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Performance_Management_Unit\2_Raw_Data\3_Public_Disclosure_Data\13_FY2023\Q1\"/>
    </mc:Choice>
  </mc:AlternateContent>
  <xr:revisionPtr revIDLastSave="0" documentId="13_ncr:1_{64B55208-D192-42DF-BEB8-486C2D10E6EB}" xr6:coauthVersionLast="47" xr6:coauthVersionMax="47" xr10:uidLastSave="{00000000-0000-0000-0000-000000000000}"/>
  <bookViews>
    <workbookView xWindow="-120" yWindow="-120" windowWidth="29040" windowHeight="15840" xr2:uid="{4A04A893-83D5-4E96-ABBC-C1FEEB489D2E}"/>
  </bookViews>
  <sheets>
    <sheet name="CW-1_Disclosure_Data_FY2023_Q1" sheetId="1" r:id="rId1"/>
  </sheets>
  <definedNames>
    <definedName name="_xlnm._FilterDatabase" localSheetId="0" hidden="1">'CW-1_Disclosure_Data_FY2023_Q1'!$A$1:$DG$1114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V7" i="1" l="1"/>
  <c r="BU7" i="1"/>
  <c r="BC7" i="1"/>
  <c r="BV6" i="1"/>
  <c r="BU6" i="1"/>
  <c r="BC6" i="1"/>
  <c r="BV5" i="1"/>
  <c r="BU5" i="1"/>
  <c r="BC5" i="1"/>
  <c r="BV4" i="1"/>
  <c r="BU4" i="1"/>
  <c r="BC4" i="1"/>
  <c r="BV3" i="1"/>
  <c r="BU3" i="1"/>
  <c r="BC3" i="1"/>
  <c r="BV2" i="1"/>
  <c r="BU2" i="1"/>
  <c r="BC2" i="1"/>
  <c r="BV10" i="1"/>
  <c r="BU10" i="1"/>
  <c r="BC10" i="1"/>
  <c r="BV9" i="1"/>
  <c r="BU9" i="1"/>
  <c r="BC9" i="1"/>
  <c r="BV8" i="1"/>
  <c r="BU8" i="1"/>
  <c r="BC8" i="1"/>
  <c r="BV14" i="1"/>
  <c r="BU14" i="1"/>
  <c r="BC14" i="1"/>
  <c r="BV13" i="1"/>
  <c r="BU13" i="1"/>
  <c r="BC13" i="1"/>
  <c r="BV12" i="1"/>
  <c r="BU12" i="1"/>
  <c r="BC12" i="1"/>
  <c r="BV11" i="1"/>
  <c r="BU11" i="1"/>
  <c r="BC11" i="1"/>
  <c r="BV20" i="1"/>
  <c r="BU20" i="1"/>
  <c r="BC20" i="1"/>
  <c r="BV19" i="1"/>
  <c r="BU19" i="1"/>
  <c r="BC19" i="1"/>
  <c r="BV18" i="1"/>
  <c r="BU18" i="1"/>
  <c r="BC18" i="1"/>
  <c r="BV17" i="1"/>
  <c r="BU17" i="1"/>
  <c r="BC17" i="1"/>
  <c r="BV16" i="1"/>
  <c r="BU16" i="1"/>
  <c r="BC16" i="1"/>
  <c r="BV15" i="1"/>
  <c r="BU15" i="1"/>
  <c r="BC15" i="1"/>
  <c r="BV25" i="1"/>
  <c r="BU25" i="1"/>
  <c r="BC25" i="1"/>
  <c r="BV24" i="1"/>
  <c r="BU24" i="1"/>
  <c r="BC24" i="1"/>
  <c r="BV23" i="1"/>
  <c r="BU23" i="1"/>
  <c r="BC23" i="1"/>
  <c r="BV22" i="1"/>
  <c r="BU22" i="1"/>
  <c r="BC22" i="1"/>
  <c r="BV21" i="1"/>
  <c r="BU21" i="1"/>
  <c r="BC21" i="1"/>
  <c r="BV28" i="1"/>
  <c r="BU28" i="1"/>
  <c r="BC28" i="1"/>
  <c r="BV27" i="1"/>
  <c r="BU27" i="1"/>
  <c r="BC27" i="1"/>
  <c r="BV26" i="1"/>
  <c r="BU26" i="1"/>
  <c r="BC26" i="1"/>
  <c r="BV32" i="1"/>
  <c r="BU32" i="1"/>
  <c r="BC32" i="1"/>
  <c r="BV31" i="1"/>
  <c r="BU31" i="1"/>
  <c r="BC31" i="1"/>
  <c r="BV30" i="1"/>
  <c r="BU30" i="1"/>
  <c r="BC30" i="1"/>
  <c r="BV29" i="1"/>
  <c r="BU29" i="1"/>
  <c r="BC29" i="1"/>
  <c r="BV40" i="1"/>
  <c r="BU40" i="1"/>
  <c r="BC40" i="1"/>
  <c r="BV39" i="1"/>
  <c r="BU39" i="1"/>
  <c r="BC39" i="1"/>
  <c r="BV38" i="1"/>
  <c r="BU38" i="1"/>
  <c r="BC38" i="1"/>
  <c r="BV37" i="1"/>
  <c r="BU37" i="1"/>
  <c r="BC37" i="1"/>
  <c r="BV36" i="1"/>
  <c r="BU36" i="1"/>
  <c r="BC36" i="1"/>
  <c r="BV35" i="1"/>
  <c r="BU35" i="1"/>
  <c r="BC35" i="1"/>
  <c r="BV34" i="1"/>
  <c r="BU34" i="1"/>
  <c r="BC34" i="1"/>
  <c r="BV33" i="1"/>
  <c r="BU33" i="1"/>
  <c r="BC33" i="1"/>
  <c r="BV47" i="1"/>
  <c r="BU47" i="1"/>
  <c r="BC47" i="1"/>
  <c r="BV46" i="1"/>
  <c r="BU46" i="1"/>
  <c r="BC46" i="1"/>
  <c r="BV45" i="1"/>
  <c r="BU45" i="1"/>
  <c r="BC45" i="1"/>
  <c r="BV44" i="1"/>
  <c r="BU44" i="1"/>
  <c r="BC44" i="1"/>
  <c r="BV43" i="1"/>
  <c r="BU43" i="1"/>
  <c r="BC43" i="1"/>
  <c r="BV42" i="1"/>
  <c r="BU42" i="1"/>
  <c r="BC42" i="1"/>
  <c r="BV41" i="1"/>
  <c r="BU41" i="1"/>
  <c r="BC41" i="1"/>
  <c r="BV55" i="1"/>
  <c r="BU55" i="1"/>
  <c r="BC55" i="1"/>
  <c r="BV54" i="1"/>
  <c r="BU54" i="1"/>
  <c r="BC54" i="1"/>
  <c r="BV53" i="1"/>
  <c r="BU53" i="1"/>
  <c r="BC53" i="1"/>
  <c r="BV52" i="1"/>
  <c r="BU52" i="1"/>
  <c r="BC52" i="1"/>
  <c r="BV51" i="1"/>
  <c r="BU51" i="1"/>
  <c r="BC51" i="1"/>
  <c r="BV50" i="1"/>
  <c r="BU50" i="1"/>
  <c r="BC50" i="1"/>
  <c r="BV49" i="1"/>
  <c r="BU49" i="1"/>
  <c r="BC49" i="1"/>
  <c r="BV48" i="1"/>
  <c r="BU48" i="1"/>
  <c r="BC48" i="1"/>
  <c r="BV63" i="1"/>
  <c r="BU63" i="1"/>
  <c r="BC63" i="1"/>
  <c r="BV62" i="1"/>
  <c r="BU62" i="1"/>
  <c r="BC62" i="1"/>
  <c r="BV61" i="1"/>
  <c r="BU61" i="1"/>
  <c r="BC61" i="1"/>
  <c r="BV60" i="1"/>
  <c r="BU60" i="1"/>
  <c r="BC60" i="1"/>
  <c r="BV59" i="1"/>
  <c r="BU59" i="1"/>
  <c r="BC59" i="1"/>
  <c r="BV58" i="1"/>
  <c r="BU58" i="1"/>
  <c r="BC58" i="1"/>
  <c r="BV57" i="1"/>
  <c r="BU57" i="1"/>
  <c r="BC57" i="1"/>
  <c r="BV56" i="1"/>
  <c r="BU56" i="1"/>
  <c r="BC56" i="1"/>
  <c r="BV69" i="1"/>
  <c r="BU69" i="1"/>
  <c r="BC69" i="1"/>
  <c r="BV68" i="1"/>
  <c r="BU68" i="1"/>
  <c r="BC68" i="1"/>
  <c r="BV67" i="1"/>
  <c r="BU67" i="1"/>
  <c r="BC67" i="1"/>
  <c r="BV66" i="1"/>
  <c r="BU66" i="1"/>
  <c r="BC66" i="1"/>
  <c r="BV65" i="1"/>
  <c r="BU65" i="1"/>
  <c r="BC65" i="1"/>
  <c r="BV64" i="1"/>
  <c r="BU64" i="1"/>
  <c r="BC64" i="1"/>
  <c r="BV75" i="1"/>
  <c r="BU75" i="1"/>
  <c r="BC75" i="1"/>
  <c r="BV74" i="1"/>
  <c r="BU74" i="1"/>
  <c r="BC74" i="1"/>
  <c r="BV73" i="1"/>
  <c r="BU73" i="1"/>
  <c r="BC73" i="1"/>
  <c r="BV72" i="1"/>
  <c r="BU72" i="1"/>
  <c r="BC72" i="1"/>
  <c r="BV71" i="1"/>
  <c r="BU71" i="1"/>
  <c r="BC71" i="1"/>
  <c r="BV70" i="1"/>
  <c r="BU70" i="1"/>
  <c r="BC70" i="1"/>
  <c r="BV76" i="1"/>
  <c r="BU76" i="1"/>
  <c r="BC76" i="1"/>
  <c r="BV77" i="1"/>
  <c r="BU77" i="1"/>
  <c r="BC77" i="1"/>
  <c r="BV82" i="1"/>
  <c r="BU82" i="1"/>
  <c r="BC82" i="1"/>
  <c r="BV81" i="1"/>
  <c r="BU81" i="1"/>
  <c r="BC81" i="1"/>
  <c r="BV80" i="1"/>
  <c r="BU80" i="1"/>
  <c r="BC80" i="1"/>
  <c r="BV79" i="1"/>
  <c r="BU79" i="1"/>
  <c r="BC79" i="1"/>
  <c r="BV78" i="1"/>
  <c r="BU78" i="1"/>
  <c r="BC78" i="1"/>
  <c r="BV95" i="1"/>
  <c r="BU95" i="1"/>
  <c r="BC95" i="1"/>
  <c r="BV94" i="1"/>
  <c r="BU94" i="1"/>
  <c r="BC94" i="1"/>
  <c r="BV93" i="1"/>
  <c r="BU93" i="1"/>
  <c r="BC93" i="1"/>
  <c r="BV92" i="1"/>
  <c r="BU92" i="1"/>
  <c r="BC92" i="1"/>
  <c r="BV91" i="1"/>
  <c r="BU91" i="1"/>
  <c r="BC91" i="1"/>
  <c r="BV90" i="1"/>
  <c r="BU90" i="1"/>
  <c r="BC90" i="1"/>
  <c r="BV89" i="1"/>
  <c r="BU89" i="1"/>
  <c r="BC89" i="1"/>
  <c r="BV88" i="1"/>
  <c r="BU88" i="1"/>
  <c r="BC88" i="1"/>
  <c r="BV87" i="1"/>
  <c r="BU87" i="1"/>
  <c r="BC87" i="1"/>
  <c r="BV86" i="1"/>
  <c r="BU86" i="1"/>
  <c r="BC86" i="1"/>
  <c r="BV85" i="1"/>
  <c r="BU85" i="1"/>
  <c r="BC85" i="1"/>
  <c r="BV84" i="1"/>
  <c r="BU84" i="1"/>
  <c r="BC84" i="1"/>
  <c r="BV83" i="1"/>
  <c r="BU83" i="1"/>
  <c r="BC83" i="1"/>
  <c r="BV115" i="1"/>
  <c r="BU115" i="1"/>
  <c r="BC115" i="1"/>
  <c r="BV114" i="1"/>
  <c r="BU114" i="1"/>
  <c r="BC114" i="1"/>
  <c r="BV113" i="1"/>
  <c r="BU113" i="1"/>
  <c r="BC113" i="1"/>
  <c r="BV112" i="1"/>
  <c r="BU112" i="1"/>
  <c r="BC112" i="1"/>
  <c r="BV111" i="1"/>
  <c r="BU111" i="1"/>
  <c r="BC111" i="1"/>
  <c r="BV110" i="1"/>
  <c r="BU110" i="1"/>
  <c r="BC110" i="1"/>
  <c r="BV109" i="1"/>
  <c r="BU109" i="1"/>
  <c r="BC109" i="1"/>
  <c r="BV108" i="1"/>
  <c r="BU108" i="1"/>
  <c r="BC108" i="1"/>
  <c r="BV107" i="1"/>
  <c r="BU107" i="1"/>
  <c r="BC107" i="1"/>
  <c r="BV106" i="1"/>
  <c r="BU106" i="1"/>
  <c r="BC106" i="1"/>
  <c r="BV105" i="1"/>
  <c r="BU105" i="1"/>
  <c r="BC105" i="1"/>
  <c r="BV104" i="1"/>
  <c r="BU104" i="1"/>
  <c r="BC104" i="1"/>
  <c r="BV103" i="1"/>
  <c r="BU103" i="1"/>
  <c r="BC103" i="1"/>
  <c r="BV102" i="1"/>
  <c r="BU102" i="1"/>
  <c r="BC102" i="1"/>
  <c r="BV101" i="1"/>
  <c r="BU101" i="1"/>
  <c r="BC101" i="1"/>
  <c r="BV100" i="1"/>
  <c r="BU100" i="1"/>
  <c r="BC100" i="1"/>
  <c r="BV99" i="1"/>
  <c r="BU99" i="1"/>
  <c r="BC99" i="1"/>
  <c r="BV98" i="1"/>
  <c r="BU98" i="1"/>
  <c r="BC98" i="1"/>
  <c r="BV97" i="1"/>
  <c r="BU97" i="1"/>
  <c r="BC97" i="1"/>
  <c r="BV96" i="1"/>
  <c r="BU96" i="1"/>
  <c r="BC96" i="1"/>
  <c r="BV128" i="1"/>
  <c r="BU128" i="1"/>
  <c r="BC128" i="1"/>
  <c r="BV127" i="1"/>
  <c r="BU127" i="1"/>
  <c r="BC127" i="1"/>
  <c r="BV126" i="1"/>
  <c r="BU126" i="1"/>
  <c r="BC126" i="1"/>
  <c r="BV125" i="1"/>
  <c r="BU125" i="1"/>
  <c r="BC125" i="1"/>
  <c r="BV124" i="1"/>
  <c r="BU124" i="1"/>
  <c r="BC124" i="1"/>
  <c r="BV123" i="1"/>
  <c r="BU123" i="1"/>
  <c r="BC123" i="1"/>
  <c r="BV122" i="1"/>
  <c r="BU122" i="1"/>
  <c r="BC122" i="1"/>
  <c r="BV121" i="1"/>
  <c r="BU121" i="1"/>
  <c r="BC121" i="1"/>
  <c r="BV120" i="1"/>
  <c r="BU120" i="1"/>
  <c r="BC120" i="1"/>
  <c r="BV119" i="1"/>
  <c r="BU119" i="1"/>
  <c r="BC119" i="1"/>
  <c r="BV118" i="1"/>
  <c r="BU118" i="1"/>
  <c r="BC118" i="1"/>
  <c r="BV117" i="1"/>
  <c r="BU117" i="1"/>
  <c r="BC117" i="1"/>
  <c r="BV116" i="1"/>
  <c r="BU116" i="1"/>
  <c r="BC116" i="1"/>
  <c r="BV141" i="1"/>
  <c r="BU141" i="1"/>
  <c r="BC141" i="1"/>
  <c r="BV140" i="1"/>
  <c r="BU140" i="1"/>
  <c r="BC140" i="1"/>
  <c r="BV139" i="1"/>
  <c r="BU139" i="1"/>
  <c r="BC139" i="1"/>
  <c r="BV138" i="1"/>
  <c r="BU138" i="1"/>
  <c r="BC138" i="1"/>
  <c r="BV137" i="1"/>
  <c r="BU137" i="1"/>
  <c r="BC137" i="1"/>
  <c r="BV136" i="1"/>
  <c r="BU136" i="1"/>
  <c r="BC136" i="1"/>
  <c r="BV135" i="1"/>
  <c r="BU135" i="1"/>
  <c r="BC135" i="1"/>
  <c r="BV134" i="1"/>
  <c r="BU134" i="1"/>
  <c r="BC134" i="1"/>
  <c r="BV133" i="1"/>
  <c r="BU133" i="1"/>
  <c r="BC133" i="1"/>
  <c r="BV132" i="1"/>
  <c r="BU132" i="1"/>
  <c r="BC132" i="1"/>
  <c r="BV131" i="1"/>
  <c r="BU131" i="1"/>
  <c r="BC131" i="1"/>
  <c r="BV130" i="1"/>
  <c r="BU130" i="1"/>
  <c r="BC130" i="1"/>
  <c r="BV129" i="1"/>
  <c r="BU129" i="1"/>
  <c r="BC129" i="1"/>
  <c r="BV186" i="1"/>
  <c r="BU186" i="1"/>
  <c r="BC186" i="1"/>
  <c r="BV185" i="1"/>
  <c r="BU185" i="1"/>
  <c r="BC185" i="1"/>
  <c r="BV184" i="1"/>
  <c r="BU184" i="1"/>
  <c r="BC184" i="1"/>
  <c r="BV183" i="1"/>
  <c r="BU183" i="1"/>
  <c r="BC183" i="1"/>
  <c r="BV182" i="1"/>
  <c r="BU182" i="1"/>
  <c r="BC182" i="1"/>
  <c r="BV181" i="1"/>
  <c r="BU181" i="1"/>
  <c r="BC181" i="1"/>
  <c r="BV180" i="1"/>
  <c r="BU180" i="1"/>
  <c r="BC180" i="1"/>
  <c r="BV179" i="1"/>
  <c r="BU179" i="1"/>
  <c r="BC179" i="1"/>
  <c r="BV178" i="1"/>
  <c r="BU178" i="1"/>
  <c r="BC178" i="1"/>
  <c r="BV177" i="1"/>
  <c r="BU177" i="1"/>
  <c r="BC177" i="1"/>
  <c r="BV176" i="1"/>
  <c r="BU176" i="1"/>
  <c r="BC176" i="1"/>
  <c r="BV175" i="1"/>
  <c r="BU175" i="1"/>
  <c r="BC175" i="1"/>
  <c r="BV174" i="1"/>
  <c r="BU174" i="1"/>
  <c r="BC174" i="1"/>
  <c r="BV173" i="1"/>
  <c r="BU173" i="1"/>
  <c r="BC173" i="1"/>
  <c r="BV172" i="1"/>
  <c r="BU172" i="1"/>
  <c r="BC172" i="1"/>
  <c r="BV171" i="1"/>
  <c r="BU171" i="1"/>
  <c r="BC171" i="1"/>
  <c r="BV170" i="1"/>
  <c r="BU170" i="1"/>
  <c r="BC170" i="1"/>
  <c r="BV169" i="1"/>
  <c r="BU169" i="1"/>
  <c r="BC169" i="1"/>
  <c r="BV168" i="1"/>
  <c r="BU168" i="1"/>
  <c r="BC168" i="1"/>
  <c r="BV167" i="1"/>
  <c r="BU167" i="1"/>
  <c r="BC167" i="1"/>
  <c r="BV166" i="1"/>
  <c r="BU166" i="1"/>
  <c r="BC166" i="1"/>
  <c r="BV165" i="1"/>
  <c r="BU165" i="1"/>
  <c r="BC165" i="1"/>
  <c r="BV164" i="1"/>
  <c r="BU164" i="1"/>
  <c r="BC164" i="1"/>
  <c r="BV163" i="1"/>
  <c r="BU163" i="1"/>
  <c r="BC163" i="1"/>
  <c r="BV162" i="1"/>
  <c r="BU162" i="1"/>
  <c r="BC162" i="1"/>
  <c r="BV161" i="1"/>
  <c r="BU161" i="1"/>
  <c r="BC161" i="1"/>
  <c r="BV160" i="1"/>
  <c r="BU160" i="1"/>
  <c r="BC160" i="1"/>
  <c r="BV159" i="1"/>
  <c r="BU159" i="1"/>
  <c r="BC159" i="1"/>
  <c r="BV158" i="1"/>
  <c r="BU158" i="1"/>
  <c r="BC158" i="1"/>
  <c r="BV157" i="1"/>
  <c r="BU157" i="1"/>
  <c r="BC157" i="1"/>
  <c r="BV156" i="1"/>
  <c r="BU156" i="1"/>
  <c r="BC156" i="1"/>
  <c r="BV155" i="1"/>
  <c r="BU155" i="1"/>
  <c r="BC155" i="1"/>
  <c r="BV154" i="1"/>
  <c r="BU154" i="1"/>
  <c r="BC154" i="1"/>
  <c r="BV153" i="1"/>
  <c r="BU153" i="1"/>
  <c r="BC153" i="1"/>
  <c r="BV152" i="1"/>
  <c r="BU152" i="1"/>
  <c r="BC152" i="1"/>
  <c r="BV151" i="1"/>
  <c r="BU151" i="1"/>
  <c r="BC151" i="1"/>
  <c r="BV150" i="1"/>
  <c r="BU150" i="1"/>
  <c r="BC150" i="1"/>
  <c r="BV149" i="1"/>
  <c r="BU149" i="1"/>
  <c r="BC149" i="1"/>
  <c r="BV148" i="1"/>
  <c r="BU148" i="1"/>
  <c r="BC148" i="1"/>
  <c r="BV147" i="1"/>
  <c r="BU147" i="1"/>
  <c r="BC147" i="1"/>
  <c r="BV146" i="1"/>
  <c r="BU146" i="1"/>
  <c r="BC146" i="1"/>
  <c r="BV145" i="1"/>
  <c r="BU145" i="1"/>
  <c r="BC145" i="1"/>
  <c r="BV144" i="1"/>
  <c r="BU144" i="1"/>
  <c r="BC144" i="1"/>
  <c r="BV143" i="1"/>
  <c r="BU143" i="1"/>
  <c r="BC143" i="1"/>
  <c r="BV142" i="1"/>
  <c r="BU142" i="1"/>
  <c r="BC142" i="1"/>
  <c r="BV218" i="1"/>
  <c r="BU218" i="1"/>
  <c r="BC218" i="1"/>
  <c r="BV217" i="1"/>
  <c r="BU217" i="1"/>
  <c r="BC217" i="1"/>
  <c r="BV216" i="1"/>
  <c r="BU216" i="1"/>
  <c r="BC216" i="1"/>
  <c r="BV215" i="1"/>
  <c r="BU215" i="1"/>
  <c r="BC215" i="1"/>
  <c r="BV214" i="1"/>
  <c r="BU214" i="1"/>
  <c r="BC214" i="1"/>
  <c r="BV213" i="1"/>
  <c r="BU213" i="1"/>
  <c r="BC213" i="1"/>
  <c r="BV212" i="1"/>
  <c r="BU212" i="1"/>
  <c r="BC212" i="1"/>
  <c r="BV211" i="1"/>
  <c r="BU211" i="1"/>
  <c r="BC211" i="1"/>
  <c r="BV210" i="1"/>
  <c r="BU210" i="1"/>
  <c r="BC210" i="1"/>
  <c r="BV209" i="1"/>
  <c r="BU209" i="1"/>
  <c r="BC209" i="1"/>
  <c r="BV208" i="1"/>
  <c r="BU208" i="1"/>
  <c r="BC208" i="1"/>
  <c r="BV207" i="1"/>
  <c r="BU207" i="1"/>
  <c r="BC207" i="1"/>
  <c r="BV206" i="1"/>
  <c r="BU206" i="1"/>
  <c r="BC206" i="1"/>
  <c r="BV205" i="1"/>
  <c r="BU205" i="1"/>
  <c r="BC205" i="1"/>
  <c r="BV204" i="1"/>
  <c r="BU204" i="1"/>
  <c r="BC204" i="1"/>
  <c r="BV203" i="1"/>
  <c r="BU203" i="1"/>
  <c r="BC203" i="1"/>
  <c r="BV202" i="1"/>
  <c r="BU202" i="1"/>
  <c r="BC202" i="1"/>
  <c r="BV201" i="1"/>
  <c r="BU201" i="1"/>
  <c r="BC201" i="1"/>
  <c r="BV200" i="1"/>
  <c r="BU200" i="1"/>
  <c r="BC200" i="1"/>
  <c r="BV199" i="1"/>
  <c r="BU199" i="1"/>
  <c r="BC199" i="1"/>
  <c r="BV198" i="1"/>
  <c r="BU198" i="1"/>
  <c r="BC198" i="1"/>
  <c r="BV197" i="1"/>
  <c r="BU197" i="1"/>
  <c r="BC197" i="1"/>
  <c r="BV196" i="1"/>
  <c r="BU196" i="1"/>
  <c r="BC196" i="1"/>
  <c r="BV195" i="1"/>
  <c r="BU195" i="1"/>
  <c r="BC195" i="1"/>
  <c r="BV194" i="1"/>
  <c r="BU194" i="1"/>
  <c r="BC194" i="1"/>
  <c r="BV193" i="1"/>
  <c r="BU193" i="1"/>
  <c r="BC193" i="1"/>
  <c r="BV192" i="1"/>
  <c r="BU192" i="1"/>
  <c r="BC192" i="1"/>
  <c r="BV191" i="1"/>
  <c r="BU191" i="1"/>
  <c r="BC191" i="1"/>
  <c r="BV190" i="1"/>
  <c r="BU190" i="1"/>
  <c r="BC190" i="1"/>
  <c r="BV189" i="1"/>
  <c r="BU189" i="1"/>
  <c r="BC189" i="1"/>
  <c r="BV188" i="1"/>
  <c r="BU188" i="1"/>
  <c r="BC188" i="1"/>
  <c r="BV187" i="1"/>
  <c r="BU187" i="1"/>
  <c r="BC187" i="1"/>
  <c r="BV260" i="1"/>
  <c r="BU260" i="1"/>
  <c r="BC260" i="1"/>
  <c r="BV259" i="1"/>
  <c r="BU259" i="1"/>
  <c r="BC259" i="1"/>
  <c r="BV258" i="1"/>
  <c r="BU258" i="1"/>
  <c r="BC258" i="1"/>
  <c r="BV257" i="1"/>
  <c r="BU257" i="1"/>
  <c r="BC257" i="1"/>
  <c r="BV256" i="1"/>
  <c r="BU256" i="1"/>
  <c r="BC256" i="1"/>
  <c r="BV255" i="1"/>
  <c r="BU255" i="1"/>
  <c r="BC255" i="1"/>
  <c r="BV254" i="1"/>
  <c r="BU254" i="1"/>
  <c r="BC254" i="1"/>
  <c r="BV253" i="1"/>
  <c r="BU253" i="1"/>
  <c r="BC253" i="1"/>
  <c r="BV252" i="1"/>
  <c r="BU252" i="1"/>
  <c r="BC252" i="1"/>
  <c r="BV251" i="1"/>
  <c r="BU251" i="1"/>
  <c r="BC251" i="1"/>
  <c r="BV250" i="1"/>
  <c r="BU250" i="1"/>
  <c r="BC250" i="1"/>
  <c r="BV249" i="1"/>
  <c r="BU249" i="1"/>
  <c r="BC249" i="1"/>
  <c r="BV248" i="1"/>
  <c r="BU248" i="1"/>
  <c r="BC248" i="1"/>
  <c r="BV247" i="1"/>
  <c r="BU247" i="1"/>
  <c r="BC247" i="1"/>
  <c r="BV246" i="1"/>
  <c r="BU246" i="1"/>
  <c r="BC246" i="1"/>
  <c r="BV245" i="1"/>
  <c r="BU245" i="1"/>
  <c r="BC245" i="1"/>
  <c r="BV244" i="1"/>
  <c r="BU244" i="1"/>
  <c r="BC244" i="1"/>
  <c r="BV243" i="1"/>
  <c r="BU243" i="1"/>
  <c r="BC243" i="1"/>
  <c r="BV242" i="1"/>
  <c r="BU242" i="1"/>
  <c r="BC242" i="1"/>
  <c r="BV241" i="1"/>
  <c r="BU241" i="1"/>
  <c r="BC241" i="1"/>
  <c r="BV240" i="1"/>
  <c r="BU240" i="1"/>
  <c r="BC240" i="1"/>
  <c r="BV239" i="1"/>
  <c r="BU239" i="1"/>
  <c r="BC239" i="1"/>
  <c r="BV238" i="1"/>
  <c r="BU238" i="1"/>
  <c r="BC238" i="1"/>
  <c r="BV237" i="1"/>
  <c r="BU237" i="1"/>
  <c r="BC237" i="1"/>
  <c r="BV236" i="1"/>
  <c r="BU236" i="1"/>
  <c r="BC236" i="1"/>
  <c r="BV235" i="1"/>
  <c r="BU235" i="1"/>
  <c r="BC235" i="1"/>
  <c r="BV234" i="1"/>
  <c r="BU234" i="1"/>
  <c r="BC234" i="1"/>
  <c r="BV233" i="1"/>
  <c r="BU233" i="1"/>
  <c r="BC233" i="1"/>
  <c r="BV232" i="1"/>
  <c r="BU232" i="1"/>
  <c r="BC232" i="1"/>
  <c r="BV231" i="1"/>
  <c r="BU231" i="1"/>
  <c r="BC231" i="1"/>
  <c r="BV230" i="1"/>
  <c r="BU230" i="1"/>
  <c r="BC230" i="1"/>
  <c r="BV229" i="1"/>
  <c r="BU229" i="1"/>
  <c r="BC229" i="1"/>
  <c r="BV228" i="1"/>
  <c r="BU228" i="1"/>
  <c r="BC228" i="1"/>
  <c r="BV227" i="1"/>
  <c r="BU227" i="1"/>
  <c r="BC227" i="1"/>
  <c r="BV226" i="1"/>
  <c r="BU226" i="1"/>
  <c r="BC226" i="1"/>
  <c r="BV225" i="1"/>
  <c r="BU225" i="1"/>
  <c r="BC225" i="1"/>
  <c r="BV224" i="1"/>
  <c r="BU224" i="1"/>
  <c r="BC224" i="1"/>
  <c r="BV223" i="1"/>
  <c r="BU223" i="1"/>
  <c r="BC223" i="1"/>
  <c r="BV222" i="1"/>
  <c r="BU222" i="1"/>
  <c r="BC222" i="1"/>
  <c r="BV221" i="1"/>
  <c r="BU221" i="1"/>
  <c r="BC221" i="1"/>
  <c r="BV220" i="1"/>
  <c r="BU220" i="1"/>
  <c r="BC220" i="1"/>
  <c r="BV219" i="1"/>
  <c r="BU219" i="1"/>
  <c r="BC219" i="1"/>
  <c r="BV295" i="1"/>
  <c r="BU295" i="1"/>
  <c r="BC295" i="1"/>
  <c r="BV294" i="1"/>
  <c r="BU294" i="1"/>
  <c r="BC294" i="1"/>
  <c r="BV293" i="1"/>
  <c r="BU293" i="1"/>
  <c r="BC293" i="1"/>
  <c r="BV292" i="1"/>
  <c r="BU292" i="1"/>
  <c r="BC292" i="1"/>
  <c r="BV291" i="1"/>
  <c r="BU291" i="1"/>
  <c r="BC291" i="1"/>
  <c r="BV290" i="1"/>
  <c r="BU290" i="1"/>
  <c r="BC290" i="1"/>
  <c r="BV289" i="1"/>
  <c r="BU289" i="1"/>
  <c r="BC289" i="1"/>
  <c r="BV288" i="1"/>
  <c r="BU288" i="1"/>
  <c r="BC288" i="1"/>
  <c r="BV287" i="1"/>
  <c r="BU287" i="1"/>
  <c r="BC287" i="1"/>
  <c r="BV286" i="1"/>
  <c r="BU286" i="1"/>
  <c r="BC286" i="1"/>
  <c r="BV285" i="1"/>
  <c r="BU285" i="1"/>
  <c r="BC285" i="1"/>
  <c r="BV284" i="1"/>
  <c r="BU284" i="1"/>
  <c r="BC284" i="1"/>
  <c r="BV283" i="1"/>
  <c r="BU283" i="1"/>
  <c r="BC283" i="1"/>
  <c r="BV282" i="1"/>
  <c r="BU282" i="1"/>
  <c r="BC282" i="1"/>
  <c r="BV281" i="1"/>
  <c r="BU281" i="1"/>
  <c r="BC281" i="1"/>
  <c r="BV280" i="1"/>
  <c r="BU280" i="1"/>
  <c r="BC280" i="1"/>
  <c r="BV279" i="1"/>
  <c r="BU279" i="1"/>
  <c r="BC279" i="1"/>
  <c r="BV278" i="1"/>
  <c r="BU278" i="1"/>
  <c r="BC278" i="1"/>
  <c r="BV277" i="1"/>
  <c r="BU277" i="1"/>
  <c r="BC277" i="1"/>
  <c r="BV276" i="1"/>
  <c r="BU276" i="1"/>
  <c r="BC276" i="1"/>
  <c r="BV275" i="1"/>
  <c r="BU275" i="1"/>
  <c r="BC275" i="1"/>
  <c r="BV274" i="1"/>
  <c r="BU274" i="1"/>
  <c r="BC274" i="1"/>
  <c r="BV273" i="1"/>
  <c r="BU273" i="1"/>
  <c r="BC273" i="1"/>
  <c r="BV272" i="1"/>
  <c r="BU272" i="1"/>
  <c r="BC272" i="1"/>
  <c r="BV271" i="1"/>
  <c r="BU271" i="1"/>
  <c r="BC271" i="1"/>
  <c r="BV270" i="1"/>
  <c r="BU270" i="1"/>
  <c r="BC270" i="1"/>
  <c r="BV269" i="1"/>
  <c r="BU269" i="1"/>
  <c r="BC269" i="1"/>
  <c r="BV268" i="1"/>
  <c r="BU268" i="1"/>
  <c r="BC268" i="1"/>
  <c r="BV267" i="1"/>
  <c r="BU267" i="1"/>
  <c r="BC267" i="1"/>
  <c r="BV266" i="1"/>
  <c r="BU266" i="1"/>
  <c r="BC266" i="1"/>
  <c r="BV265" i="1"/>
  <c r="BU265" i="1"/>
  <c r="BC265" i="1"/>
  <c r="BV264" i="1"/>
  <c r="BU264" i="1"/>
  <c r="BC264" i="1"/>
  <c r="BV263" i="1"/>
  <c r="BU263" i="1"/>
  <c r="BC263" i="1"/>
  <c r="BV262" i="1"/>
  <c r="BU262" i="1"/>
  <c r="BC262" i="1"/>
  <c r="BV261" i="1"/>
  <c r="BU261" i="1"/>
  <c r="BC261" i="1"/>
  <c r="BV296" i="1"/>
  <c r="BU296" i="1"/>
  <c r="BC296" i="1"/>
  <c r="BV299" i="1"/>
  <c r="BU299" i="1"/>
  <c r="BC299" i="1"/>
  <c r="BV298" i="1"/>
  <c r="BU298" i="1"/>
  <c r="BC298" i="1"/>
  <c r="BV297" i="1"/>
  <c r="BU297" i="1"/>
  <c r="BC297" i="1"/>
  <c r="BV300" i="1"/>
  <c r="BU300" i="1"/>
  <c r="BC300" i="1"/>
  <c r="BV314" i="1"/>
  <c r="BU314" i="1"/>
  <c r="BC314" i="1"/>
  <c r="BV313" i="1"/>
  <c r="BU313" i="1"/>
  <c r="BC313" i="1"/>
  <c r="BV312" i="1"/>
  <c r="BU312" i="1"/>
  <c r="BC312" i="1"/>
  <c r="BV311" i="1"/>
  <c r="BU311" i="1"/>
  <c r="BC311" i="1"/>
  <c r="BV310" i="1"/>
  <c r="BU310" i="1"/>
  <c r="BC310" i="1"/>
  <c r="BV309" i="1"/>
  <c r="BU309" i="1"/>
  <c r="BC309" i="1"/>
  <c r="BV308" i="1"/>
  <c r="BU308" i="1"/>
  <c r="BC308" i="1"/>
  <c r="BV307" i="1"/>
  <c r="BU307" i="1"/>
  <c r="BC307" i="1"/>
  <c r="BV306" i="1"/>
  <c r="BU306" i="1"/>
  <c r="BC306" i="1"/>
  <c r="BV305" i="1"/>
  <c r="BU305" i="1"/>
  <c r="BC305" i="1"/>
  <c r="CX304" i="1"/>
  <c r="BV304" i="1"/>
  <c r="BU304" i="1"/>
  <c r="BC304" i="1"/>
  <c r="BV303" i="1"/>
  <c r="BU303" i="1"/>
  <c r="BC303" i="1"/>
  <c r="BV302" i="1"/>
  <c r="BU302" i="1"/>
  <c r="BC302" i="1"/>
  <c r="BV301" i="1"/>
  <c r="BU301" i="1"/>
  <c r="BC301" i="1"/>
  <c r="BV338" i="1"/>
  <c r="BU338" i="1"/>
  <c r="BC338" i="1"/>
  <c r="BV337" i="1"/>
  <c r="BU337" i="1"/>
  <c r="BC337" i="1"/>
  <c r="BV336" i="1"/>
  <c r="BU336" i="1"/>
  <c r="BC336" i="1"/>
  <c r="BV335" i="1"/>
  <c r="BU335" i="1"/>
  <c r="BC335" i="1"/>
  <c r="BV334" i="1"/>
  <c r="BU334" i="1"/>
  <c r="BC334" i="1"/>
  <c r="BV333" i="1"/>
  <c r="BU333" i="1"/>
  <c r="BC333" i="1"/>
  <c r="BV332" i="1"/>
  <c r="BU332" i="1"/>
  <c r="BC332" i="1"/>
  <c r="BV331" i="1"/>
  <c r="BU331" i="1"/>
  <c r="BC331" i="1"/>
  <c r="BV330" i="1"/>
  <c r="BU330" i="1"/>
  <c r="BC330" i="1"/>
  <c r="BV329" i="1"/>
  <c r="BU329" i="1"/>
  <c r="BC329" i="1"/>
  <c r="BV328" i="1"/>
  <c r="BU328" i="1"/>
  <c r="BC328" i="1"/>
  <c r="BV327" i="1"/>
  <c r="BU327" i="1"/>
  <c r="BC327" i="1"/>
  <c r="BV326" i="1"/>
  <c r="BU326" i="1"/>
  <c r="BC326" i="1"/>
  <c r="BV325" i="1"/>
  <c r="BU325" i="1"/>
  <c r="BC325" i="1"/>
  <c r="BV324" i="1"/>
  <c r="BU324" i="1"/>
  <c r="BC324" i="1"/>
  <c r="BV323" i="1"/>
  <c r="BU323" i="1"/>
  <c r="BC323" i="1"/>
  <c r="BV322" i="1"/>
  <c r="BU322" i="1"/>
  <c r="BC322" i="1"/>
  <c r="BV321" i="1"/>
  <c r="BU321" i="1"/>
  <c r="BC321" i="1"/>
  <c r="BV320" i="1"/>
  <c r="BU320" i="1"/>
  <c r="BC320" i="1"/>
  <c r="BV319" i="1"/>
  <c r="BU319" i="1"/>
  <c r="BC319" i="1"/>
  <c r="BV318" i="1"/>
  <c r="BU318" i="1"/>
  <c r="BC318" i="1"/>
  <c r="BV317" i="1"/>
  <c r="BU317" i="1"/>
  <c r="BC317" i="1"/>
  <c r="BV316" i="1"/>
  <c r="BU316" i="1"/>
  <c r="BC316" i="1"/>
  <c r="BV315" i="1"/>
  <c r="BU315" i="1"/>
  <c r="BC315" i="1"/>
  <c r="BV356" i="1"/>
  <c r="BU356" i="1"/>
  <c r="BC356" i="1"/>
  <c r="BV355" i="1"/>
  <c r="BU355" i="1"/>
  <c r="BC355" i="1"/>
  <c r="BV354" i="1"/>
  <c r="BU354" i="1"/>
  <c r="BC354" i="1"/>
  <c r="BV353" i="1"/>
  <c r="BU353" i="1"/>
  <c r="BC353" i="1"/>
  <c r="BV352" i="1"/>
  <c r="BU352" i="1"/>
  <c r="BC352" i="1"/>
  <c r="BV351" i="1"/>
  <c r="BU351" i="1"/>
  <c r="BC351" i="1"/>
  <c r="BV350" i="1"/>
  <c r="BU350" i="1"/>
  <c r="BC350" i="1"/>
  <c r="BV349" i="1"/>
  <c r="BU349" i="1"/>
  <c r="BC349" i="1"/>
  <c r="BV348" i="1"/>
  <c r="BU348" i="1"/>
  <c r="BC348" i="1"/>
  <c r="BV347" i="1"/>
  <c r="BU347" i="1"/>
  <c r="BC347" i="1"/>
  <c r="BV346" i="1"/>
  <c r="BU346" i="1"/>
  <c r="BC346" i="1"/>
  <c r="BV345" i="1"/>
  <c r="BU345" i="1"/>
  <c r="BC345" i="1"/>
  <c r="BV344" i="1"/>
  <c r="BU344" i="1"/>
  <c r="BC344" i="1"/>
  <c r="BV343" i="1"/>
  <c r="BU343" i="1"/>
  <c r="BC343" i="1"/>
  <c r="BV342" i="1"/>
  <c r="BU342" i="1"/>
  <c r="BC342" i="1"/>
  <c r="BV341" i="1"/>
  <c r="BU341" i="1"/>
  <c r="BC341" i="1"/>
  <c r="BV340" i="1"/>
  <c r="BU340" i="1"/>
  <c r="BC340" i="1"/>
  <c r="BV339" i="1"/>
  <c r="BU339" i="1"/>
  <c r="BC339" i="1"/>
  <c r="BV377" i="1"/>
  <c r="BU377" i="1"/>
  <c r="BC377" i="1"/>
  <c r="BV376" i="1"/>
  <c r="BU376" i="1"/>
  <c r="BC376" i="1"/>
  <c r="BV375" i="1"/>
  <c r="BU375" i="1"/>
  <c r="BC375" i="1"/>
  <c r="BV374" i="1"/>
  <c r="BU374" i="1"/>
  <c r="BC374" i="1"/>
  <c r="BV373" i="1"/>
  <c r="BU373" i="1"/>
  <c r="BC373" i="1"/>
  <c r="BV372" i="1"/>
  <c r="BU372" i="1"/>
  <c r="BC372" i="1"/>
  <c r="BV371" i="1"/>
  <c r="BU371" i="1"/>
  <c r="BC371" i="1"/>
  <c r="BV370" i="1"/>
  <c r="BU370" i="1"/>
  <c r="BC370" i="1"/>
  <c r="BV369" i="1"/>
  <c r="BU369" i="1"/>
  <c r="BC369" i="1"/>
  <c r="BV368" i="1"/>
  <c r="BU368" i="1"/>
  <c r="BC368" i="1"/>
  <c r="BV367" i="1"/>
  <c r="BU367" i="1"/>
  <c r="BC367" i="1"/>
  <c r="BV366" i="1"/>
  <c r="BU366" i="1"/>
  <c r="BC366" i="1"/>
  <c r="BV365" i="1"/>
  <c r="BU365" i="1"/>
  <c r="BC365" i="1"/>
  <c r="BV364" i="1"/>
  <c r="BU364" i="1"/>
  <c r="BC364" i="1"/>
  <c r="BV363" i="1"/>
  <c r="BU363" i="1"/>
  <c r="BC363" i="1"/>
  <c r="BV362" i="1"/>
  <c r="BU362" i="1"/>
  <c r="BC362" i="1"/>
  <c r="BV361" i="1"/>
  <c r="BU361" i="1"/>
  <c r="BC361" i="1"/>
  <c r="BV360" i="1"/>
  <c r="BU360" i="1"/>
  <c r="BC360" i="1"/>
  <c r="BV359" i="1"/>
  <c r="BU359" i="1"/>
  <c r="BC359" i="1"/>
  <c r="BV358" i="1"/>
  <c r="BU358" i="1"/>
  <c r="BC358" i="1"/>
  <c r="BV357" i="1"/>
  <c r="BU357" i="1"/>
  <c r="BC357" i="1"/>
  <c r="BV444" i="1"/>
  <c r="BU444" i="1"/>
  <c r="BC444" i="1"/>
  <c r="BV443" i="1"/>
  <c r="BU443" i="1"/>
  <c r="BC443" i="1"/>
  <c r="BV442" i="1"/>
  <c r="BU442" i="1"/>
  <c r="BC442" i="1"/>
  <c r="BV441" i="1"/>
  <c r="BU441" i="1"/>
  <c r="BC441" i="1"/>
  <c r="BV440" i="1"/>
  <c r="BU440" i="1"/>
  <c r="BC440" i="1"/>
  <c r="BV439" i="1"/>
  <c r="BU439" i="1"/>
  <c r="BC439" i="1"/>
  <c r="BV438" i="1"/>
  <c r="BU438" i="1"/>
  <c r="BC438" i="1"/>
  <c r="BV437" i="1"/>
  <c r="BU437" i="1"/>
  <c r="BC437" i="1"/>
  <c r="BV436" i="1"/>
  <c r="BU436" i="1"/>
  <c r="BC436" i="1"/>
  <c r="BV435" i="1"/>
  <c r="BU435" i="1"/>
  <c r="BC435" i="1"/>
  <c r="BV434" i="1"/>
  <c r="BU434" i="1"/>
  <c r="BC434" i="1"/>
  <c r="BV433" i="1"/>
  <c r="BU433" i="1"/>
  <c r="BC433" i="1"/>
  <c r="BV432" i="1"/>
  <c r="BU432" i="1"/>
  <c r="BC432" i="1"/>
  <c r="BV431" i="1"/>
  <c r="BU431" i="1"/>
  <c r="BC431" i="1"/>
  <c r="BV430" i="1"/>
  <c r="BU430" i="1"/>
  <c r="BC430" i="1"/>
  <c r="BV429" i="1"/>
  <c r="BU429" i="1"/>
  <c r="BC429" i="1"/>
  <c r="BV428" i="1"/>
  <c r="BU428" i="1"/>
  <c r="BC428" i="1"/>
  <c r="BV427" i="1"/>
  <c r="BU427" i="1"/>
  <c r="BC427" i="1"/>
  <c r="BV426" i="1"/>
  <c r="BU426" i="1"/>
  <c r="BC426" i="1"/>
  <c r="BV425" i="1"/>
  <c r="BU425" i="1"/>
  <c r="BC425" i="1"/>
  <c r="BV424" i="1"/>
  <c r="BU424" i="1"/>
  <c r="BC424" i="1"/>
  <c r="BV423" i="1"/>
  <c r="BU423" i="1"/>
  <c r="BC423" i="1"/>
  <c r="BV422" i="1"/>
  <c r="BU422" i="1"/>
  <c r="BC422" i="1"/>
  <c r="BV421" i="1"/>
  <c r="BU421" i="1"/>
  <c r="BC421" i="1"/>
  <c r="BV420" i="1"/>
  <c r="BU420" i="1"/>
  <c r="BC420" i="1"/>
  <c r="BV419" i="1"/>
  <c r="BU419" i="1"/>
  <c r="BC419" i="1"/>
  <c r="BV418" i="1"/>
  <c r="BU418" i="1"/>
  <c r="BC418" i="1"/>
  <c r="BV417" i="1"/>
  <c r="BU417" i="1"/>
  <c r="BC417" i="1"/>
  <c r="BV416" i="1"/>
  <c r="BU416" i="1"/>
  <c r="BC416" i="1"/>
  <c r="BV415" i="1"/>
  <c r="BU415" i="1"/>
  <c r="BC415" i="1"/>
  <c r="BV414" i="1"/>
  <c r="BU414" i="1"/>
  <c r="BC414" i="1"/>
  <c r="BV413" i="1"/>
  <c r="BU413" i="1"/>
  <c r="BC413" i="1"/>
  <c r="BV412" i="1"/>
  <c r="BU412" i="1"/>
  <c r="BC412" i="1"/>
  <c r="BV411" i="1"/>
  <c r="BU411" i="1"/>
  <c r="BC411" i="1"/>
  <c r="BV410" i="1"/>
  <c r="BU410" i="1"/>
  <c r="BC410" i="1"/>
  <c r="BV409" i="1"/>
  <c r="BU409" i="1"/>
  <c r="BC409" i="1"/>
  <c r="BV408" i="1"/>
  <c r="BU408" i="1"/>
  <c r="BC408" i="1"/>
  <c r="BV407" i="1"/>
  <c r="BU407" i="1"/>
  <c r="BC407" i="1"/>
  <c r="BV406" i="1"/>
  <c r="BU406" i="1"/>
  <c r="BC406" i="1"/>
  <c r="BV405" i="1"/>
  <c r="BU405" i="1"/>
  <c r="BC405" i="1"/>
  <c r="BV404" i="1"/>
  <c r="BU404" i="1"/>
  <c r="BC404" i="1"/>
  <c r="BV403" i="1"/>
  <c r="BU403" i="1"/>
  <c r="BC403" i="1"/>
  <c r="BV402" i="1"/>
  <c r="BU402" i="1"/>
  <c r="BC402" i="1"/>
  <c r="BV401" i="1"/>
  <c r="BU401" i="1"/>
  <c r="BC401" i="1"/>
  <c r="BV400" i="1"/>
  <c r="BU400" i="1"/>
  <c r="BC400" i="1"/>
  <c r="BV399" i="1"/>
  <c r="BU399" i="1"/>
  <c r="BC399" i="1"/>
  <c r="BV398" i="1"/>
  <c r="BU398" i="1"/>
  <c r="BC398" i="1"/>
  <c r="BV397" i="1"/>
  <c r="BU397" i="1"/>
  <c r="BC397" i="1"/>
  <c r="BV396" i="1"/>
  <c r="BU396" i="1"/>
  <c r="BC396" i="1"/>
  <c r="BV395" i="1"/>
  <c r="BU395" i="1"/>
  <c r="BC395" i="1"/>
  <c r="BV394" i="1"/>
  <c r="BU394" i="1"/>
  <c r="BC394" i="1"/>
  <c r="BV393" i="1"/>
  <c r="BU393" i="1"/>
  <c r="BC393" i="1"/>
  <c r="BV392" i="1"/>
  <c r="BU392" i="1"/>
  <c r="BC392" i="1"/>
  <c r="BV391" i="1"/>
  <c r="BU391" i="1"/>
  <c r="BC391" i="1"/>
  <c r="BV390" i="1"/>
  <c r="BU390" i="1"/>
  <c r="BC390" i="1"/>
  <c r="BV389" i="1"/>
  <c r="BU389" i="1"/>
  <c r="BC389" i="1"/>
  <c r="BV388" i="1"/>
  <c r="BU388" i="1"/>
  <c r="BC388" i="1"/>
  <c r="BV387" i="1"/>
  <c r="BU387" i="1"/>
  <c r="BC387" i="1"/>
  <c r="BV386" i="1"/>
  <c r="BU386" i="1"/>
  <c r="BC386" i="1"/>
  <c r="BV385" i="1"/>
  <c r="BU385" i="1"/>
  <c r="BC385" i="1"/>
  <c r="BV384" i="1"/>
  <c r="BU384" i="1"/>
  <c r="BC384" i="1"/>
  <c r="BV383" i="1"/>
  <c r="BU383" i="1"/>
  <c r="BC383" i="1"/>
  <c r="BV382" i="1"/>
  <c r="BU382" i="1"/>
  <c r="BC382" i="1"/>
  <c r="BV381" i="1"/>
  <c r="BU381" i="1"/>
  <c r="BC381" i="1"/>
  <c r="BV380" i="1"/>
  <c r="BU380" i="1"/>
  <c r="BC380" i="1"/>
  <c r="BV379" i="1"/>
  <c r="BU379" i="1"/>
  <c r="BC379" i="1"/>
  <c r="BV378" i="1"/>
  <c r="BU378" i="1"/>
  <c r="BC378" i="1"/>
  <c r="BV448" i="1"/>
  <c r="BU448" i="1"/>
  <c r="BC448" i="1"/>
  <c r="BV447" i="1"/>
  <c r="BU447" i="1"/>
  <c r="BC447" i="1"/>
  <c r="BV446" i="1"/>
  <c r="BU446" i="1"/>
  <c r="BC446" i="1"/>
  <c r="BV445" i="1"/>
  <c r="BU445" i="1"/>
  <c r="BC445" i="1"/>
  <c r="BV453" i="1"/>
  <c r="BU453" i="1"/>
  <c r="BC453" i="1"/>
  <c r="BV452" i="1"/>
  <c r="BU452" i="1"/>
  <c r="BC452" i="1"/>
  <c r="BV451" i="1"/>
  <c r="BU451" i="1"/>
  <c r="BC451" i="1"/>
  <c r="BV450" i="1"/>
  <c r="BU450" i="1"/>
  <c r="BC450" i="1"/>
  <c r="BV449" i="1"/>
  <c r="BU449" i="1"/>
  <c r="BC449" i="1"/>
  <c r="BV482" i="1"/>
  <c r="BU482" i="1"/>
  <c r="BC482" i="1"/>
  <c r="BV481" i="1"/>
  <c r="BU481" i="1"/>
  <c r="BC481" i="1"/>
  <c r="BV480" i="1"/>
  <c r="BU480" i="1"/>
  <c r="BC480" i="1"/>
  <c r="BV479" i="1"/>
  <c r="BU479" i="1"/>
  <c r="BC479" i="1"/>
  <c r="BV478" i="1"/>
  <c r="BU478" i="1"/>
  <c r="BC478" i="1"/>
  <c r="BV477" i="1"/>
  <c r="BU477" i="1"/>
  <c r="BC477" i="1"/>
  <c r="BV476" i="1"/>
  <c r="BU476" i="1"/>
  <c r="BC476" i="1"/>
  <c r="BV475" i="1"/>
  <c r="BU475" i="1"/>
  <c r="BC475" i="1"/>
  <c r="BV474" i="1"/>
  <c r="BU474" i="1"/>
  <c r="BC474" i="1"/>
  <c r="BV473" i="1"/>
  <c r="BU473" i="1"/>
  <c r="BC473" i="1"/>
  <c r="BV472" i="1"/>
  <c r="BU472" i="1"/>
  <c r="BC472" i="1"/>
  <c r="BV471" i="1"/>
  <c r="BU471" i="1"/>
  <c r="BC471" i="1"/>
  <c r="BV470" i="1"/>
  <c r="BU470" i="1"/>
  <c r="BC470" i="1"/>
  <c r="BV469" i="1"/>
  <c r="BU469" i="1"/>
  <c r="BC469" i="1"/>
  <c r="BV468" i="1"/>
  <c r="BU468" i="1"/>
  <c r="BC468" i="1"/>
  <c r="BV467" i="1"/>
  <c r="BU467" i="1"/>
  <c r="BC467" i="1"/>
  <c r="BV466" i="1"/>
  <c r="BU466" i="1"/>
  <c r="BC466" i="1"/>
  <c r="BV465" i="1"/>
  <c r="BU465" i="1"/>
  <c r="BC465" i="1"/>
  <c r="BV464" i="1"/>
  <c r="BU464" i="1"/>
  <c r="BC464" i="1"/>
  <c r="BV463" i="1"/>
  <c r="BU463" i="1"/>
  <c r="BC463" i="1"/>
  <c r="BV462" i="1"/>
  <c r="BU462" i="1"/>
  <c r="BC462" i="1"/>
  <c r="BV461" i="1"/>
  <c r="BU461" i="1"/>
  <c r="BC461" i="1"/>
  <c r="BV460" i="1"/>
  <c r="BU460" i="1"/>
  <c r="BC460" i="1"/>
  <c r="BV459" i="1"/>
  <c r="BU459" i="1"/>
  <c r="BC459" i="1"/>
  <c r="BV458" i="1"/>
  <c r="BU458" i="1"/>
  <c r="BC458" i="1"/>
  <c r="BV457" i="1"/>
  <c r="BU457" i="1"/>
  <c r="BC457" i="1"/>
  <c r="BV456" i="1"/>
  <c r="BU456" i="1"/>
  <c r="BC456" i="1"/>
  <c r="BV455" i="1"/>
  <c r="BU455" i="1"/>
  <c r="BC455" i="1"/>
  <c r="BV454" i="1"/>
  <c r="BU454" i="1"/>
  <c r="BC454" i="1"/>
  <c r="BV494" i="1"/>
  <c r="BU494" i="1"/>
  <c r="BC494" i="1"/>
  <c r="BV493" i="1"/>
  <c r="BU493" i="1"/>
  <c r="BC493" i="1"/>
  <c r="BV492" i="1"/>
  <c r="BU492" i="1"/>
  <c r="BC492" i="1"/>
  <c r="BV491" i="1"/>
  <c r="BU491" i="1"/>
  <c r="BC491" i="1"/>
  <c r="BV490" i="1"/>
  <c r="BU490" i="1"/>
  <c r="BC490" i="1"/>
  <c r="BV489" i="1"/>
  <c r="BU489" i="1"/>
  <c r="BC489" i="1"/>
  <c r="BV488" i="1"/>
  <c r="BU488" i="1"/>
  <c r="BC488" i="1"/>
  <c r="BV487" i="1"/>
  <c r="BU487" i="1"/>
  <c r="BC487" i="1"/>
  <c r="BV486" i="1"/>
  <c r="BU486" i="1"/>
  <c r="BC486" i="1"/>
  <c r="BV485" i="1"/>
  <c r="BU485" i="1"/>
  <c r="BC485" i="1"/>
  <c r="BV484" i="1"/>
  <c r="BU484" i="1"/>
  <c r="BC484" i="1"/>
  <c r="BV483" i="1"/>
  <c r="BU483" i="1"/>
  <c r="BC483" i="1"/>
  <c r="BV518" i="1"/>
  <c r="BU518" i="1"/>
  <c r="BC518" i="1"/>
  <c r="BV517" i="1"/>
  <c r="BU517" i="1"/>
  <c r="BC517" i="1"/>
  <c r="BV516" i="1"/>
  <c r="BU516" i="1"/>
  <c r="BC516" i="1"/>
  <c r="BV515" i="1"/>
  <c r="BU515" i="1"/>
  <c r="BC515" i="1"/>
  <c r="BV514" i="1"/>
  <c r="BU514" i="1"/>
  <c r="BC514" i="1"/>
  <c r="BV513" i="1"/>
  <c r="BU513" i="1"/>
  <c r="BC513" i="1"/>
  <c r="BV512" i="1"/>
  <c r="BU512" i="1"/>
  <c r="BC512" i="1"/>
  <c r="BV511" i="1"/>
  <c r="BU511" i="1"/>
  <c r="BC511" i="1"/>
  <c r="CB510" i="1"/>
  <c r="BV510" i="1"/>
  <c r="BU510" i="1"/>
  <c r="BC510" i="1"/>
  <c r="BV509" i="1"/>
  <c r="BU509" i="1"/>
  <c r="BC509" i="1"/>
  <c r="BV508" i="1"/>
  <c r="BU508" i="1"/>
  <c r="BC508" i="1"/>
  <c r="BV507" i="1"/>
  <c r="BU507" i="1"/>
  <c r="BC507" i="1"/>
  <c r="BV506" i="1"/>
  <c r="BU506" i="1"/>
  <c r="BC506" i="1"/>
  <c r="BV505" i="1"/>
  <c r="BU505" i="1"/>
  <c r="BC505" i="1"/>
  <c r="BV504" i="1"/>
  <c r="BU504" i="1"/>
  <c r="BC504" i="1"/>
  <c r="BV503" i="1"/>
  <c r="BU503" i="1"/>
  <c r="BC503" i="1"/>
  <c r="BV502" i="1"/>
  <c r="BU502" i="1"/>
  <c r="BC502" i="1"/>
  <c r="BV501" i="1"/>
  <c r="BU501" i="1"/>
  <c r="BC501" i="1"/>
  <c r="BV500" i="1"/>
  <c r="BU500" i="1"/>
  <c r="BC500" i="1"/>
  <c r="BV499" i="1"/>
  <c r="BU499" i="1"/>
  <c r="BC499" i="1"/>
  <c r="BV498" i="1"/>
  <c r="BU498" i="1"/>
  <c r="BC498" i="1"/>
  <c r="BV497" i="1"/>
  <c r="BU497" i="1"/>
  <c r="BC497" i="1"/>
  <c r="BV496" i="1"/>
  <c r="BU496" i="1"/>
  <c r="BC496" i="1"/>
  <c r="BV495" i="1"/>
  <c r="BU495" i="1"/>
  <c r="BC495" i="1"/>
  <c r="BV534" i="1"/>
  <c r="BU534" i="1"/>
  <c r="BC534" i="1"/>
  <c r="BV533" i="1"/>
  <c r="BU533" i="1"/>
  <c r="BC533" i="1"/>
  <c r="BV532" i="1"/>
  <c r="BU532" i="1"/>
  <c r="BC532" i="1"/>
  <c r="BV531" i="1"/>
  <c r="BU531" i="1"/>
  <c r="BC531" i="1"/>
  <c r="BV530" i="1"/>
  <c r="BU530" i="1"/>
  <c r="BC530" i="1"/>
  <c r="BV529" i="1"/>
  <c r="BU529" i="1"/>
  <c r="BC529" i="1"/>
  <c r="BV528" i="1"/>
  <c r="BU528" i="1"/>
  <c r="BC528" i="1"/>
  <c r="BV527" i="1"/>
  <c r="BU527" i="1"/>
  <c r="BC527" i="1"/>
  <c r="BV526" i="1"/>
  <c r="BU526" i="1"/>
  <c r="BC526" i="1"/>
  <c r="BV525" i="1"/>
  <c r="BU525" i="1"/>
  <c r="BC525" i="1"/>
  <c r="BV524" i="1"/>
  <c r="BU524" i="1"/>
  <c r="BC524" i="1"/>
  <c r="BV523" i="1"/>
  <c r="BU523" i="1"/>
  <c r="BC523" i="1"/>
  <c r="BV522" i="1"/>
  <c r="BU522" i="1"/>
  <c r="BC522" i="1"/>
  <c r="BV521" i="1"/>
  <c r="BU521" i="1"/>
  <c r="BC521" i="1"/>
  <c r="BV520" i="1"/>
  <c r="BU520" i="1"/>
  <c r="BC520" i="1"/>
  <c r="BV519" i="1"/>
  <c r="BU519" i="1"/>
  <c r="BC519" i="1"/>
  <c r="BV557" i="1"/>
  <c r="BU557" i="1"/>
  <c r="BC557" i="1"/>
  <c r="BV556" i="1"/>
  <c r="BU556" i="1"/>
  <c r="BC556" i="1"/>
  <c r="BV555" i="1"/>
  <c r="BU555" i="1"/>
  <c r="BC555" i="1"/>
  <c r="BV554" i="1"/>
  <c r="BU554" i="1"/>
  <c r="BC554" i="1"/>
  <c r="BV553" i="1"/>
  <c r="BU553" i="1"/>
  <c r="BC553" i="1"/>
  <c r="BV552" i="1"/>
  <c r="BU552" i="1"/>
  <c r="BC552" i="1"/>
  <c r="BV551" i="1"/>
  <c r="BU551" i="1"/>
  <c r="BC551" i="1"/>
  <c r="BV550" i="1"/>
  <c r="BU550" i="1"/>
  <c r="BC550" i="1"/>
  <c r="BV549" i="1"/>
  <c r="BU549" i="1"/>
  <c r="BC549" i="1"/>
  <c r="BV548" i="1"/>
  <c r="BU548" i="1"/>
  <c r="BC548" i="1"/>
  <c r="BV547" i="1"/>
  <c r="BU547" i="1"/>
  <c r="BC547" i="1"/>
  <c r="BV546" i="1"/>
  <c r="BU546" i="1"/>
  <c r="BC546" i="1"/>
  <c r="BV545" i="1"/>
  <c r="BU545" i="1"/>
  <c r="BC545" i="1"/>
  <c r="BV544" i="1"/>
  <c r="BU544" i="1"/>
  <c r="BC544" i="1"/>
  <c r="BV543" i="1"/>
  <c r="BU543" i="1"/>
  <c r="BC543" i="1"/>
  <c r="BV542" i="1"/>
  <c r="BU542" i="1"/>
  <c r="BC542" i="1"/>
  <c r="BV541" i="1"/>
  <c r="BU541" i="1"/>
  <c r="BC541" i="1"/>
  <c r="BV540" i="1"/>
  <c r="BU540" i="1"/>
  <c r="BC540" i="1"/>
  <c r="BV539" i="1"/>
  <c r="BU539" i="1"/>
  <c r="BC539" i="1"/>
  <c r="BV538" i="1"/>
  <c r="BU538" i="1"/>
  <c r="BC538" i="1"/>
  <c r="BV537" i="1"/>
  <c r="BU537" i="1"/>
  <c r="BC537" i="1"/>
  <c r="BV536" i="1"/>
  <c r="BU536" i="1"/>
  <c r="BC536" i="1"/>
  <c r="BV535" i="1"/>
  <c r="BU535" i="1"/>
  <c r="BC535" i="1"/>
  <c r="BV561" i="1"/>
  <c r="BU561" i="1"/>
  <c r="BC561" i="1"/>
  <c r="BV560" i="1"/>
  <c r="BU560" i="1"/>
  <c r="BC560" i="1"/>
  <c r="BV559" i="1"/>
  <c r="BU559" i="1"/>
  <c r="BC559" i="1"/>
  <c r="BV558" i="1"/>
  <c r="BU558" i="1"/>
  <c r="BC558" i="1"/>
  <c r="BV577" i="1"/>
  <c r="BU577" i="1"/>
  <c r="BC577" i="1"/>
  <c r="BV576" i="1"/>
  <c r="BU576" i="1"/>
  <c r="BC576" i="1"/>
  <c r="BV575" i="1"/>
  <c r="BU575" i="1"/>
  <c r="BC575" i="1"/>
  <c r="BV574" i="1"/>
  <c r="BU574" i="1"/>
  <c r="BC574" i="1"/>
  <c r="BV573" i="1"/>
  <c r="BU573" i="1"/>
  <c r="BC573" i="1"/>
  <c r="BV572" i="1"/>
  <c r="BU572" i="1"/>
  <c r="BC572" i="1"/>
  <c r="BV571" i="1"/>
  <c r="BU571" i="1"/>
  <c r="BC571" i="1"/>
  <c r="BV570" i="1"/>
  <c r="BU570" i="1"/>
  <c r="BC570" i="1"/>
  <c r="BV569" i="1"/>
  <c r="BU569" i="1"/>
  <c r="BC569" i="1"/>
  <c r="BV568" i="1"/>
  <c r="BU568" i="1"/>
  <c r="BC568" i="1"/>
  <c r="BV567" i="1"/>
  <c r="BU567" i="1"/>
  <c r="BC567" i="1"/>
  <c r="BV566" i="1"/>
  <c r="BU566" i="1"/>
  <c r="BC566" i="1"/>
  <c r="BV565" i="1"/>
  <c r="BU565" i="1"/>
  <c r="BC565" i="1"/>
  <c r="BV564" i="1"/>
  <c r="BU564" i="1"/>
  <c r="BC564" i="1"/>
  <c r="BV563" i="1"/>
  <c r="BU563" i="1"/>
  <c r="BC563" i="1"/>
  <c r="BV562" i="1"/>
  <c r="BU562" i="1"/>
  <c r="BC562" i="1"/>
  <c r="BV592" i="1"/>
  <c r="BU592" i="1"/>
  <c r="BC592" i="1"/>
  <c r="BV591" i="1"/>
  <c r="BU591" i="1"/>
  <c r="BC591" i="1"/>
  <c r="BV590" i="1"/>
  <c r="BU590" i="1"/>
  <c r="BC590" i="1"/>
  <c r="BV589" i="1"/>
  <c r="BU589" i="1"/>
  <c r="BC589" i="1"/>
  <c r="BV588" i="1"/>
  <c r="BU588" i="1"/>
  <c r="BC588" i="1"/>
  <c r="BV587" i="1"/>
  <c r="BU587" i="1"/>
  <c r="BC587" i="1"/>
  <c r="BV586" i="1"/>
  <c r="BU586" i="1"/>
  <c r="BC586" i="1"/>
  <c r="BV585" i="1"/>
  <c r="BU585" i="1"/>
  <c r="BC585" i="1"/>
  <c r="BV584" i="1"/>
  <c r="BU584" i="1"/>
  <c r="BC584" i="1"/>
  <c r="BV583" i="1"/>
  <c r="BU583" i="1"/>
  <c r="BC583" i="1"/>
  <c r="BV582" i="1"/>
  <c r="BU582" i="1"/>
  <c r="BC582" i="1"/>
  <c r="BV581" i="1"/>
  <c r="BU581" i="1"/>
  <c r="BC581" i="1"/>
  <c r="BV580" i="1"/>
  <c r="BU580" i="1"/>
  <c r="BC580" i="1"/>
  <c r="BV579" i="1"/>
  <c r="BU579" i="1"/>
  <c r="BC579" i="1"/>
  <c r="BV578" i="1"/>
  <c r="BU578" i="1"/>
  <c r="BC578" i="1"/>
  <c r="BV601" i="1"/>
  <c r="BU601" i="1"/>
  <c r="BC601" i="1"/>
  <c r="BV600" i="1"/>
  <c r="BU600" i="1"/>
  <c r="BC600" i="1"/>
  <c r="BV599" i="1"/>
  <c r="BU599" i="1"/>
  <c r="BC599" i="1"/>
  <c r="BV598" i="1"/>
  <c r="BU598" i="1"/>
  <c r="BC598" i="1"/>
  <c r="BV597" i="1"/>
  <c r="BU597" i="1"/>
  <c r="BC597" i="1"/>
  <c r="BV596" i="1"/>
  <c r="BU596" i="1"/>
  <c r="BC596" i="1"/>
  <c r="BV595" i="1"/>
  <c r="BU595" i="1"/>
  <c r="BC595" i="1"/>
  <c r="BV594" i="1"/>
  <c r="BU594" i="1"/>
  <c r="BC594" i="1"/>
  <c r="BV593" i="1"/>
  <c r="BU593" i="1"/>
  <c r="BC593" i="1"/>
  <c r="BV613" i="1"/>
  <c r="BU613" i="1"/>
  <c r="BC613" i="1"/>
  <c r="BV612" i="1"/>
  <c r="BU612" i="1"/>
  <c r="BC612" i="1"/>
  <c r="BV611" i="1"/>
  <c r="BU611" i="1"/>
  <c r="BC611" i="1"/>
  <c r="BV610" i="1"/>
  <c r="BU610" i="1"/>
  <c r="BC610" i="1"/>
  <c r="BV609" i="1"/>
  <c r="BU609" i="1"/>
  <c r="BC609" i="1"/>
  <c r="BV608" i="1"/>
  <c r="BU608" i="1"/>
  <c r="BC608" i="1"/>
  <c r="BV607" i="1"/>
  <c r="BU607" i="1"/>
  <c r="BC607" i="1"/>
  <c r="BV606" i="1"/>
  <c r="BU606" i="1"/>
  <c r="BC606" i="1"/>
  <c r="BV605" i="1"/>
  <c r="BU605" i="1"/>
  <c r="BC605" i="1"/>
  <c r="BV604" i="1"/>
  <c r="BU604" i="1"/>
  <c r="BC604" i="1"/>
  <c r="BV603" i="1"/>
  <c r="BU603" i="1"/>
  <c r="BC603" i="1"/>
  <c r="BV602" i="1"/>
  <c r="BU602" i="1"/>
  <c r="BC602" i="1"/>
  <c r="BV627" i="1"/>
  <c r="BU627" i="1"/>
  <c r="BC627" i="1"/>
  <c r="BV626" i="1"/>
  <c r="BU626" i="1"/>
  <c r="BC626" i="1"/>
  <c r="BV625" i="1"/>
  <c r="BU625" i="1"/>
  <c r="BC625" i="1"/>
  <c r="BV624" i="1"/>
  <c r="BU624" i="1"/>
  <c r="BC624" i="1"/>
  <c r="BV623" i="1"/>
  <c r="BU623" i="1"/>
  <c r="BC623" i="1"/>
  <c r="BV622" i="1"/>
  <c r="BU622" i="1"/>
  <c r="BC622" i="1"/>
  <c r="BV621" i="1"/>
  <c r="BU621" i="1"/>
  <c r="BC621" i="1"/>
  <c r="BV620" i="1"/>
  <c r="BU620" i="1"/>
  <c r="BC620" i="1"/>
  <c r="BV619" i="1"/>
  <c r="BU619" i="1"/>
  <c r="BC619" i="1"/>
  <c r="BV618" i="1"/>
  <c r="BU618" i="1"/>
  <c r="BC618" i="1"/>
  <c r="BV617" i="1"/>
  <c r="BU617" i="1"/>
  <c r="BC617" i="1"/>
  <c r="BV616" i="1"/>
  <c r="BU616" i="1"/>
  <c r="BC616" i="1"/>
  <c r="BV615" i="1"/>
  <c r="BU615" i="1"/>
  <c r="BC615" i="1"/>
  <c r="BV614" i="1"/>
  <c r="BU614" i="1"/>
  <c r="BC614" i="1"/>
  <c r="BV632" i="1"/>
  <c r="BU632" i="1"/>
  <c r="BC632" i="1"/>
  <c r="BV631" i="1"/>
  <c r="BU631" i="1"/>
  <c r="BC631" i="1"/>
  <c r="BV630" i="1"/>
  <c r="BU630" i="1"/>
  <c r="BC630" i="1"/>
  <c r="BV629" i="1"/>
  <c r="BU629" i="1"/>
  <c r="BC629" i="1"/>
  <c r="BV628" i="1"/>
  <c r="BU628" i="1"/>
  <c r="BC628" i="1"/>
  <c r="BV640" i="1"/>
  <c r="BU640" i="1"/>
  <c r="BC640" i="1"/>
  <c r="BV639" i="1"/>
  <c r="BU639" i="1"/>
  <c r="BC639" i="1"/>
  <c r="BV638" i="1"/>
  <c r="BU638" i="1"/>
  <c r="BC638" i="1"/>
  <c r="BV637" i="1"/>
  <c r="BU637" i="1"/>
  <c r="BC637" i="1"/>
  <c r="BV636" i="1"/>
  <c r="BU636" i="1"/>
  <c r="BC636" i="1"/>
  <c r="BV635" i="1"/>
  <c r="BU635" i="1"/>
  <c r="BC635" i="1"/>
  <c r="BV634" i="1"/>
  <c r="BU634" i="1"/>
  <c r="BC634" i="1"/>
  <c r="BV633" i="1"/>
  <c r="BU633" i="1"/>
  <c r="BC633" i="1"/>
  <c r="BV672" i="1"/>
  <c r="BU672" i="1"/>
  <c r="BC672" i="1"/>
  <c r="BV671" i="1"/>
  <c r="BU671" i="1"/>
  <c r="BC671" i="1"/>
  <c r="BV670" i="1"/>
  <c r="BU670" i="1"/>
  <c r="BC670" i="1"/>
  <c r="BV669" i="1"/>
  <c r="BU669" i="1"/>
  <c r="BC669" i="1"/>
  <c r="BV668" i="1"/>
  <c r="BU668" i="1"/>
  <c r="BC668" i="1"/>
  <c r="BV667" i="1"/>
  <c r="BU667" i="1"/>
  <c r="BC667" i="1"/>
  <c r="BV666" i="1"/>
  <c r="BU666" i="1"/>
  <c r="BC666" i="1"/>
  <c r="BV665" i="1"/>
  <c r="BU665" i="1"/>
  <c r="BC665" i="1"/>
  <c r="BV664" i="1"/>
  <c r="BU664" i="1"/>
  <c r="BC664" i="1"/>
  <c r="BV663" i="1"/>
  <c r="BU663" i="1"/>
  <c r="BC663" i="1"/>
  <c r="BV662" i="1"/>
  <c r="BU662" i="1"/>
  <c r="BC662" i="1"/>
  <c r="BV661" i="1"/>
  <c r="BU661" i="1"/>
  <c r="BC661" i="1"/>
  <c r="BV660" i="1"/>
  <c r="BU660" i="1"/>
  <c r="BC660" i="1"/>
  <c r="BV659" i="1"/>
  <c r="BU659" i="1"/>
  <c r="BC659" i="1"/>
  <c r="BV658" i="1"/>
  <c r="BU658" i="1"/>
  <c r="BC658" i="1"/>
  <c r="BV657" i="1"/>
  <c r="BU657" i="1"/>
  <c r="BC657" i="1"/>
  <c r="BV656" i="1"/>
  <c r="BU656" i="1"/>
  <c r="BC656" i="1"/>
  <c r="BV655" i="1"/>
  <c r="BU655" i="1"/>
  <c r="BC655" i="1"/>
  <c r="BV654" i="1"/>
  <c r="BU654" i="1"/>
  <c r="BC654" i="1"/>
  <c r="BV653" i="1"/>
  <c r="BU653" i="1"/>
  <c r="BC653" i="1"/>
  <c r="BV652" i="1"/>
  <c r="BU652" i="1"/>
  <c r="BC652" i="1"/>
  <c r="BV651" i="1"/>
  <c r="BU651" i="1"/>
  <c r="BC651" i="1"/>
  <c r="BV650" i="1"/>
  <c r="BU650" i="1"/>
  <c r="BC650" i="1"/>
  <c r="BV649" i="1"/>
  <c r="BU649" i="1"/>
  <c r="BC649" i="1"/>
  <c r="BV648" i="1"/>
  <c r="BU648" i="1"/>
  <c r="BC648" i="1"/>
  <c r="BV647" i="1"/>
  <c r="BU647" i="1"/>
  <c r="BC647" i="1"/>
  <c r="BV646" i="1"/>
  <c r="BU646" i="1"/>
  <c r="BC646" i="1"/>
  <c r="BV645" i="1"/>
  <c r="BU645" i="1"/>
  <c r="BC645" i="1"/>
  <c r="BV644" i="1"/>
  <c r="BU644" i="1"/>
  <c r="BC644" i="1"/>
  <c r="BV643" i="1"/>
  <c r="BU643" i="1"/>
  <c r="BC643" i="1"/>
  <c r="BV642" i="1"/>
  <c r="BU642" i="1"/>
  <c r="BC642" i="1"/>
  <c r="BV641" i="1"/>
  <c r="BU641" i="1"/>
  <c r="BC641" i="1"/>
  <c r="BV692" i="1"/>
  <c r="BU692" i="1"/>
  <c r="BC692" i="1"/>
  <c r="BV691" i="1"/>
  <c r="BU691" i="1"/>
  <c r="BC691" i="1"/>
  <c r="BV690" i="1"/>
  <c r="BU690" i="1"/>
  <c r="BC690" i="1"/>
  <c r="BV689" i="1"/>
  <c r="BU689" i="1"/>
  <c r="BC689" i="1"/>
  <c r="BV688" i="1"/>
  <c r="BU688" i="1"/>
  <c r="BC688" i="1"/>
  <c r="BV687" i="1"/>
  <c r="BU687" i="1"/>
  <c r="BC687" i="1"/>
  <c r="BV686" i="1"/>
  <c r="BU686" i="1"/>
  <c r="BC686" i="1"/>
  <c r="BV685" i="1"/>
  <c r="BU685" i="1"/>
  <c r="BC685" i="1"/>
  <c r="BV684" i="1"/>
  <c r="BU684" i="1"/>
  <c r="BC684" i="1"/>
  <c r="BV683" i="1"/>
  <c r="BU683" i="1"/>
  <c r="BC683" i="1"/>
  <c r="BV682" i="1"/>
  <c r="BU682" i="1"/>
  <c r="BC682" i="1"/>
  <c r="BV681" i="1"/>
  <c r="BU681" i="1"/>
  <c r="BC681" i="1"/>
  <c r="BV680" i="1"/>
  <c r="BU680" i="1"/>
  <c r="BC680" i="1"/>
  <c r="BV679" i="1"/>
  <c r="BU679" i="1"/>
  <c r="BC679" i="1"/>
  <c r="BV678" i="1"/>
  <c r="BU678" i="1"/>
  <c r="BC678" i="1"/>
  <c r="BV677" i="1"/>
  <c r="BU677" i="1"/>
  <c r="BC677" i="1"/>
  <c r="BV676" i="1"/>
  <c r="BU676" i="1"/>
  <c r="BC676" i="1"/>
  <c r="BV675" i="1"/>
  <c r="BU675" i="1"/>
  <c r="BC675" i="1"/>
  <c r="BV674" i="1"/>
  <c r="BU674" i="1"/>
  <c r="BC674" i="1"/>
  <c r="BV673" i="1"/>
  <c r="BU673" i="1"/>
  <c r="BC673" i="1"/>
  <c r="BV723" i="1"/>
  <c r="BU723" i="1"/>
  <c r="BC723" i="1"/>
  <c r="BV722" i="1"/>
  <c r="BU722" i="1"/>
  <c r="BC722" i="1"/>
  <c r="BV721" i="1"/>
  <c r="BU721" i="1"/>
  <c r="BC721" i="1"/>
  <c r="BV720" i="1"/>
  <c r="BU720" i="1"/>
  <c r="BC720" i="1"/>
  <c r="BV719" i="1"/>
  <c r="BU719" i="1"/>
  <c r="BC719" i="1"/>
  <c r="BV718" i="1"/>
  <c r="BU718" i="1"/>
  <c r="BC718" i="1"/>
  <c r="BV717" i="1"/>
  <c r="BU717" i="1"/>
  <c r="BC717" i="1"/>
  <c r="BV716" i="1"/>
  <c r="BU716" i="1"/>
  <c r="BC716" i="1"/>
  <c r="BV715" i="1"/>
  <c r="BU715" i="1"/>
  <c r="BC715" i="1"/>
  <c r="BV714" i="1"/>
  <c r="BU714" i="1"/>
  <c r="BC714" i="1"/>
  <c r="BV713" i="1"/>
  <c r="BU713" i="1"/>
  <c r="BC713" i="1"/>
  <c r="BV712" i="1"/>
  <c r="BU712" i="1"/>
  <c r="BC712" i="1"/>
  <c r="BV711" i="1"/>
  <c r="BU711" i="1"/>
  <c r="BC711" i="1"/>
  <c r="BV710" i="1"/>
  <c r="BU710" i="1"/>
  <c r="BC710" i="1"/>
  <c r="BV709" i="1"/>
  <c r="BU709" i="1"/>
  <c r="BC709" i="1"/>
  <c r="BV708" i="1"/>
  <c r="BU708" i="1"/>
  <c r="BC708" i="1"/>
  <c r="BV707" i="1"/>
  <c r="BU707" i="1"/>
  <c r="BC707" i="1"/>
  <c r="BV706" i="1"/>
  <c r="BU706" i="1"/>
  <c r="BC706" i="1"/>
  <c r="BV705" i="1"/>
  <c r="BU705" i="1"/>
  <c r="BC705" i="1"/>
  <c r="BV704" i="1"/>
  <c r="BU704" i="1"/>
  <c r="BC704" i="1"/>
  <c r="BV703" i="1"/>
  <c r="BU703" i="1"/>
  <c r="BC703" i="1"/>
  <c r="BV702" i="1"/>
  <c r="BU702" i="1"/>
  <c r="BC702" i="1"/>
  <c r="BV701" i="1"/>
  <c r="BU701" i="1"/>
  <c r="BC701" i="1"/>
  <c r="BV700" i="1"/>
  <c r="BU700" i="1"/>
  <c r="BC700" i="1"/>
  <c r="BV699" i="1"/>
  <c r="BU699" i="1"/>
  <c r="BC699" i="1"/>
  <c r="BV698" i="1"/>
  <c r="BU698" i="1"/>
  <c r="BC698" i="1"/>
  <c r="BV697" i="1"/>
  <c r="BU697" i="1"/>
  <c r="BC697" i="1"/>
  <c r="BV696" i="1"/>
  <c r="BU696" i="1"/>
  <c r="BC696" i="1"/>
  <c r="BV695" i="1"/>
  <c r="BU695" i="1"/>
  <c r="BC695" i="1"/>
  <c r="BV694" i="1"/>
  <c r="BU694" i="1"/>
  <c r="BC694" i="1"/>
  <c r="BV693" i="1"/>
  <c r="BU693" i="1"/>
  <c r="BC693" i="1"/>
  <c r="BV747" i="1"/>
  <c r="BU747" i="1"/>
  <c r="BC747" i="1"/>
  <c r="BV746" i="1"/>
  <c r="BU746" i="1"/>
  <c r="BC746" i="1"/>
  <c r="BV745" i="1"/>
  <c r="BU745" i="1"/>
  <c r="BC745" i="1"/>
  <c r="BV744" i="1"/>
  <c r="BU744" i="1"/>
  <c r="BC744" i="1"/>
  <c r="BV743" i="1"/>
  <c r="BU743" i="1"/>
  <c r="BC743" i="1"/>
  <c r="BV742" i="1"/>
  <c r="BU742" i="1"/>
  <c r="BC742" i="1"/>
  <c r="BV741" i="1"/>
  <c r="BU741" i="1"/>
  <c r="BC741" i="1"/>
  <c r="BV740" i="1"/>
  <c r="BU740" i="1"/>
  <c r="BC740" i="1"/>
  <c r="BV739" i="1"/>
  <c r="BU739" i="1"/>
  <c r="BC739" i="1"/>
  <c r="BV738" i="1"/>
  <c r="BU738" i="1"/>
  <c r="BC738" i="1"/>
  <c r="BV737" i="1"/>
  <c r="BU737" i="1"/>
  <c r="BC737" i="1"/>
  <c r="BV736" i="1"/>
  <c r="BU736" i="1"/>
  <c r="BC736" i="1"/>
  <c r="BV735" i="1"/>
  <c r="BU735" i="1"/>
  <c r="BC735" i="1"/>
  <c r="BV734" i="1"/>
  <c r="BU734" i="1"/>
  <c r="BC734" i="1"/>
  <c r="BV733" i="1"/>
  <c r="BU733" i="1"/>
  <c r="BC733" i="1"/>
  <c r="BV732" i="1"/>
  <c r="BU732" i="1"/>
  <c r="BC732" i="1"/>
  <c r="BV731" i="1"/>
  <c r="BU731" i="1"/>
  <c r="BC731" i="1"/>
  <c r="BV730" i="1"/>
  <c r="BU730" i="1"/>
  <c r="BC730" i="1"/>
  <c r="BV729" i="1"/>
  <c r="BU729" i="1"/>
  <c r="BC729" i="1"/>
  <c r="BV728" i="1"/>
  <c r="BU728" i="1"/>
  <c r="BC728" i="1"/>
  <c r="BV727" i="1"/>
  <c r="BU727" i="1"/>
  <c r="BC727" i="1"/>
  <c r="BV726" i="1"/>
  <c r="BU726" i="1"/>
  <c r="BC726" i="1"/>
  <c r="BV725" i="1"/>
  <c r="BU725" i="1"/>
  <c r="BC725" i="1"/>
  <c r="BV724" i="1"/>
  <c r="BU724" i="1"/>
  <c r="BC724" i="1"/>
  <c r="BV751" i="1"/>
  <c r="BU751" i="1"/>
  <c r="BC751" i="1"/>
  <c r="BV750" i="1"/>
  <c r="BU750" i="1"/>
  <c r="BC750" i="1"/>
  <c r="BV749" i="1"/>
  <c r="BU749" i="1"/>
  <c r="BC749" i="1"/>
  <c r="BV748" i="1"/>
  <c r="BU748" i="1"/>
  <c r="BC748" i="1"/>
  <c r="BV772" i="1"/>
  <c r="BU772" i="1"/>
  <c r="BC772" i="1"/>
  <c r="BV771" i="1"/>
  <c r="BU771" i="1"/>
  <c r="BC771" i="1"/>
  <c r="BV770" i="1"/>
  <c r="BU770" i="1"/>
  <c r="BC770" i="1"/>
  <c r="BV769" i="1"/>
  <c r="BU769" i="1"/>
  <c r="BC769" i="1"/>
  <c r="BV768" i="1"/>
  <c r="BU768" i="1"/>
  <c r="BC768" i="1"/>
  <c r="BV767" i="1"/>
  <c r="BU767" i="1"/>
  <c r="BC767" i="1"/>
  <c r="BV766" i="1"/>
  <c r="BU766" i="1"/>
  <c r="BC766" i="1"/>
  <c r="BV765" i="1"/>
  <c r="BU765" i="1"/>
  <c r="BC765" i="1"/>
  <c r="BV764" i="1"/>
  <c r="BU764" i="1"/>
  <c r="BC764" i="1"/>
  <c r="BV763" i="1"/>
  <c r="BU763" i="1"/>
  <c r="BC763" i="1"/>
  <c r="BV762" i="1"/>
  <c r="BU762" i="1"/>
  <c r="BC762" i="1"/>
  <c r="BV761" i="1"/>
  <c r="BU761" i="1"/>
  <c r="BC761" i="1"/>
  <c r="BV760" i="1"/>
  <c r="BU760" i="1"/>
  <c r="BC760" i="1"/>
  <c r="BV759" i="1"/>
  <c r="BU759" i="1"/>
  <c r="BC759" i="1"/>
  <c r="BV758" i="1"/>
  <c r="BU758" i="1"/>
  <c r="BC758" i="1"/>
  <c r="BV757" i="1"/>
  <c r="BU757" i="1"/>
  <c r="BC757" i="1"/>
  <c r="BV756" i="1"/>
  <c r="BU756" i="1"/>
  <c r="BC756" i="1"/>
  <c r="BV755" i="1"/>
  <c r="BU755" i="1"/>
  <c r="BC755" i="1"/>
  <c r="BV754" i="1"/>
  <c r="BU754" i="1"/>
  <c r="BC754" i="1"/>
  <c r="BV753" i="1"/>
  <c r="BU753" i="1"/>
  <c r="BC753" i="1"/>
  <c r="BV752" i="1"/>
  <c r="BU752" i="1"/>
  <c r="BC752" i="1"/>
  <c r="BV785" i="1"/>
  <c r="BU785" i="1"/>
  <c r="BC785" i="1"/>
  <c r="BV784" i="1"/>
  <c r="BU784" i="1"/>
  <c r="BC784" i="1"/>
  <c r="BV783" i="1"/>
  <c r="BU783" i="1"/>
  <c r="BC783" i="1"/>
  <c r="BV782" i="1"/>
  <c r="BU782" i="1"/>
  <c r="BC782" i="1"/>
  <c r="BV781" i="1"/>
  <c r="BU781" i="1"/>
  <c r="BC781" i="1"/>
  <c r="BV780" i="1"/>
  <c r="BU780" i="1"/>
  <c r="BC780" i="1"/>
  <c r="BV779" i="1"/>
  <c r="BU779" i="1"/>
  <c r="BC779" i="1"/>
  <c r="BV778" i="1"/>
  <c r="BU778" i="1"/>
  <c r="BC778" i="1"/>
  <c r="BV777" i="1"/>
  <c r="BU777" i="1"/>
  <c r="BC777" i="1"/>
  <c r="BV776" i="1"/>
  <c r="BU776" i="1"/>
  <c r="BC776" i="1"/>
  <c r="BV775" i="1"/>
  <c r="BU775" i="1"/>
  <c r="BC775" i="1"/>
  <c r="BV774" i="1"/>
  <c r="BU774" i="1"/>
  <c r="BC774" i="1"/>
  <c r="BV773" i="1"/>
  <c r="BU773" i="1"/>
  <c r="BC773" i="1"/>
  <c r="BV797" i="1"/>
  <c r="BU797" i="1"/>
  <c r="BC797" i="1"/>
  <c r="BV796" i="1"/>
  <c r="BU796" i="1"/>
  <c r="BC796" i="1"/>
  <c r="BV795" i="1"/>
  <c r="BU795" i="1"/>
  <c r="BC795" i="1"/>
  <c r="BV794" i="1"/>
  <c r="BU794" i="1"/>
  <c r="BC794" i="1"/>
  <c r="BV793" i="1"/>
  <c r="BU793" i="1"/>
  <c r="BC793" i="1"/>
  <c r="BV792" i="1"/>
  <c r="BU792" i="1"/>
  <c r="BC792" i="1"/>
  <c r="BV791" i="1"/>
  <c r="BU791" i="1"/>
  <c r="BC791" i="1"/>
  <c r="BV790" i="1"/>
  <c r="BU790" i="1"/>
  <c r="BC790" i="1"/>
  <c r="BV789" i="1"/>
  <c r="BU789" i="1"/>
  <c r="BC789" i="1"/>
  <c r="BV788" i="1"/>
  <c r="BU788" i="1"/>
  <c r="BC788" i="1"/>
  <c r="BV787" i="1"/>
  <c r="BU787" i="1"/>
  <c r="BC787" i="1"/>
  <c r="BV786" i="1"/>
  <c r="BU786" i="1"/>
  <c r="BC786" i="1"/>
  <c r="BV825" i="1"/>
  <c r="BU825" i="1"/>
  <c r="BC825" i="1"/>
  <c r="BV824" i="1"/>
  <c r="BU824" i="1"/>
  <c r="BC824" i="1"/>
  <c r="BV823" i="1"/>
  <c r="BU823" i="1"/>
  <c r="BC823" i="1"/>
  <c r="BV822" i="1"/>
  <c r="BU822" i="1"/>
  <c r="BC822" i="1"/>
  <c r="BV821" i="1"/>
  <c r="BU821" i="1"/>
  <c r="BC821" i="1"/>
  <c r="BV820" i="1"/>
  <c r="BU820" i="1"/>
  <c r="BC820" i="1"/>
  <c r="BV819" i="1"/>
  <c r="BU819" i="1"/>
  <c r="BC819" i="1"/>
  <c r="BV818" i="1"/>
  <c r="BU818" i="1"/>
  <c r="BC818" i="1"/>
  <c r="BV817" i="1"/>
  <c r="BU817" i="1"/>
  <c r="BC817" i="1"/>
  <c r="BV816" i="1"/>
  <c r="BU816" i="1"/>
  <c r="BC816" i="1"/>
  <c r="BV815" i="1"/>
  <c r="BU815" i="1"/>
  <c r="BC815" i="1"/>
  <c r="BV814" i="1"/>
  <c r="BU814" i="1"/>
  <c r="BC814" i="1"/>
  <c r="BV813" i="1"/>
  <c r="BU813" i="1"/>
  <c r="BC813" i="1"/>
  <c r="BV812" i="1"/>
  <c r="BU812" i="1"/>
  <c r="BC812" i="1"/>
  <c r="BV811" i="1"/>
  <c r="BU811" i="1"/>
  <c r="BC811" i="1"/>
  <c r="BV810" i="1"/>
  <c r="BU810" i="1"/>
  <c r="BC810" i="1"/>
  <c r="BV809" i="1"/>
  <c r="BU809" i="1"/>
  <c r="BC809" i="1"/>
  <c r="BV808" i="1"/>
  <c r="BU808" i="1"/>
  <c r="BC808" i="1"/>
  <c r="BV807" i="1"/>
  <c r="BU807" i="1"/>
  <c r="BC807" i="1"/>
  <c r="BV806" i="1"/>
  <c r="BU806" i="1"/>
  <c r="BC806" i="1"/>
  <c r="BV805" i="1"/>
  <c r="BU805" i="1"/>
  <c r="BC805" i="1"/>
  <c r="BV804" i="1"/>
  <c r="BU804" i="1"/>
  <c r="BC804" i="1"/>
  <c r="BV803" i="1"/>
  <c r="BU803" i="1"/>
  <c r="BC803" i="1"/>
  <c r="BV802" i="1"/>
  <c r="BU802" i="1"/>
  <c r="BC802" i="1"/>
  <c r="BV801" i="1"/>
  <c r="BU801" i="1"/>
  <c r="BC801" i="1"/>
  <c r="BV800" i="1"/>
  <c r="BU800" i="1"/>
  <c r="BC800" i="1"/>
  <c r="BV799" i="1"/>
  <c r="BU799" i="1"/>
  <c r="BC799" i="1"/>
  <c r="BV798" i="1"/>
  <c r="BU798" i="1"/>
  <c r="BC798" i="1"/>
  <c r="BV837" i="1"/>
  <c r="BU837" i="1"/>
  <c r="BC837" i="1"/>
  <c r="BV836" i="1"/>
  <c r="BU836" i="1"/>
  <c r="BC836" i="1"/>
  <c r="BV835" i="1"/>
  <c r="BU835" i="1"/>
  <c r="BC835" i="1"/>
  <c r="BV834" i="1"/>
  <c r="BU834" i="1"/>
  <c r="BC834" i="1"/>
  <c r="BV833" i="1"/>
  <c r="BU833" i="1"/>
  <c r="BC833" i="1"/>
  <c r="BV832" i="1"/>
  <c r="BU832" i="1"/>
  <c r="BC832" i="1"/>
  <c r="BV831" i="1"/>
  <c r="BU831" i="1"/>
  <c r="BC831" i="1"/>
  <c r="BV830" i="1"/>
  <c r="BU830" i="1"/>
  <c r="BC830" i="1"/>
  <c r="BV829" i="1"/>
  <c r="BU829" i="1"/>
  <c r="BC829" i="1"/>
  <c r="BV828" i="1"/>
  <c r="BU828" i="1"/>
  <c r="BC828" i="1"/>
  <c r="BV827" i="1"/>
  <c r="BU827" i="1"/>
  <c r="BC827" i="1"/>
  <c r="BV826" i="1"/>
  <c r="BU826" i="1"/>
  <c r="BC826" i="1"/>
  <c r="BV854" i="1"/>
  <c r="BU854" i="1"/>
  <c r="BC854" i="1"/>
  <c r="BV853" i="1"/>
  <c r="BU853" i="1"/>
  <c r="BC853" i="1"/>
  <c r="BV852" i="1"/>
  <c r="BU852" i="1"/>
  <c r="BC852" i="1"/>
  <c r="BV851" i="1"/>
  <c r="BU851" i="1"/>
  <c r="BC851" i="1"/>
  <c r="BV850" i="1"/>
  <c r="BU850" i="1"/>
  <c r="BC850" i="1"/>
  <c r="BV849" i="1"/>
  <c r="BU849" i="1"/>
  <c r="BC849" i="1"/>
  <c r="BV848" i="1"/>
  <c r="BU848" i="1"/>
  <c r="BC848" i="1"/>
  <c r="BV847" i="1"/>
  <c r="BU847" i="1"/>
  <c r="BC847" i="1"/>
  <c r="BV846" i="1"/>
  <c r="BU846" i="1"/>
  <c r="BC846" i="1"/>
  <c r="BV845" i="1"/>
  <c r="BU845" i="1"/>
  <c r="BC845" i="1"/>
  <c r="BV844" i="1"/>
  <c r="BU844" i="1"/>
  <c r="BC844" i="1"/>
  <c r="BV843" i="1"/>
  <c r="BU843" i="1"/>
  <c r="BC843" i="1"/>
  <c r="BV842" i="1"/>
  <c r="BU842" i="1"/>
  <c r="BC842" i="1"/>
  <c r="BV841" i="1"/>
  <c r="BU841" i="1"/>
  <c r="BC841" i="1"/>
  <c r="BV840" i="1"/>
  <c r="BU840" i="1"/>
  <c r="BC840" i="1"/>
  <c r="BV839" i="1"/>
  <c r="BU839" i="1"/>
  <c r="BC839" i="1"/>
  <c r="BV838" i="1"/>
  <c r="BU838" i="1"/>
  <c r="BC838" i="1"/>
  <c r="BV896" i="1"/>
  <c r="BU896" i="1"/>
  <c r="BC896" i="1"/>
  <c r="BV895" i="1"/>
  <c r="BU895" i="1"/>
  <c r="BC895" i="1"/>
  <c r="BV894" i="1"/>
  <c r="BU894" i="1"/>
  <c r="BC894" i="1"/>
  <c r="BV893" i="1"/>
  <c r="BU893" i="1"/>
  <c r="BC893" i="1"/>
  <c r="BV892" i="1"/>
  <c r="BU892" i="1"/>
  <c r="BC892" i="1"/>
  <c r="BV891" i="1"/>
  <c r="BU891" i="1"/>
  <c r="BC891" i="1"/>
  <c r="BV890" i="1"/>
  <c r="BU890" i="1"/>
  <c r="BC890" i="1"/>
  <c r="BV889" i="1"/>
  <c r="BU889" i="1"/>
  <c r="BC889" i="1"/>
  <c r="BV888" i="1"/>
  <c r="BU888" i="1"/>
  <c r="BC888" i="1"/>
  <c r="BV887" i="1"/>
  <c r="BU887" i="1"/>
  <c r="BC887" i="1"/>
  <c r="BV886" i="1"/>
  <c r="BU886" i="1"/>
  <c r="BC886" i="1"/>
  <c r="BV885" i="1"/>
  <c r="BU885" i="1"/>
  <c r="BC885" i="1"/>
  <c r="BV884" i="1"/>
  <c r="BU884" i="1"/>
  <c r="BC884" i="1"/>
  <c r="BV883" i="1"/>
  <c r="BU883" i="1"/>
  <c r="BC883" i="1"/>
  <c r="BV882" i="1"/>
  <c r="BU882" i="1"/>
  <c r="BC882" i="1"/>
  <c r="BV881" i="1"/>
  <c r="BU881" i="1"/>
  <c r="BC881" i="1"/>
  <c r="BV880" i="1"/>
  <c r="BU880" i="1"/>
  <c r="BC880" i="1"/>
  <c r="BV879" i="1"/>
  <c r="BU879" i="1"/>
  <c r="BC879" i="1"/>
  <c r="BV878" i="1"/>
  <c r="BU878" i="1"/>
  <c r="BC878" i="1"/>
  <c r="BV877" i="1"/>
  <c r="BU877" i="1"/>
  <c r="BC877" i="1"/>
  <c r="BV876" i="1"/>
  <c r="BU876" i="1"/>
  <c r="BC876" i="1"/>
  <c r="BV875" i="1"/>
  <c r="BU875" i="1"/>
  <c r="BC875" i="1"/>
  <c r="BV874" i="1"/>
  <c r="BU874" i="1"/>
  <c r="BC874" i="1"/>
  <c r="BV873" i="1"/>
  <c r="BU873" i="1"/>
  <c r="BC873" i="1"/>
  <c r="BV872" i="1"/>
  <c r="BU872" i="1"/>
  <c r="BC872" i="1"/>
  <c r="BV871" i="1"/>
  <c r="BU871" i="1"/>
  <c r="BC871" i="1"/>
  <c r="BV870" i="1"/>
  <c r="BU870" i="1"/>
  <c r="BC870" i="1"/>
  <c r="BV869" i="1"/>
  <c r="BU869" i="1"/>
  <c r="BC869" i="1"/>
  <c r="BV868" i="1"/>
  <c r="BU868" i="1"/>
  <c r="BC868" i="1"/>
  <c r="BV867" i="1"/>
  <c r="BU867" i="1"/>
  <c r="BC867" i="1"/>
  <c r="BV866" i="1"/>
  <c r="BU866" i="1"/>
  <c r="BC866" i="1"/>
  <c r="BV865" i="1"/>
  <c r="BU865" i="1"/>
  <c r="BC865" i="1"/>
  <c r="BV864" i="1"/>
  <c r="BU864" i="1"/>
  <c r="BC864" i="1"/>
  <c r="BV863" i="1"/>
  <c r="BU863" i="1"/>
  <c r="BC863" i="1"/>
  <c r="BV862" i="1"/>
  <c r="BU862" i="1"/>
  <c r="BC862" i="1"/>
  <c r="BV861" i="1"/>
  <c r="BU861" i="1"/>
  <c r="BC861" i="1"/>
  <c r="BV860" i="1"/>
  <c r="BU860" i="1"/>
  <c r="BC860" i="1"/>
  <c r="BV859" i="1"/>
  <c r="BU859" i="1"/>
  <c r="BC859" i="1"/>
  <c r="BV858" i="1"/>
  <c r="BU858" i="1"/>
  <c r="BC858" i="1"/>
  <c r="BV857" i="1"/>
  <c r="BU857" i="1"/>
  <c r="BC857" i="1"/>
  <c r="BV856" i="1"/>
  <c r="BU856" i="1"/>
  <c r="BC856" i="1"/>
  <c r="BV855" i="1"/>
  <c r="BU855" i="1"/>
  <c r="BC855" i="1"/>
  <c r="BV921" i="1"/>
  <c r="BU921" i="1"/>
  <c r="BC921" i="1"/>
  <c r="BV920" i="1"/>
  <c r="BU920" i="1"/>
  <c r="BC920" i="1"/>
  <c r="BV919" i="1"/>
  <c r="BU919" i="1"/>
  <c r="BC919" i="1"/>
  <c r="BV918" i="1"/>
  <c r="BU918" i="1"/>
  <c r="BC918" i="1"/>
  <c r="BV917" i="1"/>
  <c r="BU917" i="1"/>
  <c r="BC917" i="1"/>
  <c r="BV916" i="1"/>
  <c r="BU916" i="1"/>
  <c r="BC916" i="1"/>
  <c r="BV915" i="1"/>
  <c r="BU915" i="1"/>
  <c r="BC915" i="1"/>
  <c r="BV914" i="1"/>
  <c r="BU914" i="1"/>
  <c r="BC914" i="1"/>
  <c r="BV913" i="1"/>
  <c r="BU913" i="1"/>
  <c r="BC913" i="1"/>
  <c r="BV912" i="1"/>
  <c r="BU912" i="1"/>
  <c r="BC912" i="1"/>
  <c r="BV911" i="1"/>
  <c r="BU911" i="1"/>
  <c r="BC911" i="1"/>
  <c r="BV910" i="1"/>
  <c r="BU910" i="1"/>
  <c r="BC910" i="1"/>
  <c r="BV909" i="1"/>
  <c r="BU909" i="1"/>
  <c r="BC909" i="1"/>
  <c r="BV908" i="1"/>
  <c r="BU908" i="1"/>
  <c r="BC908" i="1"/>
  <c r="BV907" i="1"/>
  <c r="BU907" i="1"/>
  <c r="BC907" i="1"/>
  <c r="BV906" i="1"/>
  <c r="BU906" i="1"/>
  <c r="BC906" i="1"/>
  <c r="BV905" i="1"/>
  <c r="BU905" i="1"/>
  <c r="BC905" i="1"/>
  <c r="BV904" i="1"/>
  <c r="BU904" i="1"/>
  <c r="BC904" i="1"/>
  <c r="BV903" i="1"/>
  <c r="BU903" i="1"/>
  <c r="BC903" i="1"/>
  <c r="BV902" i="1"/>
  <c r="BU902" i="1"/>
  <c r="BC902" i="1"/>
  <c r="BV901" i="1"/>
  <c r="BU901" i="1"/>
  <c r="BC901" i="1"/>
  <c r="BV900" i="1"/>
  <c r="BU900" i="1"/>
  <c r="BC900" i="1"/>
  <c r="BV899" i="1"/>
  <c r="BU899" i="1"/>
  <c r="BC899" i="1"/>
  <c r="BV898" i="1"/>
  <c r="BU898" i="1"/>
  <c r="BC898" i="1"/>
  <c r="BV897" i="1"/>
  <c r="BU897" i="1"/>
  <c r="BC897" i="1"/>
  <c r="BV936" i="1"/>
  <c r="BU936" i="1"/>
  <c r="BC936" i="1"/>
  <c r="BV935" i="1"/>
  <c r="BU935" i="1"/>
  <c r="BC935" i="1"/>
  <c r="BV934" i="1"/>
  <c r="BU934" i="1"/>
  <c r="BC934" i="1"/>
  <c r="BV933" i="1"/>
  <c r="BU933" i="1"/>
  <c r="BC933" i="1"/>
  <c r="BV932" i="1"/>
  <c r="BU932" i="1"/>
  <c r="BC932" i="1"/>
  <c r="BV931" i="1"/>
  <c r="BU931" i="1"/>
  <c r="BC931" i="1"/>
  <c r="BV930" i="1"/>
  <c r="BU930" i="1"/>
  <c r="BC930" i="1"/>
  <c r="BV929" i="1"/>
  <c r="BU929" i="1"/>
  <c r="BC929" i="1"/>
  <c r="BV928" i="1"/>
  <c r="BU928" i="1"/>
  <c r="BC928" i="1"/>
  <c r="BV927" i="1"/>
  <c r="BU927" i="1"/>
  <c r="BC927" i="1"/>
  <c r="BV926" i="1"/>
  <c r="BU926" i="1"/>
  <c r="BC926" i="1"/>
  <c r="BV925" i="1"/>
  <c r="BU925" i="1"/>
  <c r="BC925" i="1"/>
  <c r="BV924" i="1"/>
  <c r="BU924" i="1"/>
  <c r="BC924" i="1"/>
  <c r="BV923" i="1"/>
  <c r="BU923" i="1"/>
  <c r="BC923" i="1"/>
  <c r="BV922" i="1"/>
  <c r="BU922" i="1"/>
  <c r="BC922" i="1"/>
  <c r="BV937" i="1"/>
  <c r="BU937" i="1"/>
  <c r="BC937" i="1"/>
  <c r="BV956" i="1"/>
  <c r="BU956" i="1"/>
  <c r="BC956" i="1"/>
  <c r="BV955" i="1"/>
  <c r="BU955" i="1"/>
  <c r="BC955" i="1"/>
  <c r="BV954" i="1"/>
  <c r="BU954" i="1"/>
  <c r="BC954" i="1"/>
  <c r="BV953" i="1"/>
  <c r="BU953" i="1"/>
  <c r="BC953" i="1"/>
  <c r="BV952" i="1"/>
  <c r="BU952" i="1"/>
  <c r="BC952" i="1"/>
  <c r="BV951" i="1"/>
  <c r="BU951" i="1"/>
  <c r="BC951" i="1"/>
  <c r="BV950" i="1"/>
  <c r="BU950" i="1"/>
  <c r="BC950" i="1"/>
  <c r="BV949" i="1"/>
  <c r="BU949" i="1"/>
  <c r="BC949" i="1"/>
  <c r="BV948" i="1"/>
  <c r="BU948" i="1"/>
  <c r="BC948" i="1"/>
  <c r="BV947" i="1"/>
  <c r="BU947" i="1"/>
  <c r="BC947" i="1"/>
  <c r="BV946" i="1"/>
  <c r="BU946" i="1"/>
  <c r="BC946" i="1"/>
  <c r="BV945" i="1"/>
  <c r="BU945" i="1"/>
  <c r="BC945" i="1"/>
  <c r="BV944" i="1"/>
  <c r="BU944" i="1"/>
  <c r="BC944" i="1"/>
  <c r="BV943" i="1"/>
  <c r="BU943" i="1"/>
  <c r="BC943" i="1"/>
  <c r="BV942" i="1"/>
  <c r="BU942" i="1"/>
  <c r="BC942" i="1"/>
  <c r="BV941" i="1"/>
  <c r="BU941" i="1"/>
  <c r="BC941" i="1"/>
  <c r="BV940" i="1"/>
  <c r="BU940" i="1"/>
  <c r="BC940" i="1"/>
  <c r="BV939" i="1"/>
  <c r="BU939" i="1"/>
  <c r="BC939" i="1"/>
  <c r="BV938" i="1"/>
  <c r="BU938" i="1"/>
  <c r="BC938" i="1"/>
  <c r="BV979" i="1"/>
  <c r="BU979" i="1"/>
  <c r="BC979" i="1"/>
  <c r="BV978" i="1"/>
  <c r="BU978" i="1"/>
  <c r="BC978" i="1"/>
  <c r="BV977" i="1"/>
  <c r="BU977" i="1"/>
  <c r="BC977" i="1"/>
  <c r="BV976" i="1"/>
  <c r="BU976" i="1"/>
  <c r="BC976" i="1"/>
  <c r="BV975" i="1"/>
  <c r="BU975" i="1"/>
  <c r="BC975" i="1"/>
  <c r="BV974" i="1"/>
  <c r="BU974" i="1"/>
  <c r="BC974" i="1"/>
  <c r="BV973" i="1"/>
  <c r="BU973" i="1"/>
  <c r="BC973" i="1"/>
  <c r="BV972" i="1"/>
  <c r="BU972" i="1"/>
  <c r="BC972" i="1"/>
  <c r="BV971" i="1"/>
  <c r="BU971" i="1"/>
  <c r="BC971" i="1"/>
  <c r="BV970" i="1"/>
  <c r="BU970" i="1"/>
  <c r="BC970" i="1"/>
  <c r="BV969" i="1"/>
  <c r="BU969" i="1"/>
  <c r="BC969" i="1"/>
  <c r="BV968" i="1"/>
  <c r="BU968" i="1"/>
  <c r="BC968" i="1"/>
  <c r="BV967" i="1"/>
  <c r="BU967" i="1"/>
  <c r="BC967" i="1"/>
  <c r="BV966" i="1"/>
  <c r="BU966" i="1"/>
  <c r="BC966" i="1"/>
  <c r="BV965" i="1"/>
  <c r="BU965" i="1"/>
  <c r="BC965" i="1"/>
  <c r="BV964" i="1"/>
  <c r="BU964" i="1"/>
  <c r="BC964" i="1"/>
  <c r="BV963" i="1"/>
  <c r="BU963" i="1"/>
  <c r="BC963" i="1"/>
  <c r="BV962" i="1"/>
  <c r="BU962" i="1"/>
  <c r="BC962" i="1"/>
  <c r="BV961" i="1"/>
  <c r="BU961" i="1"/>
  <c r="BC961" i="1"/>
  <c r="BV960" i="1"/>
  <c r="BU960" i="1"/>
  <c r="BC960" i="1"/>
  <c r="BV959" i="1"/>
  <c r="BU959" i="1"/>
  <c r="BC959" i="1"/>
  <c r="BV958" i="1"/>
  <c r="BU958" i="1"/>
  <c r="BC958" i="1"/>
  <c r="BV957" i="1"/>
  <c r="BU957" i="1"/>
  <c r="BC957" i="1"/>
  <c r="BV1024" i="1"/>
  <c r="BU1024" i="1"/>
  <c r="BC1024" i="1"/>
  <c r="BV1023" i="1"/>
  <c r="BU1023" i="1"/>
  <c r="BC1023" i="1"/>
  <c r="BV1022" i="1"/>
  <c r="BU1022" i="1"/>
  <c r="BC1022" i="1"/>
  <c r="BV1021" i="1"/>
  <c r="BU1021" i="1"/>
  <c r="BC1021" i="1"/>
  <c r="BV1020" i="1"/>
  <c r="BU1020" i="1"/>
  <c r="BC1020" i="1"/>
  <c r="BV1019" i="1"/>
  <c r="BU1019" i="1"/>
  <c r="BC1019" i="1"/>
  <c r="BV1018" i="1"/>
  <c r="BU1018" i="1"/>
  <c r="BC1018" i="1"/>
  <c r="BV1017" i="1"/>
  <c r="BU1017" i="1"/>
  <c r="BC1017" i="1"/>
  <c r="BV1016" i="1"/>
  <c r="BU1016" i="1"/>
  <c r="BC1016" i="1"/>
  <c r="BV1015" i="1"/>
  <c r="BU1015" i="1"/>
  <c r="BC1015" i="1"/>
  <c r="BV1014" i="1"/>
  <c r="BU1014" i="1"/>
  <c r="BC1014" i="1"/>
  <c r="BV1013" i="1"/>
  <c r="BU1013" i="1"/>
  <c r="BC1013" i="1"/>
  <c r="BV1012" i="1"/>
  <c r="BU1012" i="1"/>
  <c r="BC1012" i="1"/>
  <c r="BV1011" i="1"/>
  <c r="BU1011" i="1"/>
  <c r="BC1011" i="1"/>
  <c r="BV1010" i="1"/>
  <c r="BU1010" i="1"/>
  <c r="BC1010" i="1"/>
  <c r="BV1009" i="1"/>
  <c r="BU1009" i="1"/>
  <c r="BC1009" i="1"/>
  <c r="BV1008" i="1"/>
  <c r="BU1008" i="1"/>
  <c r="BC1008" i="1"/>
  <c r="BV1007" i="1"/>
  <c r="BU1007" i="1"/>
  <c r="BC1007" i="1"/>
  <c r="BV1006" i="1"/>
  <c r="BU1006" i="1"/>
  <c r="BC1006" i="1"/>
  <c r="BV1005" i="1"/>
  <c r="BU1005" i="1"/>
  <c r="BC1005" i="1"/>
  <c r="BV1004" i="1"/>
  <c r="BU1004" i="1"/>
  <c r="BC1004" i="1"/>
  <c r="BV1003" i="1"/>
  <c r="BU1003" i="1"/>
  <c r="BC1003" i="1"/>
  <c r="BV1002" i="1"/>
  <c r="BU1002" i="1"/>
  <c r="BC1002" i="1"/>
  <c r="BV1001" i="1"/>
  <c r="BU1001" i="1"/>
  <c r="BC1001" i="1"/>
  <c r="BV1000" i="1"/>
  <c r="BU1000" i="1"/>
  <c r="BC1000" i="1"/>
  <c r="BV999" i="1"/>
  <c r="BU999" i="1"/>
  <c r="BC999" i="1"/>
  <c r="BV998" i="1"/>
  <c r="BU998" i="1"/>
  <c r="BC998" i="1"/>
  <c r="BV997" i="1"/>
  <c r="BU997" i="1"/>
  <c r="BC997" i="1"/>
  <c r="BV996" i="1"/>
  <c r="BU996" i="1"/>
  <c r="BC996" i="1"/>
  <c r="BV995" i="1"/>
  <c r="BU995" i="1"/>
  <c r="BC995" i="1"/>
  <c r="BV994" i="1"/>
  <c r="BU994" i="1"/>
  <c r="BC994" i="1"/>
  <c r="BV993" i="1"/>
  <c r="BU993" i="1"/>
  <c r="BC993" i="1"/>
  <c r="BV992" i="1"/>
  <c r="BU992" i="1"/>
  <c r="BC992" i="1"/>
  <c r="BV991" i="1"/>
  <c r="BU991" i="1"/>
  <c r="BC991" i="1"/>
  <c r="BV990" i="1"/>
  <c r="BU990" i="1"/>
  <c r="BC990" i="1"/>
  <c r="BV989" i="1"/>
  <c r="BU989" i="1"/>
  <c r="BC989" i="1"/>
  <c r="BV988" i="1"/>
  <c r="BU988" i="1"/>
  <c r="BC988" i="1"/>
  <c r="BV987" i="1"/>
  <c r="BU987" i="1"/>
  <c r="BC987" i="1"/>
  <c r="BV986" i="1"/>
  <c r="BU986" i="1"/>
  <c r="BC986" i="1"/>
  <c r="BV985" i="1"/>
  <c r="BU985" i="1"/>
  <c r="BC985" i="1"/>
  <c r="BV984" i="1"/>
  <c r="BU984" i="1"/>
  <c r="BC984" i="1"/>
  <c r="BV983" i="1"/>
  <c r="BU983" i="1"/>
  <c r="BC983" i="1"/>
  <c r="BV982" i="1"/>
  <c r="BU982" i="1"/>
  <c r="BC982" i="1"/>
  <c r="BV981" i="1"/>
  <c r="BU981" i="1"/>
  <c r="BC981" i="1"/>
  <c r="BV980" i="1"/>
  <c r="BU980" i="1"/>
  <c r="BC980" i="1"/>
  <c r="BV1073" i="1"/>
  <c r="BU1073" i="1"/>
  <c r="BC1073" i="1"/>
  <c r="BV1072" i="1"/>
  <c r="BU1072" i="1"/>
  <c r="BC1072" i="1"/>
  <c r="BV1071" i="1"/>
  <c r="BU1071" i="1"/>
  <c r="BC1071" i="1"/>
  <c r="BV1070" i="1"/>
  <c r="BU1070" i="1"/>
  <c r="BC1070" i="1"/>
  <c r="BV1069" i="1"/>
  <c r="BU1069" i="1"/>
  <c r="BC1069" i="1"/>
  <c r="BV1068" i="1"/>
  <c r="BU1068" i="1"/>
  <c r="BC1068" i="1"/>
  <c r="BV1067" i="1"/>
  <c r="BU1067" i="1"/>
  <c r="BC1067" i="1"/>
  <c r="BV1066" i="1"/>
  <c r="BU1066" i="1"/>
  <c r="BC1066" i="1"/>
  <c r="BV1065" i="1"/>
  <c r="BU1065" i="1"/>
  <c r="BC1065" i="1"/>
  <c r="BV1064" i="1"/>
  <c r="BU1064" i="1"/>
  <c r="BC1064" i="1"/>
  <c r="BV1063" i="1"/>
  <c r="BU1063" i="1"/>
  <c r="BC1063" i="1"/>
  <c r="BV1062" i="1"/>
  <c r="BU1062" i="1"/>
  <c r="BC1062" i="1"/>
  <c r="BV1061" i="1"/>
  <c r="BU1061" i="1"/>
  <c r="BC1061" i="1"/>
  <c r="BV1060" i="1"/>
  <c r="BU1060" i="1"/>
  <c r="BC1060" i="1"/>
  <c r="BV1059" i="1"/>
  <c r="BU1059" i="1"/>
  <c r="BC1059" i="1"/>
  <c r="BV1058" i="1"/>
  <c r="BU1058" i="1"/>
  <c r="BC1058" i="1"/>
  <c r="BV1057" i="1"/>
  <c r="BU1057" i="1"/>
  <c r="BC1057" i="1"/>
  <c r="BV1056" i="1"/>
  <c r="BU1056" i="1"/>
  <c r="BC1056" i="1"/>
  <c r="BV1055" i="1"/>
  <c r="BU1055" i="1"/>
  <c r="BC1055" i="1"/>
  <c r="BV1054" i="1"/>
  <c r="BU1054" i="1"/>
  <c r="BC1054" i="1"/>
  <c r="BV1053" i="1"/>
  <c r="BU1053" i="1"/>
  <c r="BC1053" i="1"/>
  <c r="BV1052" i="1"/>
  <c r="BU1052" i="1"/>
  <c r="BC1052" i="1"/>
  <c r="BV1051" i="1"/>
  <c r="BU1051" i="1"/>
  <c r="BC1051" i="1"/>
  <c r="BV1050" i="1"/>
  <c r="BU1050" i="1"/>
  <c r="BC1050" i="1"/>
  <c r="BV1049" i="1"/>
  <c r="BU1049" i="1"/>
  <c r="BC1049" i="1"/>
  <c r="BV1048" i="1"/>
  <c r="BU1048" i="1"/>
  <c r="BC1048" i="1"/>
  <c r="BV1047" i="1"/>
  <c r="BU1047" i="1"/>
  <c r="BC1047" i="1"/>
  <c r="BV1046" i="1"/>
  <c r="BU1046" i="1"/>
  <c r="BC1046" i="1"/>
  <c r="BV1045" i="1"/>
  <c r="BU1045" i="1"/>
  <c r="BC1045" i="1"/>
  <c r="BV1044" i="1"/>
  <c r="BU1044" i="1"/>
  <c r="BC1044" i="1"/>
  <c r="BV1043" i="1"/>
  <c r="BU1043" i="1"/>
  <c r="BC1043" i="1"/>
  <c r="BV1042" i="1"/>
  <c r="BU1042" i="1"/>
  <c r="BC1042" i="1"/>
  <c r="BV1041" i="1"/>
  <c r="BU1041" i="1"/>
  <c r="BC1041" i="1"/>
  <c r="BV1040" i="1"/>
  <c r="BU1040" i="1"/>
  <c r="BC1040" i="1"/>
  <c r="BV1039" i="1"/>
  <c r="BU1039" i="1"/>
  <c r="BC1039" i="1"/>
  <c r="BV1038" i="1"/>
  <c r="BU1038" i="1"/>
  <c r="BC1038" i="1"/>
  <c r="BV1037" i="1"/>
  <c r="BU1037" i="1"/>
  <c r="BC1037" i="1"/>
  <c r="BV1036" i="1"/>
  <c r="BU1036" i="1"/>
  <c r="BC1036" i="1"/>
  <c r="BV1035" i="1"/>
  <c r="BU1035" i="1"/>
  <c r="BC1035" i="1"/>
  <c r="BV1034" i="1"/>
  <c r="BU1034" i="1"/>
  <c r="BC1034" i="1"/>
  <c r="BV1033" i="1"/>
  <c r="BU1033" i="1"/>
  <c r="BC1033" i="1"/>
  <c r="BV1032" i="1"/>
  <c r="BU1032" i="1"/>
  <c r="BC1032" i="1"/>
  <c r="BV1031" i="1"/>
  <c r="BU1031" i="1"/>
  <c r="BC1031" i="1"/>
  <c r="BV1030" i="1"/>
  <c r="BU1030" i="1"/>
  <c r="BC1030" i="1"/>
  <c r="BV1029" i="1"/>
  <c r="BU1029" i="1"/>
  <c r="BC1029" i="1"/>
  <c r="BV1028" i="1"/>
  <c r="BU1028" i="1"/>
  <c r="BC1028" i="1"/>
  <c r="BV1027" i="1"/>
  <c r="BU1027" i="1"/>
  <c r="BC1027" i="1"/>
  <c r="BV1026" i="1"/>
  <c r="BU1026" i="1"/>
  <c r="BC1026" i="1"/>
  <c r="BV1025" i="1"/>
  <c r="BU1025" i="1"/>
  <c r="BC1025" i="1"/>
  <c r="BV1109" i="1"/>
  <c r="BU1109" i="1"/>
  <c r="BC1109" i="1"/>
  <c r="BV1108" i="1"/>
  <c r="BU1108" i="1"/>
  <c r="BC1108" i="1"/>
  <c r="BV1107" i="1"/>
  <c r="BU1107" i="1"/>
  <c r="BC1107" i="1"/>
  <c r="BV1106" i="1"/>
  <c r="BU1106" i="1"/>
  <c r="BC1106" i="1"/>
  <c r="BV1105" i="1"/>
  <c r="BU1105" i="1"/>
  <c r="BC1105" i="1"/>
  <c r="BV1104" i="1"/>
  <c r="BU1104" i="1"/>
  <c r="BC1104" i="1"/>
  <c r="BV1103" i="1"/>
  <c r="BU1103" i="1"/>
  <c r="BC1103" i="1"/>
  <c r="BV1102" i="1"/>
  <c r="BU1102" i="1"/>
  <c r="BC1102" i="1"/>
  <c r="BV1101" i="1"/>
  <c r="BU1101" i="1"/>
  <c r="BC1101" i="1"/>
  <c r="CB1100" i="1"/>
  <c r="BV1100" i="1"/>
  <c r="BU1100" i="1"/>
  <c r="BC1100" i="1"/>
  <c r="BV1099" i="1"/>
  <c r="BU1099" i="1"/>
  <c r="BC1099" i="1"/>
  <c r="BV1098" i="1"/>
  <c r="BU1098" i="1"/>
  <c r="BC1098" i="1"/>
  <c r="BV1097" i="1"/>
  <c r="BU1097" i="1"/>
  <c r="BC1097" i="1"/>
  <c r="BV1096" i="1"/>
  <c r="BU1096" i="1"/>
  <c r="BC1096" i="1"/>
  <c r="BV1095" i="1"/>
  <c r="BU1095" i="1"/>
  <c r="BC1095" i="1"/>
  <c r="BV1094" i="1"/>
  <c r="BU1094" i="1"/>
  <c r="BC1094" i="1"/>
  <c r="BV1093" i="1"/>
  <c r="BU1093" i="1"/>
  <c r="BC1093" i="1"/>
  <c r="BV1092" i="1"/>
  <c r="BU1092" i="1"/>
  <c r="BC1092" i="1"/>
  <c r="BV1091" i="1"/>
  <c r="BU1091" i="1"/>
  <c r="BC1091" i="1"/>
  <c r="BV1090" i="1"/>
  <c r="BU1090" i="1"/>
  <c r="BC1090" i="1"/>
  <c r="BV1089" i="1"/>
  <c r="BU1089" i="1"/>
  <c r="BC1089" i="1"/>
  <c r="BV1088" i="1"/>
  <c r="BU1088" i="1"/>
  <c r="BC1088" i="1"/>
  <c r="BV1087" i="1"/>
  <c r="BU1087" i="1"/>
  <c r="BC1087" i="1"/>
  <c r="BV1086" i="1"/>
  <c r="BU1086" i="1"/>
  <c r="BC1086" i="1"/>
  <c r="BV1085" i="1"/>
  <c r="BU1085" i="1"/>
  <c r="BC1085" i="1"/>
  <c r="BV1084" i="1"/>
  <c r="BU1084" i="1"/>
  <c r="BC1084" i="1"/>
  <c r="BV1083" i="1"/>
  <c r="BU1083" i="1"/>
  <c r="BC1083" i="1"/>
  <c r="BV1082" i="1"/>
  <c r="BU1082" i="1"/>
  <c r="BC1082" i="1"/>
  <c r="BV1081" i="1"/>
  <c r="BU1081" i="1"/>
  <c r="BC1081" i="1"/>
  <c r="BV1080" i="1"/>
  <c r="BU1080" i="1"/>
  <c r="BC1080" i="1"/>
  <c r="BV1079" i="1"/>
  <c r="BU1079" i="1"/>
  <c r="BC1079" i="1"/>
  <c r="BV1078" i="1"/>
  <c r="BU1078" i="1"/>
  <c r="BC1078" i="1"/>
  <c r="BV1077" i="1"/>
  <c r="BU1077" i="1"/>
  <c r="BC1077" i="1"/>
  <c r="BV1076" i="1"/>
  <c r="BU1076" i="1"/>
  <c r="BC1076" i="1"/>
  <c r="BV1075" i="1"/>
  <c r="BU1075" i="1"/>
  <c r="BC1075" i="1"/>
  <c r="BV1074" i="1"/>
  <c r="BU1074" i="1"/>
  <c r="BC1074" i="1"/>
  <c r="BV1110" i="1"/>
  <c r="BU1110" i="1"/>
  <c r="BC1110" i="1"/>
  <c r="BV1114" i="1"/>
  <c r="BU1114" i="1"/>
  <c r="BC1114" i="1"/>
  <c r="BV1113" i="1"/>
  <c r="BU1113" i="1"/>
  <c r="BC1113" i="1"/>
  <c r="BV1112" i="1"/>
  <c r="BU1112" i="1"/>
  <c r="BC1112" i="1"/>
  <c r="BV1111" i="1"/>
  <c r="BU1111" i="1"/>
  <c r="BC1111" i="1"/>
</calcChain>
</file>

<file path=xl/sharedStrings.xml><?xml version="1.0" encoding="utf-8"?>
<sst xmlns="http://schemas.openxmlformats.org/spreadsheetml/2006/main" count="54945" uniqueCount="7747">
  <si>
    <t>CASE_NUMBER</t>
  </si>
  <si>
    <t>CASE_STATUS</t>
  </si>
  <si>
    <t>RECEIVED_DATE</t>
  </si>
  <si>
    <t>DECISION_DATE</t>
  </si>
  <si>
    <t>TYPE_OF_APPLICATION</t>
  </si>
  <si>
    <t>CW-1_PERMIT_RENEWAL_DATE</t>
  </si>
  <si>
    <t>LONG_TERM_WORKER</t>
  </si>
  <si>
    <t>CAP_EXEMPT_WORKER</t>
  </si>
  <si>
    <t>EMERGENCY_SITUATION</t>
  </si>
  <si>
    <t>LEGAL_BUSINESS_NAME</t>
  </si>
  <si>
    <t>TRADE_NAME_DBA</t>
  </si>
  <si>
    <t>EMPLOYER_ADDRESS1</t>
  </si>
  <si>
    <t>EMPLOYER_ADDRESS2</t>
  </si>
  <si>
    <t>EMPLOYER_CITY</t>
  </si>
  <si>
    <t>EMPLOYER_STATE</t>
  </si>
  <si>
    <t>EMPLOYER_POSTAL_CODE</t>
  </si>
  <si>
    <t>EMPLOYER_COUNTRY</t>
  </si>
  <si>
    <t>EMPLOYER_PROVINCE</t>
  </si>
  <si>
    <t>EMPLOYER_PHONE</t>
  </si>
  <si>
    <t>EMPLOYER_PHONE_EXT</t>
  </si>
  <si>
    <t>NAICS_CODE</t>
  </si>
  <si>
    <t>TYPE_OF_EMPLOYER</t>
  </si>
  <si>
    <t>APPENDIX_A_ATTACHED</t>
  </si>
  <si>
    <t>EMPLOYER_POC_LAST_NAME</t>
  </si>
  <si>
    <t>EMPLOYER_POC_FIRST_NAME</t>
  </si>
  <si>
    <t>EMPLOYER_POC_MIDDLE_NAME</t>
  </si>
  <si>
    <t>EMPLOYER_POC_JOB_TITLE</t>
  </si>
  <si>
    <t>EMPLOYER_POC_ADDRESS1</t>
  </si>
  <si>
    <t>EMPLOYER_POC_ADDRESS2</t>
  </si>
  <si>
    <t>EMPLOYER_POC_CITY</t>
  </si>
  <si>
    <t>EMPLOYER_POC_STATE</t>
  </si>
  <si>
    <t>EMPLOYER_POC_POSTAL_CODE</t>
  </si>
  <si>
    <t>EMPLOYER_POC_COUNTRY</t>
  </si>
  <si>
    <t>EMPLOYER_POC_PROVINCE</t>
  </si>
  <si>
    <t>EMPLOYER_POC_PHONE</t>
  </si>
  <si>
    <t>EMPLOYER_POC_PHONE_EXT</t>
  </si>
  <si>
    <t>EMPLOYER_POC_EMAIL</t>
  </si>
  <si>
    <t>TYPE_OF_REPRESENTATION</t>
  </si>
  <si>
    <t>ATTORNEY_AGENT_LAST_NAME</t>
  </si>
  <si>
    <t>ATTORNEY_AGENT_FIRST_NAME</t>
  </si>
  <si>
    <t>ATTORNEY_AGENT_MIDDLE_NAME</t>
  </si>
  <si>
    <t>ATTORNEY_AGENT_ADDRESS1</t>
  </si>
  <si>
    <t>ATTORNEY_AGENT_ADDRESS2</t>
  </si>
  <si>
    <t>ATTORNEY_AGENT_CITY</t>
  </si>
  <si>
    <t>ATTORNEY_AGENT_STATE</t>
  </si>
  <si>
    <t>ATTORNEY_AGENT_POSTAL_CODE</t>
  </si>
  <si>
    <t>ATTORNEY_AGENT_COUNTRY</t>
  </si>
  <si>
    <t>ATTORNEY_AGENT_PROVINCE</t>
  </si>
  <si>
    <t>ATTORNEY_AGENT_PHONE</t>
  </si>
  <si>
    <t>ATTORNEY_AGENT_PHONE_EXT</t>
  </si>
  <si>
    <t>LAWFIRM_BUSINESS_EMAIL</t>
  </si>
  <si>
    <t>LAWFIRM_NAME_BUSINESS_NAME</t>
  </si>
  <si>
    <t>STATE_OF_HIGHEST_COURT</t>
  </si>
  <si>
    <t>NAME_OF_HIGHEST_STATE_COURT</t>
  </si>
  <si>
    <t>SOC_CODE</t>
  </si>
  <si>
    <t>SOC_TITLE</t>
  </si>
  <si>
    <t>PWD_CASE_NUMBER</t>
  </si>
  <si>
    <t>JOB_TITLE</t>
  </si>
  <si>
    <t>TOTAL_WORKERS_REQUESTED</t>
  </si>
  <si>
    <t>TOTAL_WORKERS_CERTIFIED</t>
  </si>
  <si>
    <t>REQUESTED_BEGIN_DATE</t>
  </si>
  <si>
    <t>REQUESTED_END_DATE</t>
  </si>
  <si>
    <t>EMPLOYMENT_BEGIN_DATE</t>
  </si>
  <si>
    <t>EMPLOYMENT_END_DATE</t>
  </si>
  <si>
    <t>ANTICIPATED_NUMBER_OF_HOURS</t>
  </si>
  <si>
    <t>SUNDAY_HOURS</t>
  </si>
  <si>
    <t>MONDAY_HOURS</t>
  </si>
  <si>
    <t>TUESDAY_HOURS</t>
  </si>
  <si>
    <t>WEDNESDAY_HOURS</t>
  </si>
  <si>
    <t>THURSDAY_HOURS</t>
  </si>
  <si>
    <t>FRIDAY_HOURS</t>
  </si>
  <si>
    <t>SATURDAY_HOURS</t>
  </si>
  <si>
    <t>HOURLY_SCHEDULE_BEGIN</t>
  </si>
  <si>
    <t>HOURLY_SCHEDULE_END</t>
  </si>
  <si>
    <t>EDUCATION_LEVEL</t>
  </si>
  <si>
    <t>TRAINING_MONTHS</t>
  </si>
  <si>
    <t>WORK_EXPERIENCE</t>
  </si>
  <si>
    <t>SUPERVISE_OTHER_EMP</t>
  </si>
  <si>
    <t>SUPERVISE_HOW_MANY</t>
  </si>
  <si>
    <t>SPECIAL_REQUIREMENTS</t>
  </si>
  <si>
    <t>WORKSITE_ADDRESS1</t>
  </si>
  <si>
    <t>WORKSITE_ADDRESS2</t>
  </si>
  <si>
    <t>WORKSITE_CITY</t>
  </si>
  <si>
    <t>WORKSITE_STATE</t>
  </si>
  <si>
    <t>WORKSITE_POSTAL_CODE</t>
  </si>
  <si>
    <t>BASIC_WAGE_RATE_FROM</t>
  </si>
  <si>
    <t>BASIC_RATE_OF_PAY_TO</t>
  </si>
  <si>
    <t>OVERTIME_RATE_FROM</t>
  </si>
  <si>
    <t>OVERTIME_RATE_TO</t>
  </si>
  <si>
    <t>PER</t>
  </si>
  <si>
    <t>ADDITIONAL_WAGE_CONDITIONS</t>
  </si>
  <si>
    <t>FREQUENCY_OF_PAY</t>
  </si>
  <si>
    <t>FREQUENCY_OF_PAY_OTHER</t>
  </si>
  <si>
    <t>OTHER_WORKSITE_LOCATION</t>
  </si>
  <si>
    <t>AGREED_TO_TERMS_AND_CONDITIONS</t>
  </si>
  <si>
    <t>DAILY_TRANSPORTATION</t>
  </si>
  <si>
    <t>OVERTIME_AVAILABLE</t>
  </si>
  <si>
    <t>ON_THE_JOB_TRAINING_AVAILABLE</t>
  </si>
  <si>
    <t>BOARD_LODGING_OTHER_FACILITIES</t>
  </si>
  <si>
    <t>DEDUCTIONS_FROM_PAY</t>
  </si>
  <si>
    <t>PHONE_TO_APPLY</t>
  </si>
  <si>
    <t>EMAIL_TO_APPLY</t>
  </si>
  <si>
    <t>WEBSITE_TO_APPLY</t>
  </si>
  <si>
    <t>EMPLOYER_AGREED_TO_TERMS</t>
  </si>
  <si>
    <t>EMP_CLIENT_AGREED_TO_TERMS</t>
  </si>
  <si>
    <t>PREPARER_LAST_NAME</t>
  </si>
  <si>
    <t>PREPARER_FIRST_NAME</t>
  </si>
  <si>
    <t>PREPARER_MIDDLE_NAME</t>
  </si>
  <si>
    <t>PREPARER_BUSINESS_NAME</t>
  </si>
  <si>
    <t>PREPARER_EMAIL</t>
  </si>
  <si>
    <t>C-500-22189-339114</t>
  </si>
  <si>
    <t>Withdrawn</t>
  </si>
  <si>
    <t>Renewal of approved employment</t>
  </si>
  <si>
    <t>N</t>
  </si>
  <si>
    <t>MTO  MAINTENANCE SAIPAN INC</t>
  </si>
  <si>
    <t>Room 206 MAC Building Chalan Kiya</t>
  </si>
  <si>
    <t>P.O. Box 500947</t>
  </si>
  <si>
    <t>SAIPAN</t>
  </si>
  <si>
    <t>MP</t>
  </si>
  <si>
    <t>UNITED STATES OF AMERICA</t>
  </si>
  <si>
    <t>Individual Employer</t>
  </si>
  <si>
    <t>URBANO</t>
  </si>
  <si>
    <t>JOCELYN</t>
  </si>
  <si>
    <t>Corporate Secretary</t>
  </si>
  <si>
    <t>admin@mtosaipan.com</t>
  </si>
  <si>
    <t>Janitors and Cleaners, Except Maids and Housekeeping Cleaners</t>
  </si>
  <si>
    <t>P-500-22137-178224</t>
  </si>
  <si>
    <t>Commercial Cleaner</t>
  </si>
  <si>
    <t>None</t>
  </si>
  <si>
    <t>Must have knowledge of the methodology of buffing and waxing, carpet shampooing, not only the procedure but must know what chemicals to use. Must have experience in preparing cleaning solutions, such as mixing water and detergents or acids in containers according to specifications. Knows how to use all cleaning equipment e.g. Vacuum cleaner, buffer, sweeper, broom, etc. Knowledge of cleaning supplies and cleaning agents.</t>
  </si>
  <si>
    <t xml:space="preserve">Saipan </t>
  </si>
  <si>
    <t>Hour</t>
  </si>
  <si>
    <t>N/A</t>
  </si>
  <si>
    <t>Biweekly</t>
  </si>
  <si>
    <t>Y</t>
  </si>
  <si>
    <t>Payroll related taxes as required by law</t>
  </si>
  <si>
    <t>www.mtosaipan.com</t>
  </si>
  <si>
    <t>C-500-22217-398601</t>
  </si>
  <si>
    <t>Ever Trust Corporation</t>
  </si>
  <si>
    <t>PMB 519 Box 10000</t>
  </si>
  <si>
    <t>3250 Chalan Kanoa Dr., Chalan Kanoa</t>
  </si>
  <si>
    <t>Saipan</t>
  </si>
  <si>
    <t>LEE</t>
  </si>
  <si>
    <t>EUN KYUNG</t>
  </si>
  <si>
    <t>PRESIDENT</t>
  </si>
  <si>
    <t>PMB 519 BOX 10000</t>
  </si>
  <si>
    <t>evertrust.saipan@gmail.com</t>
  </si>
  <si>
    <t>Accountants and Auditors</t>
  </si>
  <si>
    <t>P-500-22176-312417</t>
  </si>
  <si>
    <t>Accountant</t>
  </si>
  <si>
    <t>Bachelor's</t>
  </si>
  <si>
    <t xml:space="preserve">Minimum of U.S. Bachelor's Degree in Accounting required. Minimum work experience of 24months as an accountant required.  </t>
  </si>
  <si>
    <t xml:space="preserve">All standard tax deductions required by law in CNMI </t>
  </si>
  <si>
    <t>C-500-22166-281150</t>
  </si>
  <si>
    <t>K. L. Carr Enterprises, Inc.</t>
  </si>
  <si>
    <t>Esmerallda Drive Achugao Village</t>
  </si>
  <si>
    <t>PO Box 502535</t>
  </si>
  <si>
    <t>Saludez</t>
  </si>
  <si>
    <t>Richard</t>
  </si>
  <si>
    <t>Nocum</t>
  </si>
  <si>
    <t>Project Manager</t>
  </si>
  <si>
    <t>klcarr.2019@gmail.com</t>
  </si>
  <si>
    <t>Construction Laborers</t>
  </si>
  <si>
    <t>P-500-22121-123751</t>
  </si>
  <si>
    <t>High School/GED</t>
  </si>
  <si>
    <t>Must agree to a post-offer pre-employment drug screening test and random drug testing applied equally to both CW-1 &amp; U.S. citizen workers. Must have at least 12-months of experience as construction laborer and/or similar job occupation. Must be able to report to work on flexible hours including holidays, weekends and night shifts.</t>
  </si>
  <si>
    <t>Days and hours worked each week may vary according to business need.</t>
  </si>
  <si>
    <t>The only deductions from pay are those allowed under applicable laws such as FICA/Medicare and applicable local and federal taxes.</t>
  </si>
  <si>
    <t>Not Applicable</t>
  </si>
  <si>
    <t>C-500-22189-339111</t>
  </si>
  <si>
    <t>New employment</t>
  </si>
  <si>
    <t>Payroll related taxes as required by law.</t>
  </si>
  <si>
    <t>C-500-22173-303066</t>
  </si>
  <si>
    <t>World Corporation</t>
  </si>
  <si>
    <t>Saipan World Resort</t>
  </si>
  <si>
    <t>PO Box 500066</t>
  </si>
  <si>
    <t>Ham</t>
  </si>
  <si>
    <t>Jun</t>
  </si>
  <si>
    <t>Human Resources Manager</t>
  </si>
  <si>
    <t>junham@hanwha.com</t>
  </si>
  <si>
    <t>Maids and Housekeeping Cleaners</t>
  </si>
  <si>
    <t>P-500-22095-036618</t>
  </si>
  <si>
    <t>Housekeeping Attendant</t>
  </si>
  <si>
    <t>n/a</t>
  </si>
  <si>
    <t>Beach Road Susupe</t>
  </si>
  <si>
    <t>FICA, Chapter 2, and Chapter 7</t>
  </si>
  <si>
    <t>C-500-22171-295924</t>
  </si>
  <si>
    <t>Determination Issued - Certification</t>
  </si>
  <si>
    <t>Saipan Marine Corporation</t>
  </si>
  <si>
    <t>Gnd. Fl., George Fleming Memorial Bldg., Commercial Port Ave</t>
  </si>
  <si>
    <t>PMB 170 PPP Box 10000, Saipan</t>
  </si>
  <si>
    <t>Puerto Rico</t>
  </si>
  <si>
    <t>Bigler</t>
  </si>
  <si>
    <t>Wayne</t>
  </si>
  <si>
    <t>Warren</t>
  </si>
  <si>
    <t>Human Resources Director</t>
  </si>
  <si>
    <t>wwbigler@cabtug.com</t>
  </si>
  <si>
    <t>Attorney</t>
  </si>
  <si>
    <t>Swavely</t>
  </si>
  <si>
    <t>Melinda</t>
  </si>
  <si>
    <t>Sue</t>
  </si>
  <si>
    <t>865 South Marine Corps Drive</t>
  </si>
  <si>
    <t>Suite 201</t>
  </si>
  <si>
    <t>Tamuning</t>
  </si>
  <si>
    <t>GU</t>
  </si>
  <si>
    <t>swavely@guamlawoffice.com</t>
  </si>
  <si>
    <t>Roberts Fowler &amp; Visosky LLP</t>
  </si>
  <si>
    <t>Supreme</t>
  </si>
  <si>
    <t>Painters, Transportation Equipment</t>
  </si>
  <si>
    <t>P-500-22103-063842</t>
  </si>
  <si>
    <t>Painter</t>
  </si>
  <si>
    <t>High school diploma (may be foreign equivalent). 12 months of experience as a painter in shipyard environment. Verification of qualifications required. Required to take and pass a substance abuse test after hire. At the worker's option, the Employer will assist the worker in securing housing consisting of a bedroom with shared bathroom, shared kitchen, &amp; shared living room/dining space at a monthly rate, excluding utilities, of $200 per bedroom or $100 if 2-person shared bedroom.  The worker is responsible for paying for the cost of the housing. No deduction will be made from the worker's pay for the housing.</t>
  </si>
  <si>
    <t>Gnd Fl., George Fleming Memorial Bldg., Commercial Port Ave.</t>
  </si>
  <si>
    <t>Social Security, Medicare and Withholding Tax</t>
  </si>
  <si>
    <t>S</t>
  </si>
  <si>
    <t>C-500-22169-295044</t>
  </si>
  <si>
    <t>KING'S INC.</t>
  </si>
  <si>
    <t>KING'S  JEWELRY</t>
  </si>
  <si>
    <t>PASEO DE MARIANAS, GARAPAN, P O BOX 5050CHRB</t>
  </si>
  <si>
    <t>YAMAGISHI BLDG. PASEO DE MARIANAS, GARAPAN</t>
  </si>
  <si>
    <t>LEUNG</t>
  </si>
  <si>
    <t>PETER KK</t>
  </si>
  <si>
    <t>P O BOX 5050 CHRB</t>
  </si>
  <si>
    <t>kings.jewelry8868@gmail.com</t>
  </si>
  <si>
    <t>Grinding and Polishing Workers, Hand</t>
  </si>
  <si>
    <t>P-500-22127-147005</t>
  </si>
  <si>
    <t>CASTING, GRINDING AND POLISHING WORKER, HAND</t>
  </si>
  <si>
    <t>1)  KNOWS HOW TO FABRICATE WAX MOULDING AND PREPARE FOR CASTING
2)  KNOWS HOW TO OPERATE CASTING MACHINE
3)  KNOWS GRINDING, POLISHING AND DO FINAL TOUCH FOR THE FINISH PRODUCT</t>
  </si>
  <si>
    <t>NONE</t>
  </si>
  <si>
    <t>ALL LOCAL WITHHOLDING TAXES</t>
  </si>
  <si>
    <t>C-500-22172-302310</t>
  </si>
  <si>
    <t>CHARLIE A. BORJA</t>
  </si>
  <si>
    <t>J &amp; C ENTERPRISES</t>
  </si>
  <si>
    <t>PO BOX 1231</t>
  </si>
  <si>
    <t>ROTA</t>
  </si>
  <si>
    <t>BORJA</t>
  </si>
  <si>
    <t>CHARLIE</t>
  </si>
  <si>
    <t>ALIDON</t>
  </si>
  <si>
    <t>PROPRIETOR</t>
  </si>
  <si>
    <t>jcenterprises2019@yahoo.com</t>
  </si>
  <si>
    <t>Maintenance and Repair Workers, General</t>
  </si>
  <si>
    <t>P-500-22133-167852</t>
  </si>
  <si>
    <t>General Maintenance Repairer</t>
  </si>
  <si>
    <t>High school graduate and proven 12 month of working experience as Maintenance worker.
Knowledgeable to use power tools like hammer drills, grinders, sanders, pliers, adjustable wrenches, electric cutters.</t>
  </si>
  <si>
    <t>SONGSONG VILLAGE</t>
  </si>
  <si>
    <t>CNMI Taxes and FICA Taxes</t>
  </si>
  <si>
    <t>A</t>
  </si>
  <si>
    <t xml:space="preserve">CHARLIE A. BORJA </t>
  </si>
  <si>
    <t>C-500-22168-290923</t>
  </si>
  <si>
    <t>BEATRIZ Q. FEJERAN</t>
  </si>
  <si>
    <t>WJC MART/ WJC PACIFIC FISHING</t>
  </si>
  <si>
    <t>P O BOX 503742</t>
  </si>
  <si>
    <t>FEJERAN</t>
  </si>
  <si>
    <t>BEATRIZ</t>
  </si>
  <si>
    <t>Q</t>
  </si>
  <si>
    <t>OWNER</t>
  </si>
  <si>
    <t>P.O BOX 503742</t>
  </si>
  <si>
    <t>bettyfejeran1964@gmail.com</t>
  </si>
  <si>
    <t>Retail Salespersons</t>
  </si>
  <si>
    <t>P-500-22117-109911</t>
  </si>
  <si>
    <t>Retail Sales Person</t>
  </si>
  <si>
    <t xml:space="preserve">Proven 6 month work experience as retail sales person preferably in fishing business.
</t>
  </si>
  <si>
    <t>DANDAN ROAD, SAN VICENTE VILLAGE</t>
  </si>
  <si>
    <t>All mandated CNMI and FICA taxes</t>
  </si>
  <si>
    <t>Fejeran</t>
  </si>
  <si>
    <t>Beatriz</t>
  </si>
  <si>
    <t>C-500-22173-302940</t>
  </si>
  <si>
    <t>S &amp; Y CORPORATION</t>
  </si>
  <si>
    <t>SUNSHINE VARIETY STORE</t>
  </si>
  <si>
    <t>SINAPALO I VILLAGE</t>
  </si>
  <si>
    <t>PO BOX 999</t>
  </si>
  <si>
    <t>CHUNG</t>
  </si>
  <si>
    <t>SUK HEE</t>
  </si>
  <si>
    <t>sycorporation4338@gmail.com</t>
  </si>
  <si>
    <t>P-500-22129-148303</t>
  </si>
  <si>
    <t>MAINTENANCE AND REPAIR WORKER, GENERAL</t>
  </si>
  <si>
    <t xml:space="preserve">A minimum of 24 months of work related experience. Knowledge of machine and tools including their designs, uses, repair and maintenance. Knowledge of materials, methods and the tools involved in the construction or repair of house, buildings or other structures and machinery. </t>
  </si>
  <si>
    <t>S&amp;Y CORPORATION</t>
  </si>
  <si>
    <t>C-500-22172-302375</t>
  </si>
  <si>
    <t>JNJ CORPORATION</t>
  </si>
  <si>
    <t>SUNNY SIDE CAFE</t>
  </si>
  <si>
    <t>PMB 114 BOX 10002</t>
  </si>
  <si>
    <t>AZUCENA STREET, GARAPAN</t>
  </si>
  <si>
    <t>ORPIANO</t>
  </si>
  <si>
    <t>JENNIFER ROSE</t>
  </si>
  <si>
    <t>SOLIMAN</t>
  </si>
  <si>
    <t>sunnysidesaipan@gmail.com</t>
  </si>
  <si>
    <t>Cooks, Restaurant</t>
  </si>
  <si>
    <t>P-500-21202-474073</t>
  </si>
  <si>
    <t>COOK</t>
  </si>
  <si>
    <t>At least 12 months of experience as a cook. Familiar in cooking Filipino dishes that is on the menu of the restaurant.</t>
  </si>
  <si>
    <t>CNMI AND FICA TAXES</t>
  </si>
  <si>
    <t>C-500-22173-302788</t>
  </si>
  <si>
    <t>MICRONESIA RESORT INC.</t>
  </si>
  <si>
    <t>KENSINGTON HOTEL SAIPAN</t>
  </si>
  <si>
    <t>CHALAN PALE ARNOLD MAIN ROAD, SAN ROQUE</t>
  </si>
  <si>
    <t>PO BOX 5152 CHRB</t>
  </si>
  <si>
    <t>DONGHWAN</t>
  </si>
  <si>
    <t>DIRECTOR OF HUMAN RESOURCES</t>
  </si>
  <si>
    <t>LEE_DONGHWAN01@eland.co.kr</t>
  </si>
  <si>
    <t>Hotel, Motel, and Resort Desk Clerks</t>
  </si>
  <si>
    <t>P-500-22035-877731</t>
  </si>
  <si>
    <t>GUEST SERVICE REPRESENTATIVE</t>
  </si>
  <si>
    <t>Professional Appearance, speak English language, lift and carry 30lbs. Problem solving skills, stamina to stand for long periods, organized and detailed oriented, able to work flexible schedules.</t>
  </si>
  <si>
    <t>duty meal, 15 days vacation leave after 1yr., 9 holiday pay; optional health insurance &amp; housing</t>
  </si>
  <si>
    <t>chapter 2 local tax/chapter 7 federal tax/optional  $50.00 dorm &amp; health insurance</t>
  </si>
  <si>
    <t>HR@MRISAIPAN.COM</t>
  </si>
  <si>
    <t>http://kensingtonsaipan.com/en/recruit.php</t>
  </si>
  <si>
    <t>INOS</t>
  </si>
  <si>
    <t>DEBRA</t>
  </si>
  <si>
    <t>MICRONESIA RESORT INC. DBA: KENSINGTON HOTEL SAIPAN</t>
  </si>
  <si>
    <t>debra.inos@kensingtonsaipan.com</t>
  </si>
  <si>
    <t>C-500-22173-302901</t>
  </si>
  <si>
    <t>Determination Issued - Partial Certification</t>
  </si>
  <si>
    <t>MICRONESIA RESORT INC</t>
  </si>
  <si>
    <t xml:space="preserve">DONGHWAN </t>
  </si>
  <si>
    <t>Bookkeeping, Accounting, and Auditing Clerks</t>
  </si>
  <si>
    <t>P-500-21159-377335</t>
  </si>
  <si>
    <t>ACCOUNTING CLERK</t>
  </si>
  <si>
    <t>1. active listening-Giving full attention to what other people are saying, taking time to understand the points being made, asking questions are appropriate, and not interrupting in appropriate times. 2. Service Orientation- Actively looking for ways to help other 3. Speaking-Talking to others to convey information effectively 4. Social Perceptiveness-Being aware of other's reactions and understanding whey they react as they do. 5. Coordination-Adjusting in relation to other's actions. Be able and willing to work in flexible shifts, days, evening, night, weekend and holidays.</t>
  </si>
  <si>
    <t>C-500-22206-372766</t>
  </si>
  <si>
    <t>Islanders Net, Inc</t>
  </si>
  <si>
    <t>Oleai Beach Bar &amp; Grill</t>
  </si>
  <si>
    <t>P.O.Box 501599</t>
  </si>
  <si>
    <t>Kamegai</t>
  </si>
  <si>
    <t>Seiichi</t>
  </si>
  <si>
    <t>President</t>
  </si>
  <si>
    <t>akikokamegai@gmail.com</t>
  </si>
  <si>
    <t>Combined Food Preparation and Serving Workers, Including Fast Food</t>
  </si>
  <si>
    <t>P-500-22096-040864</t>
  </si>
  <si>
    <t>Combined Food Preparation &amp; Serving worker</t>
  </si>
  <si>
    <t xml:space="preserve">KNOWLEDGE OF SUPPLIES, EQUIPMENT, AND INVENTORY CONTROL. ABILITY TO FOLLOW ROUTINE VERBAL AND WRITTEN INSTRUCTIONS. ABILITY TO UNDERSTAND AND FOLLOW SAFETY PROCEDURES. ABILITY TO SAFELY USE CLEANING EQUIPMENT AND SUPPLIES. ABILITY TO LIFT AND MANIPULATE HEAVY SUPPLIES OF UP TO 20 LBS. KNOWLEDGE OF FOOD SERVICE LINE SET-UP AND TEMPERATURE REQUIREMENTS. ABILITY TO PROCESS FRESH FISH. </t>
  </si>
  <si>
    <t>Beach Road, San Jose</t>
  </si>
  <si>
    <t>C-500-22173-302822</t>
  </si>
  <si>
    <t>P-500-22035-877693</t>
  </si>
  <si>
    <t>HOUSEKEEPING ATTENDANT</t>
  </si>
  <si>
    <t>1. Service Orientation--Actively looking for ways to help people. 2. Coordination-Adjusting actions in relation to others' actions. Be able and willing to work in flexible shifts, days, evening, night, weekend and holidays</t>
  </si>
  <si>
    <t>C-500-22173-302816</t>
  </si>
  <si>
    <t>First-Line Supervisors of Food Preparation and Serving Workers</t>
  </si>
  <si>
    <t>P-500-22035-877714</t>
  </si>
  <si>
    <t>RESTAURANT SUPERVISOR</t>
  </si>
  <si>
    <t xml:space="preserve"> Ability to communicate effectively. Able to demonstrate specific skills: Ability to operate Microsoft windows, office, POS software, &amp; Micro System, Excellent Product Knowledge of international cuisine and wine; Beverage, cash handling experience. Ability to communicate effectively. Must be able to sit or stand for long periods of time while performing duties. Team player who responds quickly to demands and thrives in a high-pressure work environment. Able to multi task. Be able and willing to work in flexible shifts, days, evening, night, weekend and holidays</t>
  </si>
  <si>
    <t>chapter 2 local tax/chapter 7 federal tax/optional  $100.00 dorm &amp; health insurance</t>
  </si>
  <si>
    <t>C-500-22169-295127</t>
  </si>
  <si>
    <t>PACIFIC COOPERATION LTD.</t>
  </si>
  <si>
    <t>MASON PLACE LANE, AS LITO ROAD</t>
  </si>
  <si>
    <t>P.O.BOX10001PMB906</t>
  </si>
  <si>
    <t>MENG</t>
  </si>
  <si>
    <t>WEILI</t>
  </si>
  <si>
    <t>VICE-PRESIDENT</t>
  </si>
  <si>
    <t>pacoop@itecnmi.com</t>
  </si>
  <si>
    <t>P-500-22109-082333</t>
  </si>
  <si>
    <t>GENERAL MAINTENANCE REPAIR WORKER</t>
  </si>
  <si>
    <t>Able to work flexible schedule without supervision</t>
  </si>
  <si>
    <t>Local and Federal Taxes</t>
  </si>
  <si>
    <t>C-500-22166-280995</t>
  </si>
  <si>
    <t>Determination Issued - Denied</t>
  </si>
  <si>
    <t>P-500-22096-041146</t>
  </si>
  <si>
    <t>Maintenance</t>
  </si>
  <si>
    <t>C-500-22173-302764</t>
  </si>
  <si>
    <t>P-500-22035-877752</t>
  </si>
  <si>
    <t xml:space="preserve"> Able to have knowledge of supplies, equipment, and inventory control. Ability to follow routine verbal and written instructions. Ability to understand and follow safety Procedures. Ability to safely use cleaning equipment and supplies. Ability to lift and manipulate heavy supplies of up to 50lbs. Knowledge of food service line set-up and temperature requirements. Ability to multi-task and work under pressure. Be able and willing to work in flexible shifts, days, evening, night, weekend and holidays.</t>
  </si>
  <si>
    <t>C-500-22171-295922</t>
  </si>
  <si>
    <t xml:space="preserve">Saipan Marine Corporation </t>
  </si>
  <si>
    <t>Welding, Soldering, and Brazing Machine Setters, Operators, and Tenders</t>
  </si>
  <si>
    <t>P-500-22103-063845</t>
  </si>
  <si>
    <t>Fitter-Welder</t>
  </si>
  <si>
    <t>High school diploma (may be foreign equivalent). 12 months of experience as a fitter-welder in shipyard environment. Verification of qualifications required. Required to take and pass a substance abuse test after hire. At the worker's option, the Employer will assist the worker in securing housing consisting of a bedroom with shared bathroom, shared kitchen, &amp; shared living room/dining space at a monthly rate, excluding utilities, of $200 per bedroom or $100 if 2-person shared bedroom.  The worker is responsible for paying for the cost of the housing. No deduction will be made from the worker's pay for the housing.</t>
  </si>
  <si>
    <t>C-500-22171-295877</t>
  </si>
  <si>
    <t>LC CORPORATION, INC.</t>
  </si>
  <si>
    <t>HELLO TOUR</t>
  </si>
  <si>
    <t>101 CHALAN MONSIGNOR MARTINEZ ROAD KOBLERVILLE VILLAGE</t>
  </si>
  <si>
    <t>PO BOX 7487 SVRB</t>
  </si>
  <si>
    <t>HAM</t>
  </si>
  <si>
    <t>SOOK IN</t>
  </si>
  <si>
    <t>VICE PRESIDENT</t>
  </si>
  <si>
    <t>lccorpinc@gmail.com</t>
  </si>
  <si>
    <t>Tour Guides and Escorts</t>
  </si>
  <si>
    <t>P-500-22109-081506</t>
  </si>
  <si>
    <t>TOUR GUIDE</t>
  </si>
  <si>
    <t>Knowledge of historical events and their causes, indicators and effects on civilizations and cultures. Knowledge of business principle. Involved in strategic planning, resource allocation, human resource modelling, leadership technique, production methods and coordination of people and resources.</t>
  </si>
  <si>
    <t>LC CORPORATION , INC.</t>
  </si>
  <si>
    <t>C-500-22168-290706</t>
  </si>
  <si>
    <t>E SUPPLY ENTERPRISE</t>
  </si>
  <si>
    <t>P.O. BOX 506557</t>
  </si>
  <si>
    <t>TUN HERMAN PAN ROAD, DANDAN</t>
  </si>
  <si>
    <t>NORTHERN MARIANA ISLANDS</t>
  </si>
  <si>
    <t>TORRES</t>
  </si>
  <si>
    <t>ELIZABETH</t>
  </si>
  <si>
    <t>BARTOLOME</t>
  </si>
  <si>
    <t>GENERAL MANAGER</t>
  </si>
  <si>
    <t>e_supplyenterprise@yahoo.com</t>
  </si>
  <si>
    <t>P-500-22054-922830</t>
  </si>
  <si>
    <t>BOOKKEEPING, ACCOUNTING, AND AUDITING CLERKS</t>
  </si>
  <si>
    <t>Associate's</t>
  </si>
  <si>
    <t>COMPUTER LITERATE, 
ACCOUNTING, 
BOOKKEEPING,
AUDITING</t>
  </si>
  <si>
    <t>TUN HERMAN PAN AIRPORT ROAD</t>
  </si>
  <si>
    <t>DANDAN VILLAGE</t>
  </si>
  <si>
    <t>SOCIAL SECURITY AND MEDICARE TAXES, CHAPTER 2 AND 7 TAXES</t>
  </si>
  <si>
    <t>www.marianaslabor.net</t>
  </si>
  <si>
    <t>C-500-22171-295921</t>
  </si>
  <si>
    <t>BUTTONWOOD CORPORATION</t>
  </si>
  <si>
    <t>GOLD ISLAND TOUR AGENT</t>
  </si>
  <si>
    <t>CHALAN MSGR MARTINEZ ASLITO</t>
  </si>
  <si>
    <t>LIU</t>
  </si>
  <si>
    <t>WEN HUI</t>
  </si>
  <si>
    <t>buttonwood670@gmail.com</t>
  </si>
  <si>
    <t>P-500-22076-985567</t>
  </si>
  <si>
    <t>NO SPECIAL REQUIREMENTS REQUIRED</t>
  </si>
  <si>
    <t>CNMI AND FEDERAL TAXES</t>
  </si>
  <si>
    <t>C-500-22206-372772</t>
  </si>
  <si>
    <t>P-500-22096-041195</t>
  </si>
  <si>
    <t>Cook</t>
  </si>
  <si>
    <t xml:space="preserve">KNOWLEDGE OF SUPPLIES, EQUIPMENT, AND INVENTORY CONTROL. ABILITY TO FOLLOW ROUTINE VERBAL AND WRITTEN INSTRUCTIONS. ABILITY TO UNDERSTAND AND FOLLOW SAFETY PROCEDURES. ABILITY TO SAFELY USE CLEANING EQUIPMENT AND SUPPLIES. ABILITY TO LIFT AND MANIPULATE HEAVY SUPPLIES OF UP TO 20 LBS. KNOWLEDGE OF FOOD SERVICE LINE SET-UP AND TEMPERATURE REQUIREMENTS. HIGHLY EXPERIENCED IN INTERNATIONAL CUISINE MOST ESPECIALLY LOCAL, AMERICAN &amp; MEXICAN FOOD. ABILITY TO PROCESS FRESH FISH. </t>
  </si>
  <si>
    <t>C-500-22173-302818</t>
  </si>
  <si>
    <t>Waiters and Waitresses</t>
  </si>
  <si>
    <t>P-500-22035-877703</t>
  </si>
  <si>
    <t>WAITER/WAITRESS</t>
  </si>
  <si>
    <t xml:space="preserve"> 1. active listening-Giving full attention to what other people are saying, taking time to understand the points being made, asking questions are appropriate, and not interrupting in appropriate times. 2. Service Orientation- Actively looking for ways to help other 3. Speaking-Talking to others to convey information effectively 4. Social Perceptiveness-Being aware of other's reactions and understanding whey they react as they do. 5. Coordination-Adjusting in relation to other's actions. Be able and willing to work in flexible shifts, days, evening, night, weekend and holidays.</t>
  </si>
  <si>
    <t>chapter 2 local tax/chapter 7 federal tax/optional $50.00 dorm &amp; health insurance</t>
  </si>
  <si>
    <t>C-500-22173-302920</t>
  </si>
  <si>
    <t>P-500-22035-877657</t>
  </si>
  <si>
    <t>GENERAL MAINTENANCE</t>
  </si>
  <si>
    <t>Able to demonstrate specific skills: 1. Equipment Maintenance-Performing routine maintenance on equipment and determining when and what kind of maintenance is needed. 2. Repairing-Repairing machines or systems using the needed tools. 3. Troubleshooting-Determining causes of operation errors and deciding what to do about it. 4. Critical thinking-Using logic and reasoning to identify the strengths and weaknesses of alternative solutions, conclusions or approaches to problems. 5. Equipment Selection- Determining the kind of tools and equipment needed to do a job. Be able and willing to work in flexible shifts, days, evening, night, weekend and holidays</t>
  </si>
  <si>
    <t>C-500-22169-295490</t>
  </si>
  <si>
    <t>Rigel Corporation</t>
  </si>
  <si>
    <t>Rigel Auto Shop</t>
  </si>
  <si>
    <t>MOOTY STREET GARAPAN</t>
  </si>
  <si>
    <t>Walker</t>
  </si>
  <si>
    <t>Shaohong</t>
  </si>
  <si>
    <t>C.</t>
  </si>
  <si>
    <t xml:space="preserve"> President of Corporation</t>
  </si>
  <si>
    <t>rhtishao@gmail.com</t>
  </si>
  <si>
    <t>Automotive and Watercraft Service Attendants</t>
  </si>
  <si>
    <t>P-500-22126-142718</t>
  </si>
  <si>
    <t>AUTOMOTIVE AND WATERCRAFT SERVICE ATTENDANTS</t>
  </si>
  <si>
    <t xml:space="preserve">Have working experience as an automotive and watercraft service attendant or related position higher or equal for at least 6 months. </t>
  </si>
  <si>
    <t>C-500-22173-302830</t>
  </si>
  <si>
    <t>First-Line Supervisors of Housekeeping and Janitorial Workers</t>
  </si>
  <si>
    <t>P-500-22035-877669</t>
  </si>
  <si>
    <t>HOUSEKEEPING SUPERVISOR</t>
  </si>
  <si>
    <t>1. Management of People Resources-Motivating, developing and directing people as they work, identifying the best people for the job. 2. Monitoring, Assessing performance of yourself, other individuals, or organizations to make improvements or take corrective action. 3. Social Perceptiveness-Being aware of others' reactions and understanding why they react as they do. 4. Speaking-Talking to others to convey information effectively. 5. Time Management-Managing one's own time and the time of others. 6. Be able to stand, sit, or walk for an extended period of time and have to carry up to 70 pounds without assistance. Be able and willing to work in flexible shifts, days, evening, night, weekend and holidays</t>
  </si>
  <si>
    <t>C-500-22165-275941</t>
  </si>
  <si>
    <t>NJCM LOGISTICS LLC</t>
  </si>
  <si>
    <t>S-103 TOWER PALACE</t>
  </si>
  <si>
    <t>PO BOX 505093, CK</t>
  </si>
  <si>
    <t>SAIPAN MP</t>
  </si>
  <si>
    <t>RIVERA</t>
  </si>
  <si>
    <t>CRISPINO</t>
  </si>
  <si>
    <t>TABIA</t>
  </si>
  <si>
    <t>OPERATION MANAGER</t>
  </si>
  <si>
    <t>cris@royal-pacificexpress.com</t>
  </si>
  <si>
    <t>P-500-22101-054588</t>
  </si>
  <si>
    <t>MAINTENANCE AND REPAIR WORKERS, GENERAL</t>
  </si>
  <si>
    <t xml:space="preserve">HIGH SCHOOL OR EQUIVALENT OF 1 YEAR EXPERIENCE SKILLED IN ALL ASPECT OF BUILDING MAINTENANCE
BASIC ELECTRICAL AND MECHANICAL BACKGROUND IS A PLUS
</t>
  </si>
  <si>
    <t>NONE EXCEPT MANDATED BY THE LAW</t>
  </si>
  <si>
    <t>C-500-22171-295850</t>
  </si>
  <si>
    <t>CHECKPOINT INTERNATIONAL CORPORATION</t>
  </si>
  <si>
    <t>SUPPLY HOUSE WORLDWIDE</t>
  </si>
  <si>
    <t>106 MAC BUILDING</t>
  </si>
  <si>
    <t>REYNOLD</t>
  </si>
  <si>
    <t>TAGLE</t>
  </si>
  <si>
    <t>OPERATIONS MANAGER</t>
  </si>
  <si>
    <t xml:space="preserve">928 N Marine Corps Drive Suite 101 </t>
  </si>
  <si>
    <t>checkpoininternational@gmail.com</t>
  </si>
  <si>
    <t>Sales Representatives, Wholesale and Manufacturing, Except Technical and Scientific Products</t>
  </si>
  <si>
    <t>P-500-21204-479622</t>
  </si>
  <si>
    <t>SALES REPRESENTATIVE</t>
  </si>
  <si>
    <t>FICA</t>
  </si>
  <si>
    <t>checkpointinternational@gmail.com</t>
  </si>
  <si>
    <t>C-500-22164-271894</t>
  </si>
  <si>
    <t>J.R.B. CORPORATION</t>
  </si>
  <si>
    <t>J.R.B. CONSTRUCTIONS</t>
  </si>
  <si>
    <t>P.O. BOX 504818</t>
  </si>
  <si>
    <t>Rte 37 across and near Tanu Ln Aslito Road,</t>
  </si>
  <si>
    <t>BHUIYAN</t>
  </si>
  <si>
    <t>MD. NURUL</t>
  </si>
  <si>
    <t>SECRETARY</t>
  </si>
  <si>
    <t>corporatinjrb@gmail.com</t>
  </si>
  <si>
    <t>P-500-22118-115071</t>
  </si>
  <si>
    <t>COMMERCIAL CLEANER</t>
  </si>
  <si>
    <t>Must be a High School Graduate with at least 12 months work experience as a Commercial Cleaner. Knowledge of principles and processes for providing customer and personal services. This includes customer needs assessment, meeting quality standards for services, and evaluation of customer satisfaction. Knowledge of the structure and content of the English language including the meaning and speaking of words, rules of composition.</t>
  </si>
  <si>
    <t>Rte 37 across and near Tanu Ln Aslito Road</t>
  </si>
  <si>
    <t>CNMI Withholding Taxes and SS &amp; Medicaid</t>
  </si>
  <si>
    <t>corporationjrb@gmail.com</t>
  </si>
  <si>
    <t>MD NURUL</t>
  </si>
  <si>
    <t>C-500-22173-302848</t>
  </si>
  <si>
    <t>1670-322-3311</t>
  </si>
  <si>
    <t>LEE_DONGHWAN01@ELAND.CO.KR</t>
  </si>
  <si>
    <t>Purchasing Managers</t>
  </si>
  <si>
    <t>P-500-22025-850598</t>
  </si>
  <si>
    <t>PURCHASING MANAGER</t>
  </si>
  <si>
    <t>C-500-22173-302808</t>
  </si>
  <si>
    <t>Bartenders</t>
  </si>
  <si>
    <t>P-500-22035-877723</t>
  </si>
  <si>
    <t>F&amp;B BARTENDER</t>
  </si>
  <si>
    <t>Able to operate calculate. Be able and willing to work in flexible shifts, days, evening, night, weekend and holidays.</t>
  </si>
  <si>
    <t>C-500-22171-295920</t>
  </si>
  <si>
    <t xml:space="preserve">Bigler </t>
  </si>
  <si>
    <t>Industrial Machinery Mechanics</t>
  </si>
  <si>
    <t>P-500-22103-063840</t>
  </si>
  <si>
    <t>Marine Mechanic</t>
  </si>
  <si>
    <t>High school diploma (may be foreign equivalent). 24 months of experience as a marine mechanic in shipyard environment. Verification of qualifications required. Required to take and pass a substance abuse test after hire. At the worker's option, the Employer will assist the worker in securing housing consisting of a bedroom with shared bathroom, shared kitchen, &amp; shared living room/dining space at a monthly rate, excluding utilities, of $200 per bedroom or $100 if 2-person shared bedroom.  The worker is responsible for paying for the cost of the housing. No deduction will be made from the worker's pay for the housing.</t>
  </si>
  <si>
    <t>social security, Medicare and withholding tax</t>
  </si>
  <si>
    <t>swavely@guamawloffice.com</t>
  </si>
  <si>
    <t>C-500-22171-295940</t>
  </si>
  <si>
    <t>ELS INCORPORATED</t>
  </si>
  <si>
    <t>TEXAS ROAD SUSUPE</t>
  </si>
  <si>
    <t>VITUG</t>
  </si>
  <si>
    <t>MANUEL</t>
  </si>
  <si>
    <t>elsincorporated@yahoo.com</t>
  </si>
  <si>
    <t>Automotive Master Mechanics</t>
  </si>
  <si>
    <t>P-500-22076-985598</t>
  </si>
  <si>
    <t>AUTO MECHANIC</t>
  </si>
  <si>
    <t>C-500-22169-294980</t>
  </si>
  <si>
    <t>PACIFIC ORIENTAL INC.</t>
  </si>
  <si>
    <t>POI AVIATION</t>
  </si>
  <si>
    <t>G/F POI Building</t>
  </si>
  <si>
    <t>Northwest Loop, I Fadang</t>
  </si>
  <si>
    <t>Jardinero</t>
  </si>
  <si>
    <t>Maria Luisa</t>
  </si>
  <si>
    <t>Rivera</t>
  </si>
  <si>
    <t>Human Resources Officer</t>
  </si>
  <si>
    <t>malou_jardinero@tanholdings.com</t>
  </si>
  <si>
    <t>Aircraft Mechanics and Service Technicians</t>
  </si>
  <si>
    <t>P-500-22035-878076</t>
  </si>
  <si>
    <t>AIRCRAFT MAINTENANCE TECHNICIAN</t>
  </si>
  <si>
    <t>Associates Degree major in Aircraft Maintenance Technology or Aeronautical Engineering with two (2) years work experience as an Aircraft Maintenance Technician. Knowledge of machines and tools, including their designs, uses, repair, and maintenance. Knowledge of the practical application of engineering science and technology. Knowledge of principles and processes for providing customer and personal services. Performing routine maintenance on equipment and determining when and what kind of maintenance is needed. Repairing machines or systems using the needed tools. Watching gauges, dials, or other indicators to make sure a machine is working
properly. Determining causes of operating errors and deciding what to do about it. Using logic and reasoning to identify the strengths and weaknesses of alternative solutions, conclusions
or approaches to problems. Determining the kind of tools and equipment needed to do a job. Skilled in the use of specialized aircraft testing equipment and hold current U.S. FAA A&amp;P
License or an equivalent foreign license. Skilled in the use of various operating systems: Technical manual database software, Microsoft Office, Microsoft Windows, Microsoft Word, and Microsoft Excel.</t>
  </si>
  <si>
    <t>Saipan International Airport</t>
  </si>
  <si>
    <t>I Fadang</t>
  </si>
  <si>
    <t>Paid leave, Holiday pay, and 401(k) retirement plan subject to company policy.</t>
  </si>
  <si>
    <t>All CNMI and Federal income Taxes. The employee has the option to join the medical insurance plan and 401(k) employer sponsored plan and the share in medical insurance plan and 401(k) employer sponsored retirement savings plan will be optional.</t>
  </si>
  <si>
    <t>recruitment@poiaviation.com</t>
  </si>
  <si>
    <t>https://www.marianaslabor.net</t>
  </si>
  <si>
    <t>C-500-22173-302871</t>
  </si>
  <si>
    <t>Amusement and Recreation Attendants</t>
  </si>
  <si>
    <t>P-500-21159-377379</t>
  </si>
  <si>
    <t>LIFEGUARD</t>
  </si>
  <si>
    <t>Promotes and serves as Master of Ceremonies in Activity area activities and Vitality programs. Explains and demonstrates use of apparatus and equipment for: Kayaking, Playing tennis, Aquarobic, Yoga, Golf, Snorkeling and any other related activities. Organizes and conducts tournaments(Group Sports, Land sports, Watersports, etc). Welcoming and supervising children; in the kids club as well as Activity area. Help in the implementation and the organization of good quality supervision for the children; coherent and adapt to the expectation of the children and their families, according to the standards of Kensington Saipan hotel. Determines the activities to initiate based on the ages and the needs of the children assigned to participate in the scheduled activity. Leading manual kids lounge or kids club activities. Being responsible for childrens hygiene and safety. Maintains continual interaction with the guests. Socializes with as many guests as possible in public areas at all times in accordance with Kensington Saipan Hotel Standards. Participates in shows and events presented by Activity team by taking part in skits, and/ or simple dance routines. Maintains inventory of various prize lockers, office supplies and consumable items utilized in the backstage areas. Promotion of activities in the hotel. Perform minor maintenance, construction and cleaning necessary to ensure an aesthetic KSH. Performs as lifeguards as well as implement games and activities to keep the waterpark and beach as active and fun as possible. Runs S.E.A team shifts whenever necessary.</t>
  </si>
  <si>
    <t>C-500-22164-271899</t>
  </si>
  <si>
    <t>C-500-22209-381144</t>
  </si>
  <si>
    <t>Determination Issued - Rejected</t>
  </si>
  <si>
    <t>Fatimah Leilani Basa-Alam</t>
  </si>
  <si>
    <t>I.S.A.A Farming</t>
  </si>
  <si>
    <t>PO Box 501786 CK</t>
  </si>
  <si>
    <t>BASA-ALAM</t>
  </si>
  <si>
    <t>FATIMAH</t>
  </si>
  <si>
    <t>LEILANI</t>
  </si>
  <si>
    <t>SOLE PROPRIETOR</t>
  </si>
  <si>
    <t xml:space="preserve">PO BOX 501876 CK </t>
  </si>
  <si>
    <t>i.s.a.a.farmingspn@gmail.com</t>
  </si>
  <si>
    <t>Farmworkers and Laborers, Crop, Nursery, and Greenhouse</t>
  </si>
  <si>
    <t>P-500-19136-001024</t>
  </si>
  <si>
    <t>FARMER</t>
  </si>
  <si>
    <t>MUST HAVE NO CRIMINAL RECORDS - BACKGROUND CHECKING WILL BE APPLIED IN ALL NATIONALITIES. ABLE TO WITHSSTAND LONG DAY STANDING, LIFTING, PLANTING, PULING AT FARM. WELL EXPERIENCED IN ALL ASPECT OF FARM WORK.</t>
  </si>
  <si>
    <t>LOT 004 604 kagman</t>
  </si>
  <si>
    <t>saipan</t>
  </si>
  <si>
    <t>none</t>
  </si>
  <si>
    <t>All applicable CNMI and federal tax deductions</t>
  </si>
  <si>
    <t>i.s.a.a.farming.spn@gmail.com</t>
  </si>
  <si>
    <t>FATIMAH LEILANI</t>
  </si>
  <si>
    <t>FATIMAH LEILANI BASA-ALAM dba I.S.A.A FARMING</t>
  </si>
  <si>
    <t>C-500-22171-295933</t>
  </si>
  <si>
    <t>C Pacific Corporation</t>
  </si>
  <si>
    <t>Reliance Help Supply</t>
  </si>
  <si>
    <t>PO Box 503984</t>
  </si>
  <si>
    <t>Cataluna</t>
  </si>
  <si>
    <t>Freddie</t>
  </si>
  <si>
    <t>Z</t>
  </si>
  <si>
    <t>cpacificcorp@gmail.com</t>
  </si>
  <si>
    <t>P-500-22066-954477</t>
  </si>
  <si>
    <t>General Maintenance and Repair Worker</t>
  </si>
  <si>
    <t>Highschool diploma with 24 months related work experience. Must be able to work for extended hours or workdays. Must be able to work with powered tools. Understand and implement building, fire and osha safety requirements.</t>
  </si>
  <si>
    <t>Beach Road San Antonio</t>
  </si>
  <si>
    <t>All applicable taxes</t>
  </si>
  <si>
    <t>C-500-22171-295919</t>
  </si>
  <si>
    <t>PMB 170 PP Box 10000, Saipan</t>
  </si>
  <si>
    <t>wwbigler@bactug.com</t>
  </si>
  <si>
    <t>Construction Carpenters</t>
  </si>
  <si>
    <t>P-500-22103-063841</t>
  </si>
  <si>
    <t>Shipwright Carpenter</t>
  </si>
  <si>
    <t>High school diploma (may be foreign equivalent).  12 months  of experience as a shipwright carpenter in a shipyard environment. Verification of qualifications required. Required to take and pass a substance abuse test after hire. At the worker's option, the Employer will assist the worker in securing housing consisting of a bedroom with shared bathroom, shared kitchen, &amp; shared living room/dining space at a monthly rate, excluding utilities, of $200 per bedroom or $100 if 2-person shared bedroom.  The worker is responsible for paying for the cost of the housing. No deduction will be made from the worker's pay for the housing.</t>
  </si>
  <si>
    <t>C-500-22180-319804</t>
  </si>
  <si>
    <t xml:space="preserve">RC LLC </t>
  </si>
  <si>
    <t xml:space="preserve">P.O BOX 5788 CHRB </t>
  </si>
  <si>
    <t xml:space="preserve">SULO ST. SUSUPE </t>
  </si>
  <si>
    <t xml:space="preserve">SAIPAN </t>
  </si>
  <si>
    <t xml:space="preserve">LAXA </t>
  </si>
  <si>
    <t xml:space="preserve">CHARITO </t>
  </si>
  <si>
    <t>G.</t>
  </si>
  <si>
    <t xml:space="preserve">MANAGER </t>
  </si>
  <si>
    <t>rcllcompany@gmail.com</t>
  </si>
  <si>
    <t>P-500-22122-124086</t>
  </si>
  <si>
    <t xml:space="preserve">MAINTENANCE AND REPAIR WORKER, GENERAL </t>
  </si>
  <si>
    <t>MUST HAVE THE ABILITY TO QUICKLY MOVE HAND OR MORE HANDS TOGETHER WITH THE ARM OR TWO HANDS TO GRASP, MANIPULATE OR ASSEMBLE OBJECTS. WITH SKILLS IN CRITICAL THINKING AND TROUBLESHOOTING, ABILITIES IN MANUAL DEXTERITY AND PROBLEM SENSITIVITY.</t>
  </si>
  <si>
    <t xml:space="preserve">FICA AND CNMI TAXES </t>
  </si>
  <si>
    <t>C-500-22175-309643</t>
  </si>
  <si>
    <t>PHILIPPINE GOODS CONSTRUCTION, INC.</t>
  </si>
  <si>
    <t xml:space="preserve">GEN.CONTRACTOR, HELP SUPPLY SERVICES, EQUIPT.RENTAL, LAWN CARE </t>
  </si>
  <si>
    <t>P.O. BOX 500165</t>
  </si>
  <si>
    <t>BEACH ROAD SAN JOSE VILLAGE</t>
  </si>
  <si>
    <t>VILLACRUSIS</t>
  </si>
  <si>
    <t>DANILO</t>
  </si>
  <si>
    <t>CAPACIA</t>
  </si>
  <si>
    <t>vphilippinegoods@yahoo.com</t>
  </si>
  <si>
    <t>P-500-22132-167495</t>
  </si>
  <si>
    <t>BEACH ROAD SAN JOSE</t>
  </si>
  <si>
    <t>http://www.marianaslabor.net</t>
  </si>
  <si>
    <t>C-500-22171-296105</t>
  </si>
  <si>
    <t>JESSIE JOJO SAVELLANO</t>
  </si>
  <si>
    <t>JM ENTERPRISES / TECH AUTO SHOP</t>
  </si>
  <si>
    <t>CHALAN LAULAU MIDDLE ROAD</t>
  </si>
  <si>
    <t xml:space="preserve">P.O. BOX 503589 </t>
  </si>
  <si>
    <t>AVENDANO</t>
  </si>
  <si>
    <t>FIDELISA</t>
  </si>
  <si>
    <t>CAL</t>
  </si>
  <si>
    <t>AUTHORIZED REPRESENTATIVE</t>
  </si>
  <si>
    <t>CHALAN PALE ARNOLD ROAD</t>
  </si>
  <si>
    <t>P.O. BOX 503024 CHALAN LAULAU</t>
  </si>
  <si>
    <t>cnmicw12019@gmail.com</t>
  </si>
  <si>
    <t>P-500-22102-059643</t>
  </si>
  <si>
    <t>MUST HAVE 24-MONTHS OF WORK RELATED EXPERIENCE. BASIC KNOWLEDGE EITHER IN MECHANICAL, ELECTRICAL AND REFRIGERANT OR AS GENERAL MAINTENANCE AND REPAIR WORKER.</t>
  </si>
  <si>
    <t xml:space="preserve">CHALAN LAULAU MIDDLE ROAD </t>
  </si>
  <si>
    <t>jessiejojo@hotmail.com</t>
  </si>
  <si>
    <t>marianaslabor.net</t>
  </si>
  <si>
    <t>C-500-22171-295981</t>
  </si>
  <si>
    <t>P&amp;P ELEVATOR CO.</t>
  </si>
  <si>
    <t>LOT NO 1826-2 CHALAN LAULAU VILLAGE</t>
  </si>
  <si>
    <t>PMB 422 PO BOX 10000</t>
  </si>
  <si>
    <t>PARK</t>
  </si>
  <si>
    <t>CHUL</t>
  </si>
  <si>
    <t>pnpelevator@gmail.com</t>
  </si>
  <si>
    <t>P-500-22112-096368</t>
  </si>
  <si>
    <t>Must be able to perform repairs and maintenance job duties. Must have knowledge in pipe fitting, electrical works, carpentry and welding. Can operate and maintain hand tools and power tools.</t>
  </si>
  <si>
    <t>P&amp;P ELEVATOR COMPANY</t>
  </si>
  <si>
    <t>C-500-22172-302388</t>
  </si>
  <si>
    <t xml:space="preserve">PO BOX 1231 </t>
  </si>
  <si>
    <t>General and Operations Managers</t>
  </si>
  <si>
    <t>P-500-22132-163283</t>
  </si>
  <si>
    <t>Operations Manager</t>
  </si>
  <si>
    <t>Proven 24 months experience as Operation Manager. Computer Literate.Must be able to work flexible days and flexible hours schedule including weekends and holidays if necessary. Must have understanding and knowledge of health and safety standards of the business.</t>
  </si>
  <si>
    <t xml:space="preserve">SONGSONG VILLAGE </t>
  </si>
  <si>
    <t>C-500-22167-286019</t>
  </si>
  <si>
    <t>P-500-22095-036739</t>
  </si>
  <si>
    <t>Food Handler Certificate is required</t>
  </si>
  <si>
    <t>C-500-22172-299215</t>
  </si>
  <si>
    <t>CYH CORPORATION</t>
  </si>
  <si>
    <t>NEW FAMILY DISCOUNT</t>
  </si>
  <si>
    <t>P.O. Box 506670</t>
  </si>
  <si>
    <t>ALDAN</t>
  </si>
  <si>
    <t>THOMAS</t>
  </si>
  <si>
    <t>REGISTERED AGENT</t>
  </si>
  <si>
    <t>cyhcorporation2019@gmail.com</t>
  </si>
  <si>
    <t>First-Line Supervisors of Retail Sales Workers</t>
  </si>
  <si>
    <t>P-500-22122-124186</t>
  </si>
  <si>
    <t>Supervisor</t>
  </si>
  <si>
    <t>Knowledge principles and processes for providing customer and personal services. This includes customer needs assessment, meeting quality standards for services, and evaluation of customer satisfaction. Can work under pressure and with minimum supervision. Can work during holidays and special occasions</t>
  </si>
  <si>
    <t>FICA &amp; CNMI TAXES</t>
  </si>
  <si>
    <t>C-500-22167-286003</t>
  </si>
  <si>
    <t>P-500-22095-036732</t>
  </si>
  <si>
    <t>Demi Chef</t>
  </si>
  <si>
    <t>C-500-22170-295824</t>
  </si>
  <si>
    <t>Milagros Parchamento Pellegrino</t>
  </si>
  <si>
    <t>Saipan Ice and Water Company</t>
  </si>
  <si>
    <t>Lowerbase Drive</t>
  </si>
  <si>
    <t>Lot # 005-E-01</t>
  </si>
  <si>
    <t>Lisua</t>
  </si>
  <si>
    <t>Maxima</t>
  </si>
  <si>
    <t>Litulumar</t>
  </si>
  <si>
    <t>Human Resources</t>
  </si>
  <si>
    <t>maxiel@saipanice.com</t>
  </si>
  <si>
    <t>Driver/Sales Workers</t>
  </si>
  <si>
    <t>P-500-22047-908683</t>
  </si>
  <si>
    <t>Driver/ Sales Worker</t>
  </si>
  <si>
    <t xml:space="preserve">Physically able to lift and deliver about 200 to 300 bottles of 5-gallon water daily. </t>
  </si>
  <si>
    <t>medicare, social security, cnmi taxes</t>
  </si>
  <si>
    <t>C-500-22174-306328</t>
  </si>
  <si>
    <t>tang's corporation</t>
  </si>
  <si>
    <t>corner beach road and pupulu drive</t>
  </si>
  <si>
    <t>garapan village</t>
  </si>
  <si>
    <t>tang</t>
  </si>
  <si>
    <t>Ting Jian</t>
  </si>
  <si>
    <t>president</t>
  </si>
  <si>
    <t>PO Box 502592</t>
  </si>
  <si>
    <t>kevinsaipan@gmail.com</t>
  </si>
  <si>
    <t>P-500-22131-158124</t>
  </si>
  <si>
    <t>maintenance and repair worker</t>
  </si>
  <si>
    <t>With at least 12 months of experience in same field.  Able to work with minimum supervision and flexible work hour schedules.</t>
  </si>
  <si>
    <t>rte 31 isa drive, san vicente village</t>
  </si>
  <si>
    <t>Ch2, Ch7 &amp; Fica taxes</t>
  </si>
  <si>
    <t>C-500-22168-290505</t>
  </si>
  <si>
    <t>HUANG SHUN CORPORATION</t>
  </si>
  <si>
    <t>U-SAVE MARKET</t>
  </si>
  <si>
    <t>P O BOX 520335</t>
  </si>
  <si>
    <t>SAN JOSE VILLAGE</t>
  </si>
  <si>
    <t>TINIAN</t>
  </si>
  <si>
    <t>NA</t>
  </si>
  <si>
    <t>HUANG</t>
  </si>
  <si>
    <t>YUREN</t>
  </si>
  <si>
    <t>tinianpopz@hotmail.com</t>
  </si>
  <si>
    <t>Stock Clerks- Stockroom, Warehouse, or Storage Yard</t>
  </si>
  <si>
    <t>P-500-22059-934866</t>
  </si>
  <si>
    <t>STOCKER</t>
  </si>
  <si>
    <t>U-SAVE MARKET LOT#014 T 22</t>
  </si>
  <si>
    <t>C-500-22154-244205</t>
  </si>
  <si>
    <t>Himawari Saipan, Inc.</t>
  </si>
  <si>
    <t>Himawari</t>
  </si>
  <si>
    <t>Bukiki Avenue</t>
  </si>
  <si>
    <t>Garapan</t>
  </si>
  <si>
    <t>Suzuki</t>
  </si>
  <si>
    <t>Tatsuhito</t>
  </si>
  <si>
    <t>Vice-President</t>
  </si>
  <si>
    <t>suzuki@himawari-saipan.com</t>
  </si>
  <si>
    <t>P-500-22051-916790</t>
  </si>
  <si>
    <t>Knowledge of techniques and equipment for food consumption, including storage and handling techniques. Knowledge of principles and processes for providing customer service. This includes customer needs assessment, meeting quality standards for services, and evaluation of customer satisfaction. Knowledge of raw materials, production processes, quality control, costs, and other techniques for maximizing the effective manufacture and distribution of goods. Giving full attention to the instruction, taking time to understand the points being made, asking questions as appropriate, and not interrupting at inappropriate times. Using logic and reasoning to identify the strengths and weaknesses of alternative solutions, conclusions, or approaches to problems. Can work on flexible hours.</t>
  </si>
  <si>
    <t>Required Federal and Local Tax</t>
  </si>
  <si>
    <t>himawari-saipan.com</t>
  </si>
  <si>
    <t>C-500-22173-302907</t>
  </si>
  <si>
    <t>Bakers</t>
  </si>
  <si>
    <t>P-500-21159-377302</t>
  </si>
  <si>
    <t>PASTRY SUPERVISOR</t>
  </si>
  <si>
    <t>Able to demonstrate specific skills: 1. Monitoring-Monitoring/Assessing performance of yourself, other individuals, or organizations to make or take corrective action. 2. Coordination- Adjusting actions in relation to others' actions. 3. Speaking- Talking to others to convey information effectively. 4. Management of Personnel Resources- Motivating, developing, and directing people as they work, identifying the best of people for the job. 5. Social Perceptiveness- Being aware of others' reactions and understanding why they react as thy do. Be able and willing to work in flexible shifts, days, evening, night, weekend and holidays.</t>
  </si>
  <si>
    <t>C-500-22172-298829</t>
  </si>
  <si>
    <t>P-500-22004-805747</t>
  </si>
  <si>
    <t>JANITORS AND CLEANERS, EXCEPT MAIDS AND HOUSEKEEPING CLEANER</t>
  </si>
  <si>
    <t>CLEANERS, JANITORS AND HOUSEKEEPING</t>
  </si>
  <si>
    <t>SOCIAL SECURITY AND MEDICARE TAXES, CHAPTER 2 AND CHAPTER TAXES</t>
  </si>
  <si>
    <t>https://marianaslabor.net</t>
  </si>
  <si>
    <t>C-500-22171-296058</t>
  </si>
  <si>
    <t>P-500-22035-878114</t>
  </si>
  <si>
    <t>GENERAL REPAIR MECHANIC</t>
  </si>
  <si>
    <t>Education: High school diploma or equivalent or postsecondary courses in automotive repair, and electronics.
Work Experience: one-year work experience as a general repair mechanic or maintenance mechanic.
Must be aware of small details when inspecting or repairing engines and components, because mechanical and electronic malfunctions are often due to misalignments and other easy-to miss causes. Mechanics need a steady hand and good hand-eye coordination for many tasks, such as disassembling engine parts, connecting or attaching components, and using hand
tools. Must be familiar with engine components and systems and know how they interact with each other. They often disassemble major parts for repairs, and they must be able to put them back together properly. Must be able to lift (up to 70 lbs or more) heavy parts and tools, handle greasy or dirty equipment, and work in uncomfortable positions. They may have to stand for long periods or lift heavy objects. These workers may work in uncomfortably hot or cold environments, in uncomfortable or cramped positions.</t>
  </si>
  <si>
    <t>POI Building</t>
  </si>
  <si>
    <t>C-500-22173-302914</t>
  </si>
  <si>
    <t xml:space="preserve">DIRECTOR OF HUMAN RESOURCES </t>
  </si>
  <si>
    <t>Dishwashers</t>
  </si>
  <si>
    <t>P-500-21159-377288</t>
  </si>
  <si>
    <t>STEWARD</t>
  </si>
  <si>
    <t>Able to demonstrate specific skills: 1. active listening-Giving full attention to what other people are saying, taking time to understand the points being made, asking questions are appropriate, and not interrupting in appropriate times. Able to lift, hold, pull and push 50lbs or more on a continuous basis. Be able to work under stressful situations. Be able and willing to work in flexible shifts, days, evening, night, weekend and holidays.</t>
  </si>
  <si>
    <t>C-500-22173-302883</t>
  </si>
  <si>
    <t>Bridge Investment Group LLC.</t>
  </si>
  <si>
    <t>P.O. Box 520199</t>
  </si>
  <si>
    <t>199 San Jose Village</t>
  </si>
  <si>
    <t>Chong</t>
  </si>
  <si>
    <t>Gemma</t>
  </si>
  <si>
    <t>Fernandez</t>
  </si>
  <si>
    <t>Compliance/Acting Human Resources Officer</t>
  </si>
  <si>
    <t>P.O. BOX 520199</t>
  </si>
  <si>
    <t>applications@us-big.com</t>
  </si>
  <si>
    <t>Interpreters and Translators</t>
  </si>
  <si>
    <t>P-500-22123-128432</t>
  </si>
  <si>
    <t>Translator(Chinese/English)</t>
  </si>
  <si>
    <t>MUST BE A HIGH SCHOOL GRADUATE OR GED, 2 YEARS OF RELATED EXPERIENCE IN INTERPRETING THE CHINESE / ENGLISH LANGUAGE VICE-VERSA, GOOD ORAL AND WRITTEN COMMUNICATION SKILLS, KNOWLEDGE OF THE GENERAL SUBJECT OF THE SPEECHES THAT ARE TO BE INTERPRETED. GOOD COMPUTER SKILL IS A MUST, PROFICIENT IN WORD, EXCEL AND POWER POINT.</t>
  </si>
  <si>
    <t>TINIAN PORT, SAN JOSE</t>
  </si>
  <si>
    <t xml:space="preserve">CNMI Local &amp; State taxes, SS and all taxes as required by law. </t>
  </si>
  <si>
    <t>www.us-big.com</t>
  </si>
  <si>
    <t>C-500-22180-319799</t>
  </si>
  <si>
    <t>C-500-22172-298969</t>
  </si>
  <si>
    <t>3K Corporation</t>
  </si>
  <si>
    <t>Gen Contractor</t>
  </si>
  <si>
    <t>PO Box 501489</t>
  </si>
  <si>
    <t>Northern Mariana Island</t>
  </si>
  <si>
    <t>Khang</t>
  </si>
  <si>
    <t>Paul</t>
  </si>
  <si>
    <t>pk3kcorp@yahoo.com</t>
  </si>
  <si>
    <t>P-500-22027-856485</t>
  </si>
  <si>
    <t>Bldg Maintenance, Repairer</t>
  </si>
  <si>
    <t>San Vicente</t>
  </si>
  <si>
    <t>N/a</t>
  </si>
  <si>
    <t>All CNMI and Federal Taxes required by law</t>
  </si>
  <si>
    <t>C-500-22175-309478</t>
  </si>
  <si>
    <t>BOAZ CORPORATION</t>
  </si>
  <si>
    <t>YES TRAVEL</t>
  </si>
  <si>
    <t>PMB 375 BOX 10003</t>
  </si>
  <si>
    <t>HONG</t>
  </si>
  <si>
    <t>JINGYOU</t>
  </si>
  <si>
    <t>cho_jinjoocorp@yahoo.com</t>
  </si>
  <si>
    <t>Agent</t>
  </si>
  <si>
    <t>CHO</t>
  </si>
  <si>
    <t>JIN KOO</t>
  </si>
  <si>
    <t>P.O. BOX 502564</t>
  </si>
  <si>
    <t>SINCLAIR9665@HOTMAIL.COM</t>
  </si>
  <si>
    <t>JIN JOO CORPORATION</t>
  </si>
  <si>
    <t>P-500-22132-162997</t>
  </si>
  <si>
    <t>2 years of work related experienced. Able to adhere to a time schedule; Able to organize and watch over a large group of people; Able to follow a-pre-designated routes. Safety conscious; Able to go over security checklists: Able to work with people with different cultures, ages, and walks of life.  Can speak Korean, Chinese. Valid driver's license required for US citizens and CW1 workers.</t>
  </si>
  <si>
    <t>BUKIKI AVENUE, GARAPAN</t>
  </si>
  <si>
    <t>CNMI AND FEDERAL TAX</t>
  </si>
  <si>
    <t>C-500-22175-309524</t>
  </si>
  <si>
    <t>JET HOLDING COMPANY, INC.</t>
  </si>
  <si>
    <t>J'S RESTAURANT I &amp; II, SAIPAN BOWLING CENTER</t>
  </si>
  <si>
    <t>G/F JET BLDG CHALAN PALE ARNOLD MIDDLE ROAD GUALO RAI</t>
  </si>
  <si>
    <t>1(670) 235-8641</t>
  </si>
  <si>
    <t>TENORIO</t>
  </si>
  <si>
    <t>JUAN</t>
  </si>
  <si>
    <t>SABLAN</t>
  </si>
  <si>
    <t>G/F JET BLDG CHALAN PALE ARNOLD ST MIDDLE ROAD GUALO RAI</t>
  </si>
  <si>
    <t>jet.acctg@pticom.com</t>
  </si>
  <si>
    <t>P-500-22126-142542</t>
  </si>
  <si>
    <t>12 months experience. Understand the importance of sanitation and practice proper procedures to keep their work area tight. Able to handle work in a fast-paced environment. Ability to work on flexible shifts.</t>
  </si>
  <si>
    <t>Mandatory CNMI &amp; Federal Taxes</t>
  </si>
  <si>
    <t>C-500-22175-309681</t>
  </si>
  <si>
    <t>PHILIPPINE GOODS, INC.</t>
  </si>
  <si>
    <t>TRENDS BEAUTY SALON, BBQ HOUSE, PROPERTY RENTAL, RETAIL STORE</t>
  </si>
  <si>
    <t>PHILIPPINE GOODS BLDG., BEACH ROAD SAN JOSE</t>
  </si>
  <si>
    <t>PHILIPPINE GOODS BLDG., SAN JOSE BEACH ROAD</t>
  </si>
  <si>
    <t>trendsbeautysalon@yahoo.com</t>
  </si>
  <si>
    <t>Hairdressers, Hairstylists, and Cosmetologists</t>
  </si>
  <si>
    <t>P-500-22054-922796</t>
  </si>
  <si>
    <t>HAIRDRESSERS. HAIRSTYLIST AND COSMETOLOGISTS</t>
  </si>
  <si>
    <t>P.O. BOX 5000165</t>
  </si>
  <si>
    <t>TRENDS BEAUTY SALON GROUND FLR.,PHILGOODS BLDG,SAN JOSE</t>
  </si>
  <si>
    <t>C-500-22177-312550</t>
  </si>
  <si>
    <t>USA Fanter Corporation Ltd</t>
  </si>
  <si>
    <t>Bayogo Lane</t>
  </si>
  <si>
    <t>PMB 1372 Box 10003 Saipan</t>
  </si>
  <si>
    <t>Gualo Rai</t>
  </si>
  <si>
    <t>Qian</t>
  </si>
  <si>
    <t>Guocao</t>
  </si>
  <si>
    <t>usafanter.operations@gmail.com</t>
  </si>
  <si>
    <t>Heavy and Tractor-Trailer Truck Drivers</t>
  </si>
  <si>
    <t>P-500-21312-691505</t>
  </si>
  <si>
    <t>Heavy and Tractor - Trailer Truck Drivers</t>
  </si>
  <si>
    <t>Required operating license</t>
  </si>
  <si>
    <t>USAFANTER.OPERATIONS@GMAIL.COM</t>
  </si>
  <si>
    <t>LIZAMA</t>
  </si>
  <si>
    <t>ARLENE</t>
  </si>
  <si>
    <t>ARTIGRAL LLC</t>
  </si>
  <si>
    <t>ARTIGRAL670@GMAIL.COM</t>
  </si>
  <si>
    <t>C-500-22198-357057</t>
  </si>
  <si>
    <t>YANO Enterprises, Inc.</t>
  </si>
  <si>
    <t>Kinpachi Japanese Restaurant/Kinpachi BBQ Garden Rest</t>
  </si>
  <si>
    <t>PO Box 500089</t>
  </si>
  <si>
    <t>Misa Bldg Coral Tree Avenue</t>
  </si>
  <si>
    <t>Kamata</t>
  </si>
  <si>
    <t>Misako</t>
  </si>
  <si>
    <t>MISA Bldg Coral Tree Avenue</t>
  </si>
  <si>
    <t>cnmikinpachi@gmail.com</t>
  </si>
  <si>
    <t>P-500-22111-092112</t>
  </si>
  <si>
    <t>Skilled in preparing Japanese cuisine, including but not limited to sushi, sashimi &amp; tempura.
Skilled in cutting &amp; preparations techniques for each type of fish used in sushi rolls , as well as how to prepare sushi rice, sauces &amp; seasoned ingredients.
With valid Food Handler Certificate
With valid Police Clearance
Can work in flexible hours including weekends, holidays, &amp; night time shift.
With own means of transportation</t>
  </si>
  <si>
    <t>Misa Building Coral Tree Avenue</t>
  </si>
  <si>
    <t>Withholding Tax Chapter 2 &amp; 7 FICA Social Security</t>
  </si>
  <si>
    <t>Siwa</t>
  </si>
  <si>
    <t>Sonia</t>
  </si>
  <si>
    <t>G</t>
  </si>
  <si>
    <t>C-500-22167-285940</t>
  </si>
  <si>
    <t>C-500-22173-302599</t>
  </si>
  <si>
    <t>TINIAN FUEL SERVICES, INC</t>
  </si>
  <si>
    <t>TINIAN LANDSCAPING AND CUSTODIAL SERVICES; TLC GENERAL CONTRACTOR</t>
  </si>
  <si>
    <t>P.O. BOX 520800</t>
  </si>
  <si>
    <t>MENDIOLA-LONG</t>
  </si>
  <si>
    <t>PHILLIP</t>
  </si>
  <si>
    <t>CHIEF EXECUTIVE OFFICER</t>
  </si>
  <si>
    <t>jobs@tinianservice.com</t>
  </si>
  <si>
    <t>Electrical and Electronic Equipment Assemblers</t>
  </si>
  <si>
    <t>P-500-22007-814642</t>
  </si>
  <si>
    <t>MAINTENANCE TECHNICIAN</t>
  </si>
  <si>
    <t>WORK-RELATED SKILLS, TECHNOLOGY SKILLS, EQUIPMENT MAINTENANCE, REPAIRING, TROUBLESHOOTING, CRITICAL THINKING, EQUIPMENT SELECTION, MONITORING, OPERATION CONTROL, ACTIVE LEARNING, AND COMPLEX SOLVING.</t>
  </si>
  <si>
    <t>PERSONAL CASH ADVANCES, FICA, AND WITHHOLDING TAX</t>
  </si>
  <si>
    <t>C-500-22174-306075</t>
  </si>
  <si>
    <t>SAIPAN GLOBE INTERNATIONAL GROUP LTD</t>
  </si>
  <si>
    <t>CHALAN PALE ARNOLD CORNER MAMATE LOOP</t>
  </si>
  <si>
    <t>SAN ROQUE</t>
  </si>
  <si>
    <t>LIANG</t>
  </si>
  <si>
    <t>QIHAO</t>
  </si>
  <si>
    <t>SAIPANGLOBE@GMAIL.COM</t>
  </si>
  <si>
    <t>P-500-22008-817172</t>
  </si>
  <si>
    <t>C-500-22175-309529</t>
  </si>
  <si>
    <t>ESTRELLA C. MENDIOLA</t>
  </si>
  <si>
    <t>3KINGS MANPOWER SERVICES/HARVEST MART</t>
  </si>
  <si>
    <t>DISTRICT IV SONGSONG VILLAGE</t>
  </si>
  <si>
    <t>P.O. BOX 966</t>
  </si>
  <si>
    <t>Job Contractor - Joint Employer</t>
  </si>
  <si>
    <t>MENDIOLA</t>
  </si>
  <si>
    <t>ESTRELLA</t>
  </si>
  <si>
    <t>CLITAR</t>
  </si>
  <si>
    <t>cw1harvest@gmail.com</t>
  </si>
  <si>
    <t>P-500-22089-020144</t>
  </si>
  <si>
    <t>HOUSEKEEPER</t>
  </si>
  <si>
    <t>Knowledge of principles and processes for providing customer and personal services. Knowledgeable in using cleaning supplies and equipment such as laundry machines, dryers, and vacuum.</t>
  </si>
  <si>
    <t>SINAPALO 2 VILLAGE</t>
  </si>
  <si>
    <t>P.O. BOX 1092</t>
  </si>
  <si>
    <t>Deductions include local and state taxes which is consistent and pertinent to U.S. Federal and CNMI Laws (e.g. Chapter 2, Chapter 7, SS, and Medicare).</t>
  </si>
  <si>
    <t>www.harvest3kings.com</t>
  </si>
  <si>
    <t>C-500-22171-296069</t>
  </si>
  <si>
    <t>SAIPAN LAULAU DEVELOPMENT INC</t>
  </si>
  <si>
    <t>LAOLAO BAY GOLF AND RESORT</t>
  </si>
  <si>
    <t>KAGMAN ROAD RTE 34</t>
  </si>
  <si>
    <t>KAGMAN III</t>
  </si>
  <si>
    <t>BELTRAN</t>
  </si>
  <si>
    <t>MARIA</t>
  </si>
  <si>
    <t>BUTIONG</t>
  </si>
  <si>
    <t>ACCOUNTING MANAGER</t>
  </si>
  <si>
    <t>KAGMAN RD RTE 34</t>
  </si>
  <si>
    <t>MBELTRAN@LAOLAOBAYGOLF.COM</t>
  </si>
  <si>
    <t>P-500-22004-805476</t>
  </si>
  <si>
    <t>ATLEAST TWELVE (12) MONTHS EXPRIENCE AS A COOK, PREFERABLY IN A HOTEL FACILITY,  HAVE KNOWLEDGE IN COOKING KOREAN DISHES, HAVE KNOWLEDGE IN PROPER FOOD HANDLING AND SANITATION PRACTICES, MUST BE ABLE TO LIFT ATLEAST 50LBS OR MORE, MUST BE ABLE TO WORK IN FLEXIBLE TIME, NIGHTS, WEEKENDS AND HOLIDAYS. ABLE TO OBTAIN FOOD HANDLERS CERTIFICATION.</t>
  </si>
  <si>
    <t>Federal and local taxes. Housing is optional at the amount of $50 to $100 per month for housing cost.  Medical insurance is also optional.</t>
  </si>
  <si>
    <t>hr@laolaobaygolf.com</t>
  </si>
  <si>
    <t>C-500-22202-369042</t>
  </si>
  <si>
    <t>INSURANCE &amp; BUSINESS MANAGEMENT CORPORATION</t>
  </si>
  <si>
    <t>TUN HERMAN PAN ROAD</t>
  </si>
  <si>
    <t>P.O. BOX 501217</t>
  </si>
  <si>
    <t>BORLAZA</t>
  </si>
  <si>
    <t>JOMELYN</t>
  </si>
  <si>
    <t>ESTOPARE</t>
  </si>
  <si>
    <t>ACCOOUNTING ASSOCIATE</t>
  </si>
  <si>
    <t>resumes@mita-travel.com</t>
  </si>
  <si>
    <t>P-500-22160-265364</t>
  </si>
  <si>
    <t>ACCOUNTANT</t>
  </si>
  <si>
    <t>BACHELORS DEGREE IN ACCOUNTING WITH A MINIMUM OF 2 YEARS OF CONTINUOUS EXPERIENCE AS AN ACCOUNTANT OR ACCOUNTANT TO TWO OR FEWER EMPLOYERS; AN EXTENSIVE UNDERSTANDING OF (GAAP) GENERALLY ACCEPTED ACCOUNTING PRINCIPLE AND ITS APPLICATION, SUBSTANTIAL KNOWLEDGE OF LOCAL AND
FEDERAL TAXATION SYSTEM, PREFERABLY WITH ADVANCED KNOWLEDGE IN QUICKBOOKS ACCOUNTING SOFTWARE AND FAMILIARIZATION WITH MICROSOFT EXCEL FORMULAS. THE EMPLOYER REQUIRES POST-OFFER PRE-EMPLOYMENT DRUG SCREENING TEST AND RANDOM DRUG TESTING WHICH IS TO BE APPLIED EQUALLY TO BOTH U.S. WORKERS AND CW-1 WORKERS.</t>
  </si>
  <si>
    <t>DAYS &amp; HOURS OF WORK MAY VARY ACCORDING TO BUSINESS NEEDS.</t>
  </si>
  <si>
    <t>ONLY TAXES AND OTHER WITHHOLDING REQUIRED BY LAW</t>
  </si>
  <si>
    <t>C-500-22174-306062</t>
  </si>
  <si>
    <t xml:space="preserve">QIHAO </t>
  </si>
  <si>
    <t>P-500-22130-153098</t>
  </si>
  <si>
    <t>TRANSLATOR</t>
  </si>
  <si>
    <t>24 months work-related skill, knowledge, or experience is needed, must be able to speak, read and write in English and Chinese.</t>
  </si>
  <si>
    <t>C-500-22172-302459</t>
  </si>
  <si>
    <t>Chefs and Head Cooks</t>
  </si>
  <si>
    <t>P-500-22039-884690</t>
  </si>
  <si>
    <t>SOUS CHEF</t>
  </si>
  <si>
    <t>Be able to demonstrate specific skills: 1. Monitoring-Monitoring/Assessing performance of yourself, other individuals, or organizations to make improvements or take corrective actions. 2. Coordination-Adjusting actions in relation to others' actions. 3. Speaking-Talking to others to convey information effectively.4. Management of Personnel Resources- Motivating, developing, and directing people as they work, identifying the best people for the job. 5. Social Perceptiveness-Being aware of other's reactions and understanding whey they react as they do. Be able and willing to work in flexible shifts, days, evenings, weekend and holidays.</t>
  </si>
  <si>
    <t>C-500-22171-296245</t>
  </si>
  <si>
    <t>GALAXY COMPANY LTD</t>
  </si>
  <si>
    <t>LOVE TOUR</t>
  </si>
  <si>
    <t>CHALAN PALE ARNOLD</t>
  </si>
  <si>
    <t>GUALO RAI</t>
  </si>
  <si>
    <t>JUNG</t>
  </si>
  <si>
    <t>EUN TEACK</t>
  </si>
  <si>
    <t>galaxycompanyltd@yahoo.com</t>
  </si>
  <si>
    <t>Photographers</t>
  </si>
  <si>
    <t>P-500-22090-024105</t>
  </si>
  <si>
    <t>PHOTOGRAPHER</t>
  </si>
  <si>
    <t>NO SPECIAL SKILLS REQUIRED</t>
  </si>
  <si>
    <t>C-500-22167-285989</t>
  </si>
  <si>
    <t>C-500-22175-309441</t>
  </si>
  <si>
    <t>JET HOLDING COMPANY , INC.</t>
  </si>
  <si>
    <t>P-500-22126-142535</t>
  </si>
  <si>
    <t>DISHWASHER</t>
  </si>
  <si>
    <t>3 Months work related experience. Willing to work flexible shift.  Ability to work under pressure.</t>
  </si>
  <si>
    <t>G/F JET JET BLDG CHALAN PALE ARNOLD ST MIDDLE ROAD GUALO RAI</t>
  </si>
  <si>
    <t>C-500-22167-286029</t>
  </si>
  <si>
    <t>C-500-22171-296054</t>
  </si>
  <si>
    <t>C-500-22179-315721</t>
  </si>
  <si>
    <t>MICRO CELL CORPORATION</t>
  </si>
  <si>
    <t>COMPUTER ELECTRONICS OUTLET</t>
  </si>
  <si>
    <t>GARAPAN ST</t>
  </si>
  <si>
    <t>GARAPAN</t>
  </si>
  <si>
    <t>CHEN</t>
  </si>
  <si>
    <t>HONGDAN</t>
  </si>
  <si>
    <t>microcellcorporation@gmail.com</t>
  </si>
  <si>
    <t>Home Appliance Repairers</t>
  </si>
  <si>
    <t>P-500-22137-181450</t>
  </si>
  <si>
    <t>SERVICE TECHNICIAN</t>
  </si>
  <si>
    <t>C-500-22174-306496</t>
  </si>
  <si>
    <t>SmartStart Learning, LLC.</t>
  </si>
  <si>
    <t>SmartStart Nurturing Center</t>
  </si>
  <si>
    <t>MICRO BEACH ROAD</t>
  </si>
  <si>
    <t>VILLAGOMEZ</t>
  </si>
  <si>
    <t xml:space="preserve">ANGELINA </t>
  </si>
  <si>
    <t>L.</t>
  </si>
  <si>
    <t>DIRECTOR</t>
  </si>
  <si>
    <t>linasaipan@aol.com</t>
  </si>
  <si>
    <t>P-500-21200-468761</t>
  </si>
  <si>
    <t>BOOKKEEPING, ACCOUNTING, AUDITING CLERKS</t>
  </si>
  <si>
    <t xml:space="preserve">- AA degree in Bookkeeping, Accounting, Business, or Finance.
- Work experience required is 24 months in Bookkeeping, of which the last 12 months is progressive.
Must be able to use Peach Tree Accounting System-SAGE and Quick Books.  Must be able to use sufficiently Microsoft Excel and Word.  Must have good oral and written communication skills in English.  Must be able to prepare, generate, reconcile, and validate accurate financial statements and supporting documents/reports for submission to Child Care Licensing Program, Small Business Administration, Department of Public Land, and the monthly/quarterly/yearly reports to CNMI Revenue and Tax Office and Internal Revenue Services (IRS).  Verbal and/or written test may be provided to substantiate sufficiency of understanding of general accounting principles and practices, coding, debits/credits, and understanding of basic tax forms.
Must be dependable and reliable in punctuality and attendance, fulfilling obligations, and meeting reporting deadlines.  
REQUIREMENT PRIOR TO START WORK: POLICE CLEARANCE.
SUCCESSFUL APPLICANT(S) WILL BE REQUIRED TO SUBMIT AT LEAST TWO (2) LETTER OF RECOMMENDATIONS FROM PREVIOUS EMPLOYMENT, WHICH MUST INCLUDE A STATEMENT ON RELIABILITY ON PUNCTUALITY AND ATTENDANCE AND MEETING REPORTING DEADLINES.   SUCCESSFUL APPLICANT(S) WILL BE REQUIRED TO PROVIDE TWO (2) LETTER OF REFERENCES FROM NONFAMILY MEMBERS.
We are an equal opportunity employer and above-mentioned requirements shall be applied equally to all successful applicants whether U.S. or Cw-1 workers.
</t>
  </si>
  <si>
    <t>C-500-22172-302389</t>
  </si>
  <si>
    <t>P-500-22039-884669</t>
  </si>
  <si>
    <t>STEWARD SUPERVISOR</t>
  </si>
  <si>
    <t>Requires to have knowledge of supplies, equipment, and inventory control. Ability to follow routine verbal and written instructions. Ability to understand and follow safety Procedures. Ability to safely use cleaning equipment and supplies. Monitored and maintained cleanliness, sanitation and organization of assigned work areas in accordance to health department and company standards. Ability to lift and manipulate heavy supplies of up to 50lbs. Ability to multi-task and work under pressure. Be able and willing to work in flexible shifts, days, evening, night weekend and holidays.</t>
  </si>
  <si>
    <t>C-500-22171-295947</t>
  </si>
  <si>
    <t>Zamora</t>
  </si>
  <si>
    <t>P-500-21292-652522</t>
  </si>
  <si>
    <t>Building Facilities Maintenance Technician</t>
  </si>
  <si>
    <t>HIGHSCHOOL DIPLOMA WITH 6 MONTHS RELATED WORK EXPERIENCE. KNOWLEDGE OF GENERAL MAINTENANCE PROCESSES AND METHODS. WORKING KNOWLEDGE
OF TOOLS, COMMON APPLIANCES AND DEVICES.
GOOD PHYSICAL CONDITION AND STRENGTH WITH A WILLINGNESS TO WORK OVERTIME</t>
  </si>
  <si>
    <t>C-500-22175-309445</t>
  </si>
  <si>
    <t>bo sea corporation</t>
  </si>
  <si>
    <t>gold beach hotel saipan</t>
  </si>
  <si>
    <t>ting jian</t>
  </si>
  <si>
    <t>P-500-22131-158198</t>
  </si>
  <si>
    <t>housekeeping cleaner</t>
  </si>
  <si>
    <t>Three months work experience in the same field. Willing to work on a flexible working schedules.</t>
  </si>
  <si>
    <t>Ch2 and Fica taxes</t>
  </si>
  <si>
    <t>C-500-22176-312380</t>
  </si>
  <si>
    <t xml:space="preserve">Hana Intrnational Corporation </t>
  </si>
  <si>
    <t>Hana Health Massage</t>
  </si>
  <si>
    <t>PO Box 504940</t>
  </si>
  <si>
    <t>Ada</t>
  </si>
  <si>
    <t>Henry</t>
  </si>
  <si>
    <t>Terlaje</t>
  </si>
  <si>
    <t>Secretary</t>
  </si>
  <si>
    <t>hanaintlspn@gmail.com</t>
  </si>
  <si>
    <t>Yen</t>
  </si>
  <si>
    <t>Chien Li</t>
  </si>
  <si>
    <t>PO Box 502823</t>
  </si>
  <si>
    <t>tonyyen5139@gmail.com</t>
  </si>
  <si>
    <t xml:space="preserve">Yen's Corporation </t>
  </si>
  <si>
    <t>Massage Therapists</t>
  </si>
  <si>
    <t>P-500-22114-100705</t>
  </si>
  <si>
    <t xml:space="preserve">Massage Therapist </t>
  </si>
  <si>
    <t>6 months work experience required as massage therapist in massage parlor industry.</t>
  </si>
  <si>
    <t>Beach Road, Chalan Kanoa</t>
  </si>
  <si>
    <t>CNMI &amp; Federal taxes</t>
  </si>
  <si>
    <t>C-500-22175-309399</t>
  </si>
  <si>
    <t>P-500-22131-158181</t>
  </si>
  <si>
    <t>With at least 12 months of experience in same field. Able to work with minimum supervision and flexible work hour schedules.</t>
  </si>
  <si>
    <t>C-500-22177-312553</t>
  </si>
  <si>
    <t>Molding and Casting Workers</t>
  </si>
  <si>
    <t>P-500-21354-775567</t>
  </si>
  <si>
    <t>Molding and Casting Worker</t>
  </si>
  <si>
    <t>C-500-22166-280701</t>
  </si>
  <si>
    <t>MPS CNMI ENTERPRISES LLC.</t>
  </si>
  <si>
    <t>Puti Tainoviu Ave Garapan</t>
  </si>
  <si>
    <t>Surima</t>
  </si>
  <si>
    <t>Marilyn</t>
  </si>
  <si>
    <t>P.</t>
  </si>
  <si>
    <t>Member</t>
  </si>
  <si>
    <t>mps96950@gmail.com</t>
  </si>
  <si>
    <t>Manicurists and Pedicurists</t>
  </si>
  <si>
    <t>P-500-22119-119116</t>
  </si>
  <si>
    <t>Manicurist/Pedicurist</t>
  </si>
  <si>
    <t>Need to have certification from previous employer stating work as Manicurist/Pedicurist with at least 12 months experience.</t>
  </si>
  <si>
    <t>Puti Tainoviu Ave. Garapan</t>
  </si>
  <si>
    <t>Chapter 2, Chapter 7 and FICA Employee share</t>
  </si>
  <si>
    <t>C-500-22177-312554</t>
  </si>
  <si>
    <t>C-500-22167-286007</t>
  </si>
  <si>
    <t>C-500-22177-312549</t>
  </si>
  <si>
    <t>C-500-22178-312968</t>
  </si>
  <si>
    <t>POLARIS DEVELOPMENT CORPORATION</t>
  </si>
  <si>
    <t>PMB 314 PPP Box 10000</t>
  </si>
  <si>
    <t>FALLER</t>
  </si>
  <si>
    <t>JOJO</t>
  </si>
  <si>
    <t>M</t>
  </si>
  <si>
    <t>PMB 314 PPP  BOX 10000</t>
  </si>
  <si>
    <t>gtfaller011045@gmail.com</t>
  </si>
  <si>
    <t>P-500-22115-101124</t>
  </si>
  <si>
    <t>Maintenance and Repairer Worker, General</t>
  </si>
  <si>
    <t>Proven 12 months experience as a  maintenance repairer. Knowledgeable in maintenance duties like carpentry, pluming, masonry and painting. Also Knowledgeable in maintenance of
mechanical and electrical equipment</t>
  </si>
  <si>
    <t>Chalan Lau Lau Village</t>
  </si>
  <si>
    <t>Cnmi Taxes and Fica Taxes</t>
  </si>
  <si>
    <t>Faller</t>
  </si>
  <si>
    <t>Jojo</t>
  </si>
  <si>
    <t>C-500-22173-303076</t>
  </si>
  <si>
    <t>CJ CORPORATION</t>
  </si>
  <si>
    <t>CONNIE'S CATERING &amp; BBQ-CATERING</t>
  </si>
  <si>
    <t>P.O. BOX 501301</t>
  </si>
  <si>
    <t>BERNARDO</t>
  </si>
  <si>
    <t>CONSUELO</t>
  </si>
  <si>
    <t>NEPOMUCENO</t>
  </si>
  <si>
    <t>cjcorp2.cnmi@gmail.com</t>
  </si>
  <si>
    <t>P-500-22130-153183</t>
  </si>
  <si>
    <t xml:space="preserve">REQUIRES A CLEAN DRIVING RECORD. ABILITY TO PASS THE COMPANY'S BACKGROUND CHECK REQUIRED. BACKGROUND CHECK WILL BE APPLIED EQUALLY TO BOTH
U.S. WORKERS AND CW-1 WORKERS. REQUIRES THE ABILITY TO STAND FOR LONG PERIODS OF TIME. REQUIRES THE ABILITY TO BEND, AND TWIST TO PERFORM
NORMAL JOB FUNCTIONS. REQUIRES THE ABILITY TO LIFT AND MANEUVER ITEMS WEIGHING 80 LBS. REQUIRES THE ABILITY TO PERFORM TASKS WHILE ON A LADDER.
</t>
  </si>
  <si>
    <t>KOTDET PI, SUSUPE BEACH ROAD</t>
  </si>
  <si>
    <t>CNMI TAXES, PAYROLL TAXES</t>
  </si>
  <si>
    <t>C-500-22178-312735</t>
  </si>
  <si>
    <t>YU BO CORPORATION</t>
  </si>
  <si>
    <t>YU BO TIRE SHOP</t>
  </si>
  <si>
    <t>PO Box 505435</t>
  </si>
  <si>
    <t>LIN</t>
  </si>
  <si>
    <t>WEIYU</t>
  </si>
  <si>
    <t>yubotireshop@yahoo.com</t>
  </si>
  <si>
    <t>Tire Repairers and Changers</t>
  </si>
  <si>
    <t>P-500-22133-167875</t>
  </si>
  <si>
    <t>TIRE REPAIRER AND CHANGER</t>
  </si>
  <si>
    <t xml:space="preserve">With 6 months of work experience in same field. </t>
  </si>
  <si>
    <t>beach road, san jose</t>
  </si>
  <si>
    <t>Ch2 &amp; Fica taxes</t>
  </si>
  <si>
    <t>C-500-22190-341476</t>
  </si>
  <si>
    <t>APEX BUILDERS INC</t>
  </si>
  <si>
    <t>K PARTS</t>
  </si>
  <si>
    <t>TUN KIOSHI ROAD AS PERDIDO</t>
  </si>
  <si>
    <t>PO BOX 504357 CK</t>
  </si>
  <si>
    <t>JALANDONI</t>
  </si>
  <si>
    <t>OSCAR</t>
  </si>
  <si>
    <t>LAGOS</t>
  </si>
  <si>
    <t>CORPORATE SECRETARY</t>
  </si>
  <si>
    <t>elainem@gppcinc.com</t>
  </si>
  <si>
    <t>P-500-22120-123292</t>
  </si>
  <si>
    <t>SALES PERSON</t>
  </si>
  <si>
    <t>KNOWLEDGE IN OPERATING PC, ADDING MACHINE, ELECTRIC TYPEWRITER</t>
  </si>
  <si>
    <t>STRING BEANS AVENUE GUALO RAI</t>
  </si>
  <si>
    <t>IN EXCESS OF 40 HOURS X 1.50 OVERTIME</t>
  </si>
  <si>
    <t>CNMI WITHHOLDING AND FICA TAX</t>
  </si>
  <si>
    <t>ojalandoni@gmail.com</t>
  </si>
  <si>
    <t>www.kpartscnmi.com</t>
  </si>
  <si>
    <t>L</t>
  </si>
  <si>
    <t>C-500-22173-303287</t>
  </si>
  <si>
    <t>GRANDEUR COMPANY, LLC</t>
  </si>
  <si>
    <t>G/F JP BLDG., CHALAN PALE ARNOLD ROAD</t>
  </si>
  <si>
    <t>AGUI</t>
  </si>
  <si>
    <t>CELSO</t>
  </si>
  <si>
    <t>GARBANZOS</t>
  </si>
  <si>
    <t>MANAGER</t>
  </si>
  <si>
    <t>P.O. BOX 500860</t>
  </si>
  <si>
    <t>grandeurservices2021@gmail.com</t>
  </si>
  <si>
    <t>P-500-22126-142705</t>
  </si>
  <si>
    <t>BEAUTICIAN</t>
  </si>
  <si>
    <t>REQUIRED CERTIFICATE IN HAIRSTYLING, MAKE UP, AND NAIL ARTS, WITH AT LEAST 6 MONTHS TRAINING IN VOCATIONAL SCHOOLS OR, AN ASSOCIATE'S DEGREE PROGRAM IN COSMETOLOGY OR RELATED FIELD; PREVIOUS WORK- RELATED SKILL, KNOWLEDGE, OR EXPERIENCE AND TWO YEARS OF ON-THE-JOB EXPERIENCE WITH PROFESSIONAL BEAUTICIANS; KNOWLEDGE OF PRINCIPLES AND PROCESSES FOR PROVIDING CUSTOMER AND PERSONAL SERVICES. THIS INCLUDES CUSTOMER NEEDS ASSESSMENT, MEETING QUALITY STANDARDS FOR SERVICES, AND EVALUATION OF CUSTOMER SATISFACTION.</t>
  </si>
  <si>
    <t>JP BLDG., CHALAN PALE ARNOLD ROAD</t>
  </si>
  <si>
    <t>C-500-22173-303418</t>
  </si>
  <si>
    <t>P-500-22126-142774</t>
  </si>
  <si>
    <t>1 YEAR EXPERIENCE AS A COOK IN INTERNATIONAL CUISINE IS REQUIRED AND PREFERABLY FROM A HIGH VOLUME RESTAURANT. MUST HAVE PROBLEM SOLVING SKILLS AND ORGANIZED. MUST BE ABLE TO WORK UNDER PRESSURE AND ADAPTABLE TO LAST MINUTE PREPARATION. ABLE TO WORK A FLEXIBLE
SCHEDULE INCLUDING EARLY MORNING HOURS, NIGHTS, WEEKENDS AND HOLIDAYS.</t>
  </si>
  <si>
    <t>C-500-22179-315735</t>
  </si>
  <si>
    <t>SDR CORPORATION</t>
  </si>
  <si>
    <t>I ZONE</t>
  </si>
  <si>
    <t>BEACH ROAD</t>
  </si>
  <si>
    <t>CHALAN KANOA</t>
  </si>
  <si>
    <t>XIANGDAN</t>
  </si>
  <si>
    <t>sdrcorporation@yahoo.com</t>
  </si>
  <si>
    <t>P-500-22138-182671</t>
  </si>
  <si>
    <t>C-500-22175-309610</t>
  </si>
  <si>
    <t>ELIZABETH K. TENORIO</t>
  </si>
  <si>
    <t>BLOSSOMS FLORAL DEPOT/NOVELTIES</t>
  </si>
  <si>
    <t>KINTOL</t>
  </si>
  <si>
    <t>BFSsaipan@gmail.com</t>
  </si>
  <si>
    <t>Floral Designers</t>
  </si>
  <si>
    <t>P-500-22133-167777</t>
  </si>
  <si>
    <t>FLORAL DESIGNER</t>
  </si>
  <si>
    <t>12 months work related experience required. Must be able to speak and communicate clearly. The ability to listen to and understand information and ideas presented through spoken words
and sentences. Knowledge of principles and processes for providing customer and personal services. This includes customer needs assessment, meeting quality standards for services,
and evaluation of customer satisfaction. The ability to imagine how something will look after it is moved around or when its parts are moved or rearranged. Knowledge of design
techniques, tools, and principles involved in production of precision technical plans, drawings, and models.</t>
  </si>
  <si>
    <t>C-500-22175-309567</t>
  </si>
  <si>
    <t>kevin's corporation</t>
  </si>
  <si>
    <t>Sewing Machine Operators</t>
  </si>
  <si>
    <t>P-500-22131-158246</t>
  </si>
  <si>
    <t>sewing machine operator</t>
  </si>
  <si>
    <t>With at least three months of experience in same field. Able to work with minimum supervision.</t>
  </si>
  <si>
    <t>C-500-22180-319497</t>
  </si>
  <si>
    <t>AYD SERVICES, INC.</t>
  </si>
  <si>
    <t>AYD COMPOUND, BEACH ROAD</t>
  </si>
  <si>
    <t>SAN ANTONIO</t>
  </si>
  <si>
    <t>PETER</t>
  </si>
  <si>
    <t>BARCINAS</t>
  </si>
  <si>
    <t>AYD Compound, Beach Road</t>
  </si>
  <si>
    <t>San Antonio</t>
  </si>
  <si>
    <t>aydpenasap@gmail.com</t>
  </si>
  <si>
    <t>P-500-22012-823842</t>
  </si>
  <si>
    <t>HOUSEHELPER</t>
  </si>
  <si>
    <t xml:space="preserve">Must be physically fit. Must be able to spend the day on their feet without getting overly tired. Must be able to move, lift, push furniture to clean the space underneath. Can operate a vacuum cleaner, water blaster and other cleaning and household equipment. Can work in open or confined spaces, exposed to heat cleaning solutions, dust and dirt all kinds of insects under all kinds of weather. Can read,write,add, multiply subtract and divide. Follow instruction. Can work weekends and holidays,daytime or evening. Can see objects close and far range. With 3 months work experience as househelper. </t>
  </si>
  <si>
    <t>LAO LAO BAY DRIVE</t>
  </si>
  <si>
    <t>SAN VICENTE</t>
  </si>
  <si>
    <t>C-500-22178-315340</t>
  </si>
  <si>
    <t>CHRISTOPHER LLC</t>
  </si>
  <si>
    <t>AHBHU AUTO CARE CENTER</t>
  </si>
  <si>
    <t>P.O. BOX 506377</t>
  </si>
  <si>
    <t>AIRPORT ROAD, DANDAN VILLAGE</t>
  </si>
  <si>
    <t>JAKOSALEM</t>
  </si>
  <si>
    <t>MA SANDRA TERESITA</t>
  </si>
  <si>
    <t>AUTHORIZED PERSON</t>
  </si>
  <si>
    <t>christopherllc.spn@gmail.com</t>
  </si>
  <si>
    <t>Stock Clerks, Sales Floor</t>
  </si>
  <si>
    <t>P-500-22139-188149</t>
  </si>
  <si>
    <t>SERVICE CLERK</t>
  </si>
  <si>
    <t>WITHHOLDING TAXES, MED AND SS FICA TAX</t>
  </si>
  <si>
    <t>B</t>
  </si>
  <si>
    <t>C-500-22178-312734</t>
  </si>
  <si>
    <t>MMC &amp; Pacific Labs, LLC</t>
  </si>
  <si>
    <t>PMB 145 PO Box 10003</t>
  </si>
  <si>
    <t>Deleon Guerrero</t>
  </si>
  <si>
    <t>Ni</t>
  </si>
  <si>
    <t>Nie</t>
  </si>
  <si>
    <t>General Manager</t>
  </si>
  <si>
    <t>nidlg78@gmail.com</t>
  </si>
  <si>
    <t>Nursing Assistants</t>
  </si>
  <si>
    <t>P-500-22129-152468</t>
  </si>
  <si>
    <t>Certified Nursing Assistant</t>
  </si>
  <si>
    <t>At least one (1) year of working as a Certified Nursing Assistant (CNA).</t>
  </si>
  <si>
    <t>JKR Building</t>
  </si>
  <si>
    <t>Beach Road, Garapan</t>
  </si>
  <si>
    <t xml:space="preserve"> Withholding Taxes, FICA &amp; Medicare Contributions</t>
  </si>
  <si>
    <t>C-500-22165-276276</t>
  </si>
  <si>
    <t>MARIANAS TAXI CORPORATION</t>
  </si>
  <si>
    <t>P. O. BOX 502720</t>
  </si>
  <si>
    <t>CARROLL</t>
  </si>
  <si>
    <t>THONGYAI</t>
  </si>
  <si>
    <t>CORPORATE PRESIDENT</t>
  </si>
  <si>
    <t>P.O. BOX 502720</t>
  </si>
  <si>
    <t>waree670@gmail.com</t>
  </si>
  <si>
    <t>Skincare Specialists</t>
  </si>
  <si>
    <t>P-500-22090-024012</t>
  </si>
  <si>
    <t>ESTHETICIAN</t>
  </si>
  <si>
    <t>MUST HAVE CERTIFICATION AS ESTHETICIAN BOTH FOR US AND NON- US WORKERS.</t>
  </si>
  <si>
    <t>CHALAN LAULAU GUALO RAI</t>
  </si>
  <si>
    <t>C-500-22176-312397</t>
  </si>
  <si>
    <t>J. LUCKY CORPORATION</t>
  </si>
  <si>
    <t>EXPRESS PRINTING</t>
  </si>
  <si>
    <t>P.O. BOX 10003, PMB 92</t>
  </si>
  <si>
    <t>Room#5 Lims Bldg Mage Guerrero Road</t>
  </si>
  <si>
    <t>CASTRO</t>
  </si>
  <si>
    <t xml:space="preserve">SOLEDAD MARIE </t>
  </si>
  <si>
    <t>FILOTEO</t>
  </si>
  <si>
    <t>PMB 92 P.O BOX 10003</t>
  </si>
  <si>
    <t>expressprintingsaipan@yahoo.com</t>
  </si>
  <si>
    <t>Office Clerks, General</t>
  </si>
  <si>
    <t>P-500-22123-128290</t>
  </si>
  <si>
    <t>OFFICE CLERK</t>
  </si>
  <si>
    <t>Knowledgeable in Printing Servers. Taking ID Photos. Photo Editing using Adobe Photoshop.</t>
  </si>
  <si>
    <t>CNMI WITHHOLDING TAXES AND SS &amp; MEDICAID</t>
  </si>
  <si>
    <t>SOLEDAD MARIE</t>
  </si>
  <si>
    <t>F</t>
  </si>
  <si>
    <t>C-500-22179-315463</t>
  </si>
  <si>
    <t>TRI ENTERPRISES, INC.</t>
  </si>
  <si>
    <t>Marianas Visiting Nurses</t>
  </si>
  <si>
    <t xml:space="preserve">BRI BLDG. KOPA DI ORU ST. GARAPAN </t>
  </si>
  <si>
    <t>SUITE 104</t>
  </si>
  <si>
    <t>RAMOS</t>
  </si>
  <si>
    <t>GIA</t>
  </si>
  <si>
    <t>BLANCAFLOR</t>
  </si>
  <si>
    <t xml:space="preserve">PO BOX 9663 </t>
  </si>
  <si>
    <t>TAMUNING</t>
  </si>
  <si>
    <t>admin@hhcare.co</t>
  </si>
  <si>
    <t>First-Line Supervisors of Office and Administrative Support Workers</t>
  </si>
  <si>
    <t>P-500-22137-178212</t>
  </si>
  <si>
    <t>FIRST LINE SUPERVISORS OF OFFICE &amp; ADMIN SUPPORT WORKER</t>
  </si>
  <si>
    <t>BRI BUILDING KOPA DI ORU ST. GARAPAN</t>
  </si>
  <si>
    <t>jovytri670@gmail.com</t>
  </si>
  <si>
    <t>C-500-22165-276339</t>
  </si>
  <si>
    <t>NJCM LOGISTCS LLC</t>
  </si>
  <si>
    <t>DECM CONSULTANCY</t>
  </si>
  <si>
    <t xml:space="preserve">TABIA </t>
  </si>
  <si>
    <t>P-500-22094-032301</t>
  </si>
  <si>
    <t xml:space="preserve">HIGH SCHOOL OR EQUIVALENT OF 1 YEAR YEAR EXPERIENCE . SKILLED IN ALL ASPECT OF BUILDING MAINTENANCE BASIC ELECTRICAL AND MECHANICAL
BACKGROUND IS A PLUS
</t>
  </si>
  <si>
    <t>C-500-22172-298840</t>
  </si>
  <si>
    <t>SAIPAN A VENTURE, LLC</t>
  </si>
  <si>
    <t>SAIPAN ADVENTURE</t>
  </si>
  <si>
    <t>GARAPAN VILLAGE</t>
  </si>
  <si>
    <t>PMB 329 PO BOX 10000</t>
  </si>
  <si>
    <t>KIM</t>
  </si>
  <si>
    <t>MIN KI</t>
  </si>
  <si>
    <t>spnaventure@gmail.com</t>
  </si>
  <si>
    <t>P-500-22110-086539</t>
  </si>
  <si>
    <t>TOUR GUIDES</t>
  </si>
  <si>
    <t>Knowledge of historical events and their causes. Can work flexible time. Able to handle large group of people.</t>
  </si>
  <si>
    <t>C-500-22176-312351</t>
  </si>
  <si>
    <t>DELTA TRADING CO. LTD.</t>
  </si>
  <si>
    <t>H-MART</t>
  </si>
  <si>
    <t>ALU DR. AFETNA</t>
  </si>
  <si>
    <t>KWON</t>
  </si>
  <si>
    <t>YONG BUM</t>
  </si>
  <si>
    <t>DELTATRADECOLTD@GMAIL.COM</t>
  </si>
  <si>
    <t>KING</t>
  </si>
  <si>
    <t>JANET</t>
  </si>
  <si>
    <t>HAN</t>
  </si>
  <si>
    <t>2ND FLOOR, D' TORRES BUILDING, MIDDLE ROAD</t>
  </si>
  <si>
    <t>JANETHANKING@GMAIL.COM</t>
  </si>
  <si>
    <t>KING LAW OFFICE, LLC</t>
  </si>
  <si>
    <t>CNMI SUPREME COURT</t>
  </si>
  <si>
    <t>P-500-22130-153457</t>
  </si>
  <si>
    <t>MUST HAVE A VALID DRIVER'S LICENSE</t>
  </si>
  <si>
    <t>ALU DR</t>
  </si>
  <si>
    <t>AFETNA</t>
  </si>
  <si>
    <t>H.</t>
  </si>
  <si>
    <t>C-500-22176-312396</t>
  </si>
  <si>
    <t>P-500-22123-128302</t>
  </si>
  <si>
    <t>J. LUKCY CORPORATION</t>
  </si>
  <si>
    <t>C-500-22189-338991</t>
  </si>
  <si>
    <t>PACIFIC SUMMIT INC.</t>
  </si>
  <si>
    <t>BF RENT-A-CAR</t>
  </si>
  <si>
    <t>RTE 37 ACROSS &amp; NEAR TANU ROAD, AS LITO</t>
  </si>
  <si>
    <t>P.O. BOX  504818</t>
  </si>
  <si>
    <t>bhuiyan.spn@gmail.com</t>
  </si>
  <si>
    <t>P-500-22138-183164</t>
  </si>
  <si>
    <t>BOOKKEEPING AND ACCOUNTING</t>
  </si>
  <si>
    <t>NO MORE THAN ASSOCIATE IN ACCOUNTING/RELATED COURSES WITH DIPLOMA. KNOWLEDGEABLE IN MS-OFFICE (
WORD, EXCEL, POWERPOINT, ETC.) PEACHTREE.</t>
  </si>
  <si>
    <t>PACIFIC SUMMIT, INC.</t>
  </si>
  <si>
    <t>C-500-22167-286051</t>
  </si>
  <si>
    <t>C-500-22167-286045</t>
  </si>
  <si>
    <t>C-500-22176-312392</t>
  </si>
  <si>
    <t>B &amp; L CORPORATION</t>
  </si>
  <si>
    <t>BL MACHINE SHOP</t>
  </si>
  <si>
    <t>P.O. BOX 10001  PMB 11</t>
  </si>
  <si>
    <t>BAIS</t>
  </si>
  <si>
    <t>LEILA</t>
  </si>
  <si>
    <t>DE LEON</t>
  </si>
  <si>
    <t>P.O. BOX 10001 PMB 11</t>
  </si>
  <si>
    <t>blmachineshop@yahoo.com</t>
  </si>
  <si>
    <t>Machinists</t>
  </si>
  <si>
    <t>P-500-22094-032314</t>
  </si>
  <si>
    <t>MACHINIST</t>
  </si>
  <si>
    <t>Must be knowledgeable in operating Industrial machine such as Lathe, Milling, Reboring, and Crankshaft Grinding Machine.</t>
  </si>
  <si>
    <t>Walumwo Street Chalan Lau Lau</t>
  </si>
  <si>
    <t>FICA TAXES, FEDERAL &amp; STATE TAXES</t>
  </si>
  <si>
    <t>D</t>
  </si>
  <si>
    <t>C-500-22167-286047</t>
  </si>
  <si>
    <t>C-500-22174-306360</t>
  </si>
  <si>
    <t>JM ENTERPRISES/TECH AUTO SHOP</t>
  </si>
  <si>
    <t>P.O. BOX 503589</t>
  </si>
  <si>
    <t>P-500-22104-068960</t>
  </si>
  <si>
    <t>PROFICIENT WITH MICROSOFT OFFICE - EXCEL. WITH KNOWLEDGE OF FINANCIAL ACCOUNTING CONCEPTS AND PRINCIPLES. FAMILIAR WITH PEACH TREE OR QUICK
BOOKS. KNOWLEDGE IN PERFORMING ANY COMBINATION OF ROUTINE CALCULATING, POSTING PERTAINING TO BUSINESS TRANSACTIONS. NO HISTORY OR RECORD
OF THEFT.</t>
  </si>
  <si>
    <t>jessijojo@hotmail.com</t>
  </si>
  <si>
    <t>C-500-22174-306423</t>
  </si>
  <si>
    <t>BOSSA NOVA, INC.</t>
  </si>
  <si>
    <t>CASA URASHIMA</t>
  </si>
  <si>
    <t>FISHING BASE STREET, 8TH AVENUE</t>
  </si>
  <si>
    <t>PMB 21 BOX 10001 GARAPAN</t>
  </si>
  <si>
    <t>P-500-22073-974692</t>
  </si>
  <si>
    <t>COOKS, RESTAURANT</t>
  </si>
  <si>
    <t>Willing to work in a flexible hours. Must have at least one year of related work experience as cook, restaurant. Knows how to cook various Oriental, Western and European Cuisine. Must be proficient in food preparation and customer service.</t>
  </si>
  <si>
    <t>maiko.saipan@gmail.com</t>
  </si>
  <si>
    <t>C-500-22178-312963</t>
  </si>
  <si>
    <t>Herman's Modern Bakery, Inc.</t>
  </si>
  <si>
    <t>5040 Chalan Tun Herman Pan, Dandan Village</t>
  </si>
  <si>
    <t>PO Box 500002</t>
  </si>
  <si>
    <t>HAYES</t>
  </si>
  <si>
    <t>ANNA</t>
  </si>
  <si>
    <t>GUERRERO</t>
  </si>
  <si>
    <t>GENERAL MANAGER &amp; BOARD DIRECTOR</t>
  </si>
  <si>
    <t>hayes.ag09@hermansbakery.com</t>
  </si>
  <si>
    <t>P-500-22090-024141</t>
  </si>
  <si>
    <t>Cooks</t>
  </si>
  <si>
    <t xml:space="preserve">MUST OBTAIN A FOOD HANDLER CERTIFICATION FROM THE CNMI DEPARTMENT OF PUBLIC HEALTH; JOB DUTIES REQUIRE STANDING AND WALKING FOR MOST OF THE
ENTIRE SHIFT; MUST HAVE FINGER DEXTERITY TO USE SOME UTENSILS, EQUIPMENT, AND SCALE FOR DEVELOPING, EVALUATING, AND IMPLEMENTING NEW FOOD
RECIPES. MUST BE ABLE TO WORK ON FLEXIBLE HOURS INCLUDING HOLIDAYS, WEEKENDS, AND MORNING SHIFTS. THE EMPLOYER REQUIRES THE FOOD HANDLER
CERTIFICATION IS TO BE APPLIED EQUALLY TO BOTH U.S. WORKERS AND FOREIGN WORKERS.
</t>
  </si>
  <si>
    <t>hr@hermansbakery.com</t>
  </si>
  <si>
    <t>C-500-22178-312731</t>
  </si>
  <si>
    <t>po box 502592</t>
  </si>
  <si>
    <t>Counter and Rental Clerks</t>
  </si>
  <si>
    <t>P-500-22131-158102</t>
  </si>
  <si>
    <t>equipment rental specialist-sales coordinator</t>
  </si>
  <si>
    <t>With minimum six months experience in the same field.</t>
  </si>
  <si>
    <t>Ch2, Ch7 and Fica taxes</t>
  </si>
  <si>
    <t>C-500-22175-309436</t>
  </si>
  <si>
    <t>C-500-22177-312701</t>
  </si>
  <si>
    <t xml:space="preserve">PARAGON CORPORATION </t>
  </si>
  <si>
    <t xml:space="preserve">COREPLUS  CONSTRUCTION </t>
  </si>
  <si>
    <t xml:space="preserve">PO BOX 10001 PMB 485 </t>
  </si>
  <si>
    <t>RANJO</t>
  </si>
  <si>
    <t>JOSELITO</t>
  </si>
  <si>
    <t xml:space="preserve">LAGAMON </t>
  </si>
  <si>
    <t xml:space="preserve">GENERAL MANAGER </t>
  </si>
  <si>
    <t>hr.coreplusconstruction@gmail.com</t>
  </si>
  <si>
    <t>P-500-22026-856159</t>
  </si>
  <si>
    <t xml:space="preserve">MAINTENANCE AND REPAIR WORKER </t>
  </si>
  <si>
    <t xml:space="preserve">SAN JOSE VILLAGE </t>
  </si>
  <si>
    <t>Weekly</t>
  </si>
  <si>
    <t>Taxes deduction applicable by Law.</t>
  </si>
  <si>
    <t>C-500-22224-412776</t>
  </si>
  <si>
    <t>HAWAIIAN ROCK PRODUCTS CORPORATION</t>
  </si>
  <si>
    <t>HAWAIIAN ROCK PRODUCTS</t>
  </si>
  <si>
    <t>NAFTAN RD 304 OBYAN, SAIPAN MP 96950</t>
  </si>
  <si>
    <t>PMB 139 PPP, PO BOX 10000</t>
  </si>
  <si>
    <t>VEREEN</t>
  </si>
  <si>
    <t>MARK</t>
  </si>
  <si>
    <t>mvereen@hawaiianrock.com</t>
  </si>
  <si>
    <t>Excavating and Loading Machine and Dragline Operators</t>
  </si>
  <si>
    <t>P-500-22096-044956</t>
  </si>
  <si>
    <t>EXCAVATING AND LOADING MACHINE OPERATORS</t>
  </si>
  <si>
    <t>Driver license for US Citizens/CW applicants.  Must have one (1) year experience and certification.</t>
  </si>
  <si>
    <t xml:space="preserve">FICA/Federal Chapter 7 and CNMI Chapter 2 </t>
  </si>
  <si>
    <t>marianaslabor.com</t>
  </si>
  <si>
    <t>C-500-22174-306434</t>
  </si>
  <si>
    <t>GROTTO, INC.</t>
  </si>
  <si>
    <t>RESTAURANT GROTTO</t>
  </si>
  <si>
    <t>P-500-22073-974730</t>
  </si>
  <si>
    <t xml:space="preserve">Must be flexible in schedule which includes early morning, afternoon and late evening or weekends or holidays. Must have at least 12-months or 1-year of work related experience as a cook, restaurant. Must know how to cook various Oriental, Western and European Cuisine. Must be proficient in food preparation and customer service. </t>
  </si>
  <si>
    <t>saipanyoshi@gmail.com</t>
  </si>
  <si>
    <t>C-500-22224-412782</t>
  </si>
  <si>
    <t>FICA/FEDERAL CHAPTER 7 AND CNMI CHAPTER 2</t>
  </si>
  <si>
    <t>C-500-22175-309638</t>
  </si>
  <si>
    <t>C-500-22167-286036</t>
  </si>
  <si>
    <t>C-500-22173-303083</t>
  </si>
  <si>
    <t>C-500-22176-312336</t>
  </si>
  <si>
    <t>EMERALD PACIFIC GROUP CORPORATION</t>
  </si>
  <si>
    <t>ENTERPRISE NATIONAL CAR RENTAL</t>
  </si>
  <si>
    <t>ROUTE 34, AIRPORT ROAD</t>
  </si>
  <si>
    <t>TOMADA</t>
  </si>
  <si>
    <t>PACITA</t>
  </si>
  <si>
    <t>ABUAN</t>
  </si>
  <si>
    <t>SAIPAN@NATIONALCARPACIFIC.COM</t>
  </si>
  <si>
    <t>P-500-22130-153441</t>
  </si>
  <si>
    <t>BOOKKEEPER</t>
  </si>
  <si>
    <t>C-500-22187-335893</t>
  </si>
  <si>
    <t xml:space="preserve">12 months experience. Understand the importance of sanitation and practice proper procedures to keep their work area tight. Ability to work under pressure, be supportive to others and is
able and willing to ask for help when the time arises. Have the good organizational skill. Ability to work on flexible shifts.
</t>
  </si>
  <si>
    <t>C-500-22172-298632</t>
  </si>
  <si>
    <t>Triple J Saipan</t>
  </si>
  <si>
    <t>Payless Super Fresh Truckload Store</t>
  </si>
  <si>
    <t>Brigida St., Beach Road</t>
  </si>
  <si>
    <t>Chalan Kanoa</t>
  </si>
  <si>
    <t>Francisco</t>
  </si>
  <si>
    <t>Seman</t>
  </si>
  <si>
    <t>Director of Human resources</t>
  </si>
  <si>
    <t>Brigida St., Beach road</t>
  </si>
  <si>
    <t>hrtjsaipan@triplejsaipan.com</t>
  </si>
  <si>
    <t>P-500-22060-938713</t>
  </si>
  <si>
    <t>First Line Supervisor of Retail Sales Workers</t>
  </si>
  <si>
    <t xml:space="preserve">MUST BE A HIGH SCHOOL GRADUATE. MUST HAVE 12 MONTHS EXPERIENCE WITH RETAIL &amp; WHOLESALE INDUSTRY. MUST BE PROFICIENT IN MS WORD/EXCEL. MUST BE ABLE TO HANDLE A SPLIT SHIFT SCHEDULE. CAN WORK FLEXIBLE DAYS/HOURS, EVEN ON HOLIDAYS AND WEEKENDS.
</t>
  </si>
  <si>
    <t>PO Box 500487</t>
  </si>
  <si>
    <t xml:space="preserve">CNMI Tax AND FICA Tax. Housing is optional; Employees who are single may live in the housing with a monthly charge of $60.00 for air condition use, free housing or no monthly charge for single employees who opted not to use the air condition. </t>
  </si>
  <si>
    <t>https://www.carssaipan.com/careers</t>
  </si>
  <si>
    <t>C-500-22165-276362</t>
  </si>
  <si>
    <t xml:space="preserve">MARISLAND FISH, INC. </t>
  </si>
  <si>
    <t xml:space="preserve">DJ FISH MOBILE </t>
  </si>
  <si>
    <t>P.O BOX 504863</t>
  </si>
  <si>
    <t xml:space="preserve">SALINAS </t>
  </si>
  <si>
    <t>MENELLIA</t>
  </si>
  <si>
    <t>P.O BOX  504863</t>
  </si>
  <si>
    <t>hibiscus2salon@gmail.com</t>
  </si>
  <si>
    <t>Fishers and Related Fishing Workers</t>
  </si>
  <si>
    <t>P-500-22123-128599</t>
  </si>
  <si>
    <t xml:space="preserve">FISHERMEN </t>
  </si>
  <si>
    <t>Knowledge of laws, legal codes, court procedures, precedents, government regulations, executive orders, agency rules, and the democratic political process.
Knowledge of machines and tools, including their designs, uses, repair, and maintenance.</t>
  </si>
  <si>
    <t xml:space="preserve">SUSUPE BEACH ACROSS MULTIPURPOSE CENTER </t>
  </si>
  <si>
    <t>jdcastro@yahoo.com</t>
  </si>
  <si>
    <t>C-500-22173-303095</t>
  </si>
  <si>
    <t>C-500-22221-406798</t>
  </si>
  <si>
    <t>TORRES REFRIGERATION, INC.</t>
  </si>
  <si>
    <t>TORRES REFRIGERATION INC</t>
  </si>
  <si>
    <t>COMMERCE PL AIRPORT ROAD SAN VICENTE VILLAGE</t>
  </si>
  <si>
    <t>PO Box 500714</t>
  </si>
  <si>
    <t>CNMI</t>
  </si>
  <si>
    <t>JOSEPH</t>
  </si>
  <si>
    <t>COMMERCE PL</t>
  </si>
  <si>
    <t>AIRPORT ROAD, SAN VICENTE VILLAGE</t>
  </si>
  <si>
    <t>JTTORRES@PTICOM.COM</t>
  </si>
  <si>
    <t>Heating and Air Conditioning Mechanics and Installers</t>
  </si>
  <si>
    <t>P-500-22074-978047</t>
  </si>
  <si>
    <t>REFRIGERATION AND AIRCON TECHNICIAN</t>
  </si>
  <si>
    <t xml:space="preserve">Must be a Refrigeration and Aircon Technician with 12 months of work experience. 
Proficient in air-con service and repairs, installation, and maintenance. Knowledge in System Testing for proper functioning. Inspection and testing of the air conditioning systems to ensure unit is working properly. Knowledge of use electrical equipment to test for continuity of circuits and components. Knowledge in arranging heating and cooling systems for newly constructed residences and businesses. 
</t>
  </si>
  <si>
    <t>Worker's Compensation</t>
  </si>
  <si>
    <t>jttorres@pticom.com</t>
  </si>
  <si>
    <t>C-500-22164-271808</t>
  </si>
  <si>
    <t>P-500-22118-115052</t>
  </si>
  <si>
    <t>Minimum of two (2) years of experience as Maintenance Personnel. Must have a general knowledge of carpentry, electrical, plumbing, building &amp; maintenance skills. Must have skills in painting and repairing roofs, windows doors, floors, and woodwork. Ability to understands and follow safety procedures. Must be able to read blueprints and engineering plumbing structural and electrical Layouts. Can work work without any supervision. Employment certificate relevant to this job opportunity. This may apply to both US workers and foreign workers. No training required.</t>
  </si>
  <si>
    <t>C-500-22175-309700</t>
  </si>
  <si>
    <t>GLOBAL SOURCING LLC</t>
  </si>
  <si>
    <t>P.O. BOX 505912</t>
  </si>
  <si>
    <t>FEDERICO JR.</t>
  </si>
  <si>
    <t>SURATOS</t>
  </si>
  <si>
    <t>MEMBER</t>
  </si>
  <si>
    <t>globalsourcingllc96950@gmail.com</t>
  </si>
  <si>
    <t>Travel Agents</t>
  </si>
  <si>
    <t>P-500-21238-546683</t>
  </si>
  <si>
    <t>TRAVEL AGENT</t>
  </si>
  <si>
    <t>MUST HAVE PRIOR EXPERIENCE AS TRAVEL AGENT FOR BOTH US AND CW-1 WORKER</t>
  </si>
  <si>
    <t>WHISPERING PALMS PLATA DRIVE CHALAN KIYA</t>
  </si>
  <si>
    <t>CHAPTER 2, CHAPTER 7 AND FICA EMPLOYEE SHARE</t>
  </si>
  <si>
    <t>C-500-22176-312398</t>
  </si>
  <si>
    <t>C-500-22214-389649</t>
  </si>
  <si>
    <t>Transamerica (Saipan) Corporation</t>
  </si>
  <si>
    <t>P.O. Box 501579, Middle Road, Chalan Laulau</t>
  </si>
  <si>
    <t>LIM</t>
  </si>
  <si>
    <t>STEVEN</t>
  </si>
  <si>
    <t>ONG</t>
  </si>
  <si>
    <t>humanresourcetc@gmail.com</t>
  </si>
  <si>
    <t>P-500-22166-281100</t>
  </si>
  <si>
    <t>Maintenance &amp; Repair Worker, General</t>
  </si>
  <si>
    <t>Must possess a valid CNMI Driver's License. Must have at least two (2) years experience in the same position. Must be proficient in the use of hand tools &amp; power tools to repair electrical, electronic components, pipe systems, plumbing, machinery or equipment. Must be able to lift, carry &amp; move heavy objects at least 50 lbs. in weight.</t>
  </si>
  <si>
    <t>Ground Floor, Transamerica Building</t>
  </si>
  <si>
    <t>P. O. Box 501579, Middle Road, Chalan Laulau</t>
  </si>
  <si>
    <t>Chapters 2 &amp; 7 Tax (Federal &amp; State Tax) Social Security &amp; Medicare Tax</t>
  </si>
  <si>
    <t>C-500-22165-276484</t>
  </si>
  <si>
    <t>C-500-22179-315967</t>
  </si>
  <si>
    <t>JDEX CORPORATION</t>
  </si>
  <si>
    <t>Zi SALON</t>
  </si>
  <si>
    <t>P.O. BOX 504803, AS PERDIDO ROAD</t>
  </si>
  <si>
    <t>CHALAN PIAO</t>
  </si>
  <si>
    <t>DELA VEGA</t>
  </si>
  <si>
    <t>ROSSANA</t>
  </si>
  <si>
    <t>SALCEDO</t>
  </si>
  <si>
    <t>jjdex27@gmail.com</t>
  </si>
  <si>
    <t>P-500-22068-965894</t>
  </si>
  <si>
    <t>HAIR STLYLIST (ALL AROUND)</t>
  </si>
  <si>
    <t>Must have work experience as hair stylist. Know how to use hair trimming tools. Trim and cut hair as per customer's request. Know different kinds of hair dye solution. Know how to apply solutions to hair for therapeutic or cosmetic purposes. Know different style and techniques in haircutting. Sanitize all  tools after work. Clean facilities or work areas after work.  Do other related duties as assigned.</t>
  </si>
  <si>
    <t>AS PERDIDO ROAD</t>
  </si>
  <si>
    <t>EMPLOYEE WITHHOLDING TAX</t>
  </si>
  <si>
    <t>C-500-22165-276413</t>
  </si>
  <si>
    <t>FICA, Chapter 2, Chapter 7</t>
  </si>
  <si>
    <t>C-500-22175-309511</t>
  </si>
  <si>
    <t xml:space="preserve">12 months experience. Understand the importance of sanitation and practice proper procedures to keep their work area tight. Able to handle work in a fast-paced environment. Ability to work on flexible shifts.
</t>
  </si>
  <si>
    <t>C-500-22181-323039</t>
  </si>
  <si>
    <t>Marianas Repairs Company, Inc.</t>
  </si>
  <si>
    <t>PO Box 502690</t>
  </si>
  <si>
    <t>Heras</t>
  </si>
  <si>
    <t>Carlos</t>
  </si>
  <si>
    <t>Lacson</t>
  </si>
  <si>
    <t>hochalo13@hotmail.com</t>
  </si>
  <si>
    <t>Mobile Heavy Equipment Mechanics, Except Engines</t>
  </si>
  <si>
    <t>P-500-21218-508501</t>
  </si>
  <si>
    <t>Heavy Equipment Mechanic</t>
  </si>
  <si>
    <t xml:space="preserve">Proven work experience as a Diesel or Heavy Equipment Mechanic.
Understanding of computer testing technologies.
Ability to lift heavy machinery.
Extensive knowledge of diesel engines and construction equipment.
Ability to work after-hours if required.
Good communication skills.
</t>
  </si>
  <si>
    <t>Chalan Pale Arnold Middle Road</t>
  </si>
  <si>
    <t>Chalan Laulau</t>
  </si>
  <si>
    <t>Withholding Taxes, FICA &amp; Medicare Contributions</t>
  </si>
  <si>
    <t>C-500-22214-392266</t>
  </si>
  <si>
    <t>P.O. 501579, Middle Road, Chalan Laulau,</t>
  </si>
  <si>
    <t>Automotive Service Technicians and Mechanics</t>
  </si>
  <si>
    <t>P-500-22166-281049</t>
  </si>
  <si>
    <t>Automotive Master Mechanic</t>
  </si>
  <si>
    <t>Must possess or must be capable to obtain a valid CNMI Driver's License.  Must be a High School graduate.  Must have at least two(2) years work experience in the same position in repairing, equipment maintenance, trouble shooting of automotive engines. Must be able to use hand tools, power tools, equipment &amp; machinery that are commonly used for automotive engine &amp; body repair.  Must possess a clean driving record. Must be able  to exert force to lift, push, pull or carry objects at least 50 lbs. in weight.</t>
  </si>
  <si>
    <t>Ground Floor, Transamerica Building,</t>
  </si>
  <si>
    <t>Chapters 2 &amp; 7 Tax (Federal &amp; State Taxes), Social Security &amp; Medicare Tax</t>
  </si>
  <si>
    <t>C-500-22173-303242</t>
  </si>
  <si>
    <t>P-500-22094-032348</t>
  </si>
  <si>
    <t>FICA, CHAPTER 2 AND CHAPTER 7</t>
  </si>
  <si>
    <t>C-500-22175-309421</t>
  </si>
  <si>
    <t>Counter Attendants, Cafeteria, Food Concession, and Coffee Shop</t>
  </si>
  <si>
    <t>P-500-22126-142539</t>
  </si>
  <si>
    <t>COUNTER ATTENDANT</t>
  </si>
  <si>
    <t xml:space="preserve">3 months work related experience. Ability to work under pressure.  Willing to work flexible/graveyard/rotating shift.  Knows how to use computerized cash register. With good verbal communications skills.
</t>
  </si>
  <si>
    <t xml:space="preserve">G/F JET BLDG CHALAN PALE ARNOLD ST MIDDLE ROAD GUALO RAI </t>
  </si>
  <si>
    <t>C-500-22188-337846</t>
  </si>
  <si>
    <t>MODERN STATIONERY &amp; TRADING CO., INC.</t>
  </si>
  <si>
    <t>P.O. BOX 500799</t>
  </si>
  <si>
    <t>LAM</t>
  </si>
  <si>
    <t>SUK YING LINDA</t>
  </si>
  <si>
    <t>KOO</t>
  </si>
  <si>
    <t>modstat@pticom.com</t>
  </si>
  <si>
    <t>P-500-22084-009276</t>
  </si>
  <si>
    <t>RETAIL SALESPERSONS</t>
  </si>
  <si>
    <t xml:space="preserve">High School/GED required. Must have at least twelve (12) months of experience. No training required. COMPUTER LITERATE. KNOWLEDGE IN POINT-OF-SALE PROGRAM SPECIFICALLY QUICK BOOKS POS.
GOOD CUSTOMER SERVICE SKILLS.
</t>
  </si>
  <si>
    <t>BEACH ROAD, SAN JOSE</t>
  </si>
  <si>
    <t>CNMI TAXES, FICA &amp; PAYROLL TAXES</t>
  </si>
  <si>
    <t>C-500-22165-276476</t>
  </si>
  <si>
    <t>C-500-22165-276462</t>
  </si>
  <si>
    <t>C-500-22167-286185</t>
  </si>
  <si>
    <t>NUMBERS INTERNATIONAL, INC.</t>
  </si>
  <si>
    <t>L019 H41 Chalan Kanoa, Saipan</t>
  </si>
  <si>
    <t>Marasigan</t>
  </si>
  <si>
    <t>Agatha Cyril</t>
  </si>
  <si>
    <t>Briones</t>
  </si>
  <si>
    <t>spnumber1997@gmail.com</t>
  </si>
  <si>
    <t>First-Line Supervisors of Non-Retail Sales Workers</t>
  </si>
  <si>
    <t>P-500-22119-119611</t>
  </si>
  <si>
    <t>Purchasing Assistant Manager</t>
  </si>
  <si>
    <t>Certificate of Employment</t>
  </si>
  <si>
    <t xml:space="preserve">Agatha Cyril </t>
  </si>
  <si>
    <t>Numbers International, Inc</t>
  </si>
  <si>
    <t>C-500-22165-276493</t>
  </si>
  <si>
    <t>C-500-22214-392308</t>
  </si>
  <si>
    <t>P-500-22167-285773</t>
  </si>
  <si>
    <t>Accounts Receivable Specialist</t>
  </si>
  <si>
    <t>Must have an Associate Degree in Accounting or related field. Must have at least 2 years of related skills, knowledge and experience in handling accounting receivable in a retail &amp; wholesale trading company. Must be proficient in counter Point Point-of-Sale MS-Dos software.  Must have knowledge in Microsoft Office operating system &amp; web based emails. Must have experience with customer service &amp; client communication. Must have excellent attention to details.</t>
  </si>
  <si>
    <t>C-500-22214-389635</t>
  </si>
  <si>
    <t>C-500-22165-276234</t>
  </si>
  <si>
    <t>ROYALPACIFIC EXPRESS</t>
  </si>
  <si>
    <t>Transportation, Storage, and Distribution Managers</t>
  </si>
  <si>
    <t>P-500-22101-054783</t>
  </si>
  <si>
    <t>EXTENSIVE KNOWLEDGE AND EXPERIENCE IN ALL ASPECTS OF DOMESTIC AND INTERNATIONAL FREIGHT FORWARDINGAND LOGISTICS
CAPLE OF HANDLING PERSONNEL AND WITH PROVEN TRACK RECORD OF SUCCESS</t>
  </si>
  <si>
    <t>C-500-22181-323312</t>
  </si>
  <si>
    <t>J &amp; Y CORPORTION</t>
  </si>
  <si>
    <t xml:space="preserve">EASTERN </t>
  </si>
  <si>
    <t>Orchid street GARAPAN</t>
  </si>
  <si>
    <t>SIN</t>
  </si>
  <si>
    <t>BYUNG ILL</t>
  </si>
  <si>
    <t xml:space="preserve">P.O. BOX 500809 </t>
  </si>
  <si>
    <t>byungsin5000@gmail.com</t>
  </si>
  <si>
    <t>P-500-22137-177918</t>
  </si>
  <si>
    <t>ORCHID STREET GARAPAN</t>
  </si>
  <si>
    <t>C-500-22272-500785</t>
  </si>
  <si>
    <t>C PACIFIC CORPORATION</t>
  </si>
  <si>
    <t>RELIENCE HELP SUPPLY</t>
  </si>
  <si>
    <t>BEACH ROAD SAN ANTONIO VILLAGE</t>
  </si>
  <si>
    <t>CATALUNA</t>
  </si>
  <si>
    <t>FREDDIE</t>
  </si>
  <si>
    <t>ZAMORA</t>
  </si>
  <si>
    <t>BEACH ROAD, SAN ANTONIO</t>
  </si>
  <si>
    <t>P.O. BOX 503984</t>
  </si>
  <si>
    <t>P-500-22190-341547</t>
  </si>
  <si>
    <t>MAINTENANCE WORKERS</t>
  </si>
  <si>
    <t>Knowledge of machines and tools, including their designs, uses, repair, and maintenance. Knowledge of materials, methods, and the tools involved in the construction or repair of houses, buildings, or other structures. Ability to follow instructions from supervisors or senior maintenance workers. Knowledge of general carpentry and repair. Ability to use hand tools and power tools.
Excellent organizational and time management skills.</t>
  </si>
  <si>
    <t>SAN ANTONIO VILLAGE</t>
  </si>
  <si>
    <t>C-500-22167-286706</t>
  </si>
  <si>
    <t>ALFREDO J. CABAEL</t>
  </si>
  <si>
    <t>FRITZ PACIFIC</t>
  </si>
  <si>
    <t>P.O. BOX 505053</t>
  </si>
  <si>
    <t>STE 201 LANGSE STREET</t>
  </si>
  <si>
    <t>CABAEL</t>
  </si>
  <si>
    <t>ALFREDO</t>
  </si>
  <si>
    <t>JAVIER</t>
  </si>
  <si>
    <t>SOLE PROPRIETOR/ PRESIDENT</t>
  </si>
  <si>
    <t>aljcabael@gmail.com</t>
  </si>
  <si>
    <t>Pipe Fitters and Steamfitters</t>
  </si>
  <si>
    <t>P-500-22124-134106</t>
  </si>
  <si>
    <t>PLUMBER</t>
  </si>
  <si>
    <t>MUST HAVE A GED/ HIGHSCHOOL DIPLOMA WITH 12 MONTHS WORK EXPERIENCE IN THE SAME OR SIMILAR FIELD. MUST BE ABLE TO WORK ON FLEXIBLE HOURS INCLUDING WEEKENDS, HOLIDAYS AND NIGHT SHIFT, IF NEEDED. MUST AGREE TO POST-OFFER , PRE- EMPLOYMENT DRUG SCREENING TEST THE PROSPECPECTIVE EMPLOYEE OR APPLICANT WILL BE REQUIRED AN EMPLOYMENT DRUG SCREENING TEST WHICH WILL APPLY EQUALLY TO U.S. WORKERS AND CW-1 WORKERS.</t>
  </si>
  <si>
    <t xml:space="preserve">STE 201 LANGSE STREET </t>
  </si>
  <si>
    <t>CNMI LOCAL TAXES (CHP.2) &amp; SOCIAL SECURITY/ MEDICARE TAXES</t>
  </si>
  <si>
    <t>C-500-22164-271548</t>
  </si>
  <si>
    <t>JUAN T. GUERRERO &amp; ASSOCIATES, INC.</t>
  </si>
  <si>
    <t>GTS ENTERPRICES</t>
  </si>
  <si>
    <t>ACCOUNTING ASSOCIATE</t>
  </si>
  <si>
    <t>resumes.jtga@gmail.com</t>
  </si>
  <si>
    <t>P-500-22046-901874</t>
  </si>
  <si>
    <t>KNOWLEDGE OF OPERATIONAL CHARACTERISTICS OF MECHANICAL EQUIPMENT AND TOOLS USED IN THE MAINTENANCE AND REPAIR OF FACILITIES, KNOWLEDGE OF OCCUPATIONAL HAZARDS AND STANDS SAFETY PRATICES NECESSARY IN THE MAINTENANCE AND REPAIR OF    FACILITIES. KNOWLEDGE OF BASIC BUIDLING MAINTENANCE PRACTICES AND PROCEDURES; PRINCIPALS AND PROCEDURES OF RECORD KEEPING. MUST MEET PHYSICAL REQUIREMENTS TO PERFORM THEIR DUTIES SUCH AS LIFTING OBJECTS OF AT LEAST 25-50 LBS. WITH OF WITHOUT ASSITANCE OF HAND TRUCK OR ANOTHER PERSON; BENDING AND STANDING FOR DURATION OF SHIFT. ABILITY TO EXERT MAXIMUM MUSCLE FORCE TO LIFT, PUSH, PULL, OR CARRY HEAVY OBJECT; ABILITY TO ARRANGE THINGS OR ACTIONS IN A CERTAIN ORDER OR PATTERN ACCORDING TO A SPECIFIC RULE OR SET OF RULES; MUST HAVE PHYSICAL STAMINA AND DEXTERITY; ABILITY TO READ TECHNICAL MANUALS AND DRAWINGS; MUST KNOW HOW TO OPERATE HAND AND ELECTRICAL, TOOLS SUCH AS ADJUSTABLE WRENCHES, DRAIN OR PIPE CLEANING EQUIPMENT, HEX KEYS, LEVELS, PIPE OR TUBE CUTTER, PIPE WRENCHES POWER DRILLS, POWER SAWS, PULLER, SCREWDRIVERS, ETC.; EXTENSIVE KNOWLEDGE OF HVAC, PLUMBING AND ELECTRICAL SYSTEM, MATERIALS, METHODS, AND THE TOOLS INVOLVED IN THE CONSTRUCTION OR REPAIR OF HOUSES, BUILDING, OR OTHER STRUCTURES. MUST BE ABLE TO WORK ON WEEKENDS OR NIGHT SHIFT IN NEEDED. THE EMPLOYER REQUIRES POST-OFFER PRE-EMPLOYMENT DRUG SCREENING TEST AND RANDOM DRUG TESTING WHICH IS TO BE APPLIED EQUALLY TO BOTH U.S. WORKERS AND CW-1 WORKERS. THE EMPLOYMENT REQUIRES THE POST-OFFER PRE-EMPLOYMENT POLICE CLEARANCE RECORD TO BE PROVIDED TO THE EMPLOYERS; THIS REQUIREMENTS IS TO BE APPLIED EQUALLY TO BOTH U.S. WORKERS AND CW-1 WORKER.</t>
  </si>
  <si>
    <t>DAYS &amp; HOURS OF WORK MAY VARY ACCORDING TO BUSINESS NEEDS</t>
  </si>
  <si>
    <t>C-500-22167-286634</t>
  </si>
  <si>
    <t>C-500-22215-392362</t>
  </si>
  <si>
    <t>P-500-22167-285874</t>
  </si>
  <si>
    <t>Accounts Payable Specialist</t>
  </si>
  <si>
    <t>Must have an associate degree in accounting or related field.  Must have at lease two (2) years of related skills, knowledge &amp; experience in handling accounting payables in a retail &amp; wholesale trading company. Must be proficient in Counter Point Point-of-Sale MS Dos Software. Must have knowledge in Microsoft Office operating system &amp; web-based emails. Must have excellent attention to details. Must be able to consistently meet all deadlines.</t>
  </si>
  <si>
    <t>Ground Floor,  Transamerica Building</t>
  </si>
  <si>
    <t>Chapters 2 &amp; 7 Tax (Federal &amp; State Taxes), Social Security &amp; Medicare Tax.</t>
  </si>
  <si>
    <t>C-500-22180-319396</t>
  </si>
  <si>
    <t>NAMASTE BEAUTIFUL, LLC</t>
  </si>
  <si>
    <t>NAMASTE BEAUTIFUL (SAIPAN)</t>
  </si>
  <si>
    <t>MIDDLE ROAD, GUALO RAI</t>
  </si>
  <si>
    <t>P.O. BOX 503524</t>
  </si>
  <si>
    <t>ZAPANTA</t>
  </si>
  <si>
    <t>LAARNI</t>
  </si>
  <si>
    <t>PAGARAO</t>
  </si>
  <si>
    <t>P.O BOX 503524</t>
  </si>
  <si>
    <t>laarni.zapanta@gmail.com</t>
  </si>
  <si>
    <t>P-500-22116-105177</t>
  </si>
  <si>
    <t>COSMETOLOGIST</t>
  </si>
  <si>
    <t>Applicants must have at least 12 months of previous related skill, knowledge, or experience.</t>
  </si>
  <si>
    <t>ALL APPLICABLE CNMI AND FEDERAL TAXES</t>
  </si>
  <si>
    <t>C-500-22166-281639</t>
  </si>
  <si>
    <t>EFG PACIFIC HOLDINGS, LLC</t>
  </si>
  <si>
    <t>ISLAND BEST CHOICE</t>
  </si>
  <si>
    <t>PMB 955 BOX 10000</t>
  </si>
  <si>
    <t>ROOM 104 MARIANAS BUSINESS PLAZA NAURU LOOP SUSUPE</t>
  </si>
  <si>
    <t>GUILLO</t>
  </si>
  <si>
    <t>EDEN</t>
  </si>
  <si>
    <t>FALLAR</t>
  </si>
  <si>
    <t>efg.pacific.holdings@gmail.com</t>
  </si>
  <si>
    <t>P-500-22010-817816</t>
  </si>
  <si>
    <t>STOCK CLERKS, SALES FLOOR</t>
  </si>
  <si>
    <t>Demonstrating ability to complete heavy lifting tasks. Processing effective communication skills. Knowing how to operate a pallet jack. Having basic math skills. Showing an ability to help customers.</t>
  </si>
  <si>
    <t>CNMI WITHHOLDING TAX, FICA SS, FICA MEDICARE.</t>
  </si>
  <si>
    <t>C-500-22180-319383</t>
  </si>
  <si>
    <t>C-500-22168-291508</t>
  </si>
  <si>
    <t>FM Corporation</t>
  </si>
  <si>
    <t>FM Manpower</t>
  </si>
  <si>
    <t>PO Box 504351</t>
  </si>
  <si>
    <t>Marianas Business Plaza, Ground Floor Suite 100, Nauru Loop</t>
  </si>
  <si>
    <t>NMI</t>
  </si>
  <si>
    <t>Mendoza</t>
  </si>
  <si>
    <t>Franco</t>
  </si>
  <si>
    <t>Orejudos</t>
  </si>
  <si>
    <t>Marianas Business Plaza Ground Floor Suite 100, Nauru Loop</t>
  </si>
  <si>
    <t>aldrin.fmcorporation@gmail.com</t>
  </si>
  <si>
    <t>P-500-21209-487466</t>
  </si>
  <si>
    <t>Must be High School Graduate with at least 3 months of training. Have knowledge of principles and processes for providing customer and personal services including handling of large group of arrival and departure and must be able to understand and follow instructions and out task in order and willing to work under pressure with the specified number of rooms or duties assigned in every day; and has the ability of extent flexibility that includes bending, twisting and lifting, willing to work in flexible shifts, days, evenings, weekend and holidays. Applicants either US Citizens and CW-1 workers must provide school credentials, training and employment certificates.</t>
  </si>
  <si>
    <t>1F Marianas Business Plaza</t>
  </si>
  <si>
    <t>FICA Taxes (SS &amp; Medicare) and CNMI Local Taxes (Ch2 and Ch7)</t>
  </si>
  <si>
    <t>C-500-22174-306270</t>
  </si>
  <si>
    <t>P-500-22131-158163</t>
  </si>
  <si>
    <t>heavy equipment mechanic</t>
  </si>
  <si>
    <t>must have at least two years of work experience in the same field.</t>
  </si>
  <si>
    <t>Ch2, Ch7 &amp; Fica Taxes</t>
  </si>
  <si>
    <t>C-500-22171-295937</t>
  </si>
  <si>
    <t>DONG A CORPORATION</t>
  </si>
  <si>
    <t>DONG A WHOLESALE &amp; HANA TRADING</t>
  </si>
  <si>
    <t>LOWER BASE PUERTO RICO VILLAGE</t>
  </si>
  <si>
    <t>DONG KYU</t>
  </si>
  <si>
    <t>dongaspn@gmail.com</t>
  </si>
  <si>
    <t>P-500-22097-045532</t>
  </si>
  <si>
    <t>DRIVERS/SALES WORKERS</t>
  </si>
  <si>
    <t>Employer requires employer certification from previous employer and police clearance for US workers and CW1 workers for Sales Workers - occupation title.</t>
  </si>
  <si>
    <t>C-500-22165-276216</t>
  </si>
  <si>
    <t>ROYAL PACIFIC EXPRESS</t>
  </si>
  <si>
    <t>Cargo and Freight Agents</t>
  </si>
  <si>
    <t>P-500-22101-054777</t>
  </si>
  <si>
    <t>CARGO &amp; FREIGHT AGENTS</t>
  </si>
  <si>
    <t>MUST HAVE A KNOWLEDGE IN DOCUMENTATION AND TERMS OF THE FREIGHT FORWARDING
BUSINESS
MUST HAVE EXPERIENCE IN FREIGHT FORWARDING</t>
  </si>
  <si>
    <t>none except mandated by the law</t>
  </si>
  <si>
    <t>C-500-22173-303025</t>
  </si>
  <si>
    <t>P-500-22096-041074</t>
  </si>
  <si>
    <t>Baker</t>
  </si>
  <si>
    <t>FICA, Chapter 2,and Chapter 7</t>
  </si>
  <si>
    <t>C-500-22167-286763</t>
  </si>
  <si>
    <t xml:space="preserve">ALFREDO J. CABAEL </t>
  </si>
  <si>
    <t xml:space="preserve">P.O. BOX 505053 </t>
  </si>
  <si>
    <t>P-500-22124-134000</t>
  </si>
  <si>
    <t>CARPENTER</t>
  </si>
  <si>
    <t>MUST AT LEAST HIGH SCHOOL GRADUATE AND MUST AT LEAST HAVE 12 MONTHS OF WORK-RELATED EXPERIENCE. MUST BE ABLE TO WORK ON FLEXIBLE HOURS INCLUDING WEEKENDS, HOLIDAYS AND NIGHT SHIFT, IF NEEDED. MUST AGREE TO POST-OFFER , PRE- EMPLOYMENT
DRUG SCREENING TEST THE PROSPECTIVE EMPLOYEE OR APPLICANT WILL BE REQUIRED AN EMPLOYMENT DRUG SCREENING TEST WHICH WILL APPLY EQUALLY TO U.S. WORKERS AND CW-1 WORKERS.</t>
  </si>
  <si>
    <t>CNMI LOCAL TAXES (CH.2) &amp; SOCIAL SECURITY/MEDICARE TAXES</t>
  </si>
  <si>
    <t>C-500-22180-322708</t>
  </si>
  <si>
    <t>Radiologic Technologists</t>
  </si>
  <si>
    <t>P-500-21363-790397</t>
  </si>
  <si>
    <t>Radiologic Technician</t>
  </si>
  <si>
    <t>Must be a licensed under the Health Care Professions Licensing Board as a Radiologic Technician in the CNMI. Must have the ability to work proficiently in a fast paced clinical environment.</t>
  </si>
  <si>
    <t>JKR Building Beach Road</t>
  </si>
  <si>
    <t>C-500-22173-303033</t>
  </si>
  <si>
    <t>C-500-22194-348104</t>
  </si>
  <si>
    <t>KYUNG JA KIM</t>
  </si>
  <si>
    <t>MUSIC ACADEMY</t>
  </si>
  <si>
    <t>JUDGEWAY STREET</t>
  </si>
  <si>
    <t>P.O. BOX 501582 CHINATOWN</t>
  </si>
  <si>
    <t>Teacher Assistants</t>
  </si>
  <si>
    <t>P-500-22076-985820</t>
  </si>
  <si>
    <t>MUSIC TUTOR</t>
  </si>
  <si>
    <t>Must be a Bachelor Degree in Music with at least 12-months of work related experience. Must understand the importance of fundamental elements and students capabilities. Has the knowledge in making lessons fun and know how to prepare students to be independent.</t>
  </si>
  <si>
    <t>CHINATOWN</t>
  </si>
  <si>
    <t>spn123@hanmail.net</t>
  </si>
  <si>
    <t>C-500-22175-309276</t>
  </si>
  <si>
    <t>Ch2, Ch7 and Fica Taxes</t>
  </si>
  <si>
    <t>C-500-22167-286806</t>
  </si>
  <si>
    <t>C-500-22176-312316</t>
  </si>
  <si>
    <t>EVER TRUST CORPORATION</t>
  </si>
  <si>
    <t>3250 Chalan Kanoa Dr.</t>
  </si>
  <si>
    <t>3250 CHALAN KANOA DR., CHALAN KANOA</t>
  </si>
  <si>
    <t>Accountants</t>
  </si>
  <si>
    <t>P-500-22061-942679</t>
  </si>
  <si>
    <t xml:space="preserve">Minimum of U.S. Bachelor's Degree in Accounting required. Minimum work experience of 24months as an Accountant required. </t>
  </si>
  <si>
    <t>All standard tax deductions required by law in CNMI</t>
  </si>
  <si>
    <t>C-500-22179-315781</t>
  </si>
  <si>
    <t>PMB 955 PO BOX 10000</t>
  </si>
  <si>
    <t>P-500-22009-817598</t>
  </si>
  <si>
    <t>MAINTENANCE &amp; REPAIR WORKERS</t>
  </si>
  <si>
    <t>Knowledge of machines and tools, including their designs, uses, repair, and maintenance. Knowledge of materials, methods, and the tools involved in the construction or repair of houses and buildings. Ability to use hand tools and power tools.</t>
  </si>
  <si>
    <t>C-500-22172-302453</t>
  </si>
  <si>
    <t>JAIS CORPORATION</t>
  </si>
  <si>
    <t>NEW MANNA</t>
  </si>
  <si>
    <t>ATOK DR SAN VICENTE</t>
  </si>
  <si>
    <t>KYU NAM</t>
  </si>
  <si>
    <t>jaiscorporation670@gmail.com</t>
  </si>
  <si>
    <t>Food Preparation Workers</t>
  </si>
  <si>
    <t>P-500-22076-985660</t>
  </si>
  <si>
    <t>FOOD SERVICE WORKER</t>
  </si>
  <si>
    <t>C-500-22179-315801</t>
  </si>
  <si>
    <t>C-500-22174-306456</t>
  </si>
  <si>
    <t>JOHARA'S BOUTIQUE</t>
  </si>
  <si>
    <t>P.O. BOX 502305</t>
  </si>
  <si>
    <t>104 MANGO CITY MIDDLE ROAD GARAPAN</t>
  </si>
  <si>
    <t>CRUZ</t>
  </si>
  <si>
    <t>MARIA THERESA</t>
  </si>
  <si>
    <t>VALENTINO</t>
  </si>
  <si>
    <t>matheresacrz@yahoo.com</t>
  </si>
  <si>
    <t>Tailors, Dressmakers, and Custom Sewers</t>
  </si>
  <si>
    <t>P-500-22129-148236</t>
  </si>
  <si>
    <t>DRESS MAKER</t>
  </si>
  <si>
    <t>Good communication skills for working with clients, co-workers, and apprentices; adeptness concerning measurement; proficiency regarding trade tools as well as the ability to evolve both technologically and artistically.</t>
  </si>
  <si>
    <t>P O BOX 502305</t>
  </si>
  <si>
    <t>104 MANGO CITY</t>
  </si>
  <si>
    <t>WORKERS COMPENSATION COMPANY PROVIDED</t>
  </si>
  <si>
    <t>WITHHOLDING TAX AND FICA</t>
  </si>
  <si>
    <t>C-500-22179-315662</t>
  </si>
  <si>
    <t>R3A GENERAL SERVICES LLC</t>
  </si>
  <si>
    <t>MARIANAS LED LIGHTS &amp; SOLAR</t>
  </si>
  <si>
    <t xml:space="preserve">101 HKP BLDG. </t>
  </si>
  <si>
    <t>MIDDLE ROAD CHALAN LAULAU</t>
  </si>
  <si>
    <t>VILLANUEVA</t>
  </si>
  <si>
    <t>ARIEL</t>
  </si>
  <si>
    <t>NALANGAN</t>
  </si>
  <si>
    <t xml:space="preserve">CHALAN LAULAU </t>
  </si>
  <si>
    <t>101 HKP BUILDING</t>
  </si>
  <si>
    <t>r3a_generalservicesllc@yahoo.com</t>
  </si>
  <si>
    <t>P-500-21363-790584</t>
  </si>
  <si>
    <t>CONSTRUCTION LABORERS</t>
  </si>
  <si>
    <t xml:space="preserve">1. Building and construction knowledge of materials, methods, and the tools involved in the construction or repair of houses and buildings. 
2. Knowledge of machines and tools, including their designs, uses, repair, and maintenance. 
3. Knowledge of work safety &amp; health protection.
</t>
  </si>
  <si>
    <t>UNIT 101 HKP BUILDING</t>
  </si>
  <si>
    <t>C-500-22165-277207</t>
  </si>
  <si>
    <t>KAUILA ENTERPRISE PROFESSIONAL SERVICES</t>
  </si>
  <si>
    <t>SUITE 201 LANGSE STREET</t>
  </si>
  <si>
    <t xml:space="preserve">CABAEL </t>
  </si>
  <si>
    <t>SOLE PROPRIETOR / PRESIDENT</t>
  </si>
  <si>
    <t>P-500-22124-133778</t>
  </si>
  <si>
    <t>COMBINED FOOD PREPARATION AND SERVING WORKERS</t>
  </si>
  <si>
    <t>*MUST BE AT LEAST HIGH SCHOOL GRADUATE
*MUST HAVE AT LEAST 3 MONTHS OF WORK-RELATED EXPERIENCE
*KNOWLEDGE OF SUPPLIES, EQUIPMENT, AND/OR SERVICES ORDERING AND INVENTORY CONTROL.
* ABILITY TO FOLLOW ROUTINE VERBAL AND WRITTEN INSTRUCTIONS.
* ABILITY TO READ AND WRITE.
* ABILITY TO UNDERSTAND AND FOLLOW SAFETY PROCEDURES.
* ABILITY TO SAFELY USE CLEANING EQUIPMENT AND SUPPLIES.
* ABILITY TO LIFT AND MANIPULATE HEAVY OBJECTS OF UP TO 15 LBS.
* KNOWLEDGE OF FOOD SERVICE LINES SET-UP AND TEMPERATURE REQUIREMENTS.
* SKILL IN COOKING AND PREPARING A VARIETY OF FOODS.
* KNOWLEDGE OF FOOD PREPARATION AND PRESENTATION METHODS, TECHNIQUES, AND QUALITY STANDARDS.
*MUST BE ABLE TO OBTAIN FOOD HANDLER CERTIFICATION (FOR RENEWAL ONLY, NEW EMPLOYMENT IS NOT REQUIRED)
*MUST BE ABLE TO WORK ON FLEXIBLE HOURS INCLUDING WEEKENDS, HOLIDAYS AND NIGHT SHIFTS.
*MUST AGREE TO A POST-OFFER, PRE-EMPLOYMENT DRUG SCREENING TEST. DRUG SCREENING TEST WHICH WILL APPLY EQUALLY TO U.S. WORKERS AND CW-1 WORKERS</t>
  </si>
  <si>
    <t>CNMI Local Taxes (Chp. 2) &amp; Social Security/Medicare Taxes</t>
  </si>
  <si>
    <t>C-500-22180-319575</t>
  </si>
  <si>
    <t>LE QUEEN PRINTING, INC.</t>
  </si>
  <si>
    <t>HOLY ANGEL CHILDCARE AND LEARNING CENTER</t>
  </si>
  <si>
    <t>P.O. Box 505406</t>
  </si>
  <si>
    <t>Texas Road Chalan Kanoa</t>
  </si>
  <si>
    <t>Reyes</t>
  </si>
  <si>
    <t>Jan Arriane</t>
  </si>
  <si>
    <t>Palma</t>
  </si>
  <si>
    <t>Director</t>
  </si>
  <si>
    <t>PO Box 505406</t>
  </si>
  <si>
    <t>renzreyes@gmail.com</t>
  </si>
  <si>
    <t>Childcare Workers</t>
  </si>
  <si>
    <t>P-500-22045-898813</t>
  </si>
  <si>
    <t>Childcare Aide</t>
  </si>
  <si>
    <t>Good Communication skill. Must be able to complete Online Pre-Service training on 12 Topics as required by DCCA CCDF/CCLP</t>
  </si>
  <si>
    <t>Texas Road, Chalan Kanoa</t>
  </si>
  <si>
    <t>All CNMI and Federal Payroll taxes</t>
  </si>
  <si>
    <t>C-500-22173-303225</t>
  </si>
  <si>
    <t>C-500-22193-347285</t>
  </si>
  <si>
    <t>ELENA M YUMUL</t>
  </si>
  <si>
    <t>YUMAN CONSTRUCTION</t>
  </si>
  <si>
    <t>PO BOX 7117 SVRB</t>
  </si>
  <si>
    <t>YUMUL</t>
  </si>
  <si>
    <t>ELENA</t>
  </si>
  <si>
    <t>MANANSALA</t>
  </si>
  <si>
    <t>EMPLOYER</t>
  </si>
  <si>
    <t>yumanconstructioncompany@gmail.com</t>
  </si>
  <si>
    <t>P-500-22138-186406</t>
  </si>
  <si>
    <t>ACCOUNTING TECHNICIAN</t>
  </si>
  <si>
    <t>Knowledge of principles and processes for providing customer and personal services. This includes customer needs assessment, meeting quality standards for services, and evaluation of customer satisfaction. Knowledgeable in using Accounting Software such as Quickbooks or Peachtree.</t>
  </si>
  <si>
    <t>SAN VICENTE ROAD</t>
  </si>
  <si>
    <t>in excess of 40 hours 1.50 x base hourly wage</t>
  </si>
  <si>
    <t>CNMI WITHHOLDING TAX AND FICA TAX</t>
  </si>
  <si>
    <t>Yumul</t>
  </si>
  <si>
    <t>Elena</t>
  </si>
  <si>
    <t>ELENA M YUMUL DBA YUMAN CONSTRUCTION</t>
  </si>
  <si>
    <t>C-500-22202-366393</t>
  </si>
  <si>
    <t>C-500-22173-303228</t>
  </si>
  <si>
    <t>C-500-22180-319585</t>
  </si>
  <si>
    <t>Le Queen Printing, Inc.</t>
  </si>
  <si>
    <t>Holy Angel Childcare and Learning Center</t>
  </si>
  <si>
    <t>P-500-22045-898805</t>
  </si>
  <si>
    <t>Childcare Teacher</t>
  </si>
  <si>
    <t>Must have no prior felonies or misdemeanors in the CNMI or any place of origin relating to children and minors and be punctual in arriving for shift time. Staff hired at the center, are
required to comply with cnmi dcca-cclp requirements and documentations including the mandatory 40 hours of Annual training and participate in CNMI QRJS standard.</t>
  </si>
  <si>
    <t>Texas Road, Chalan Kanoa (Across CK Headstart)</t>
  </si>
  <si>
    <t>P.O. Box 505406 CK</t>
  </si>
  <si>
    <t>All CNMI and Federal payroll taxes</t>
  </si>
  <si>
    <t>C-500-22173-303092</t>
  </si>
  <si>
    <t>FICA, CHAPTER 2, AND CHAPTER 7</t>
  </si>
  <si>
    <t>C-500-22172-298976</t>
  </si>
  <si>
    <t>NENITA DELOS SANTOS OLARTE</t>
  </si>
  <si>
    <t>PROPHET MANPOWER SERVICES</t>
  </si>
  <si>
    <t>MARIANAS INSURANCE BLDG. CHALAN MONSIGNOR GUERRERO</t>
  </si>
  <si>
    <t>P.O. BOX 504330, SAIPAN</t>
  </si>
  <si>
    <t>SAN JOSE</t>
  </si>
  <si>
    <t>OLARTE</t>
  </si>
  <si>
    <t>NENITA</t>
  </si>
  <si>
    <t>DELOS SANTOS</t>
  </si>
  <si>
    <t>GEN. MANAGER</t>
  </si>
  <si>
    <t>P.O. BOX 504330 SAIPAN</t>
  </si>
  <si>
    <t>prophetmanpower2017@yahoo.com</t>
  </si>
  <si>
    <t>P-500-21202-474333</t>
  </si>
  <si>
    <t>MAIDS AND HOUSEKEEPING CLEANERS</t>
  </si>
  <si>
    <t>SUCCESSFULL APPLICANTS MUST POSSESS THE FOLLOWING SKILLS:   Being able to properly manage time and a set schedule is a key skill needed by housekeepers to ensure they complete all cleanings on time. They must also be punctual for cleaning appointments and finish cleaning in the time frame expected by the clients. Housekeepers must regularly communicate with clients, coworkers and supervisors to ensure the expectations for each cleaning are thoroughly understood.</t>
  </si>
  <si>
    <t>CHALAN MONSIGNOR GUERRERO</t>
  </si>
  <si>
    <t>Overtime rate applies in excess of 40 hrs work per week.</t>
  </si>
  <si>
    <t>CNMI WITHHOLDING TAX, FEDERAL WITHHOLDING TAX, SOCIAL SECURITY AND MEDICARE CONTRIBUTIONS.  Employer will assist employees in securing board and lodging at no cost to employees.</t>
  </si>
  <si>
    <t>saint_trading1986@yahoo.com</t>
  </si>
  <si>
    <t>C-500-22202-366412</t>
  </si>
  <si>
    <t>C-500-22202-366389</t>
  </si>
  <si>
    <t>C-500-22202-366375</t>
  </si>
  <si>
    <t>RC LLC</t>
  </si>
  <si>
    <t>P-500-22122-124098</t>
  </si>
  <si>
    <t xml:space="preserve">COMMERCIAL CLEANER </t>
  </si>
  <si>
    <t>Knowledge of principles and processes for providing customer and personal services. This includes customer needs assessment, meeting quality standards for services, and evaluation of customer satisfaction.
Knowledge of the structure and content of the English language including the meaning and spelling of words, rules of composition, and grammar.</t>
  </si>
  <si>
    <t>C-500-22202-366407</t>
  </si>
  <si>
    <t xml:space="preserve">G. </t>
  </si>
  <si>
    <t>P-500-22122-124107</t>
  </si>
  <si>
    <t xml:space="preserve">AIR CONDITIONING TECHNICIAN </t>
  </si>
  <si>
    <t xml:space="preserve">Knowledge of machines and tools, including their designs, uses, repair, and maintenance.
Knowledge of principles and processes for providing customer and personal services. This includes customer needs assessment, meeting quality standards for services, and evaluation of customer satisfaction.
Knowledge of materials, methods, and the tools involved in the construction or repair of houses, buildings, or other structures such as highways and roads.
Knowledge of design techniques, tools, and principles involved in production of precision technical plans, blueprints, drawings, and models.
Knowledge and prediction of physical principles, laws, their interrelationships, and applications to understanding fluid, material, and atmospheric dynamics, and mechanical, electrical, atomic and sub-atomic structures and processes.
Knowledge of the structure and content of the English language including the meaning and spelling of words, rules of composition, and grammar.
Knowledge of circuit boards, processors, chips, electronic equipment, and computer hardware and software, including applications and programming.
</t>
  </si>
  <si>
    <t>C-500-22164-272145</t>
  </si>
  <si>
    <t xml:space="preserve">ALFREDO </t>
  </si>
  <si>
    <t xml:space="preserve">JAVIER </t>
  </si>
  <si>
    <t xml:space="preserve">SOLE PROPRIETOR/ PRESIDENT </t>
  </si>
  <si>
    <t>P-500-22118-115755</t>
  </si>
  <si>
    <t xml:space="preserve">MAINTENANCE AND REPAIR WORKERS, GENERAL </t>
  </si>
  <si>
    <t>1 YEAR GENERAL MAINTENANCE EXPERIENCE IN REPAIRING BUILDINGS, EQUIPMENT, PLUMBING, ELECTRICAL SYSTEMS AND EXPERIENCE IN POWER OR HAND TOOLS. SKILL IN GENERAL CUSTODIAL DUTIES AND FACILITY CLEANING DUTIES. SKILL IN ROUTINE EQUIPMENT AND VEHICLE MAINTENANCE. ABLE TO WORK IN A FAST-PACED ENVIRONMENT AND MULTI-TASK EFFECTIVELY. MUST BE ABLE TO WORK ON FLEXIBLE HOURS INCLUDING WEEKENDS, HOLIDAYS AND NIGHT SHIFTS. MUST AGREE TO A POST- OFFER, PRE-EMPLOYMENT DRUG
SCREENING TEST THE PROSPECTIVE EMPLOYEE OR APPLICANT WILL BE REQUIRED AN EMPLOYMENT DRUG SCREENING TEST WHICH WILL APPLY EQUALLY TO U.S. WORKERS AND CW-1 WORKERS.</t>
  </si>
  <si>
    <t>CNMI LOCAL TAXES (CHP.2) &amp; SOCIAL SECURITY/MEDICARE TAXES</t>
  </si>
  <si>
    <t>C-500-22180-319566</t>
  </si>
  <si>
    <t>Le Queen Printing Inc</t>
  </si>
  <si>
    <t>Gold Crown Manpower</t>
  </si>
  <si>
    <t>Renzreyes@gmail.com</t>
  </si>
  <si>
    <t>P-500-22046-902170</t>
  </si>
  <si>
    <t>Housekeeper</t>
  </si>
  <si>
    <t>They must be willing to perform many unpleasant tasks, including emptying trash cans, cleaning toilets and cleaning up spills and other messes. Can follow and understand instructions
from the supervisor and can work in flexible hours and even holidays.</t>
  </si>
  <si>
    <t>All CNMI and Federal Payroll Taxes</t>
  </si>
  <si>
    <t>C-500-22181-323049</t>
  </si>
  <si>
    <t>Civil Engineering Technicians</t>
  </si>
  <si>
    <t>P-500-22121-123769</t>
  </si>
  <si>
    <t>Civil Engineering Technician</t>
  </si>
  <si>
    <t>Lizama</t>
  </si>
  <si>
    <t>Arlene</t>
  </si>
  <si>
    <t>Artigral LLC</t>
  </si>
  <si>
    <t>artigral670@gmail.com</t>
  </si>
  <si>
    <t>C-500-22181-323079</t>
  </si>
  <si>
    <t>P-500-22121-123762</t>
  </si>
  <si>
    <t>C-500-22187-333209</t>
  </si>
  <si>
    <t>Avelina Lyn Romey Reyes</t>
  </si>
  <si>
    <t>Sapphire Enterprises, Inc.</t>
  </si>
  <si>
    <t>P.O. Box 502869</t>
  </si>
  <si>
    <t>Char's Building, Beach Road, Chalan Kanoa</t>
  </si>
  <si>
    <t>Avelina Lyn</t>
  </si>
  <si>
    <t>Romey</t>
  </si>
  <si>
    <t>President/General Manager</t>
  </si>
  <si>
    <t>alanie0923@yahoo.com</t>
  </si>
  <si>
    <t>P-500-22095-036612</t>
  </si>
  <si>
    <t>Good command of English and willing to perform the job.</t>
  </si>
  <si>
    <t>Fica taxes and CNMI withholding taxes</t>
  </si>
  <si>
    <t>C-500-22189-338745</t>
  </si>
  <si>
    <t xml:space="preserve">YANTZE CORPORATION </t>
  </si>
  <si>
    <t>Suite 205 MAC Building  Middle Road Chalan Laulau</t>
  </si>
  <si>
    <t xml:space="preserve">P.O. Box 500783 </t>
  </si>
  <si>
    <t>ACERA</t>
  </si>
  <si>
    <t>MARCELO</t>
  </si>
  <si>
    <t xml:space="preserve">Suite 205 MAC Building Middle Road Chalan Laulau </t>
  </si>
  <si>
    <t>saipanyantze@gmail.com</t>
  </si>
  <si>
    <t>Cost Estimators</t>
  </si>
  <si>
    <t>P-500-22137-182624</t>
  </si>
  <si>
    <t>Cost Estimator</t>
  </si>
  <si>
    <t>Knowledge of materials, methods, and the tools involved in the construction or repair of houses, buildings, or other structures such as highways and roads.</t>
  </si>
  <si>
    <t>C-500-22176-312395</t>
  </si>
  <si>
    <t>Conwood Products Inc.</t>
  </si>
  <si>
    <t xml:space="preserve"> </t>
  </si>
  <si>
    <t>Walumwo Street, Middle Road</t>
  </si>
  <si>
    <t>P.O. Box 504459</t>
  </si>
  <si>
    <t>Chalan Laulau, Saipan</t>
  </si>
  <si>
    <t>CHON</t>
  </si>
  <si>
    <t>BYUNG TAIK</t>
  </si>
  <si>
    <t>WALUMWO STREET, MIDDLE ROAD</t>
  </si>
  <si>
    <t>P.O. BOX 504459</t>
  </si>
  <si>
    <t>CHALAN LAULAU, SAIPAN</t>
  </si>
  <si>
    <t>saiconwd@gmail.com</t>
  </si>
  <si>
    <t>P-500-22108-076988</t>
  </si>
  <si>
    <t>STOCK CLERK AND ORDER FILLERS</t>
  </si>
  <si>
    <t>All interested U.S. and CW-1 applicants must submit High School Diploma and previous Employment Certificate.</t>
  </si>
  <si>
    <t>C-500-22179-315668</t>
  </si>
  <si>
    <t>R3A GENERAL SERVICES, LLC</t>
  </si>
  <si>
    <t>MARIANAS LED LIGHTS &amp; SOLAR; R3A GENERAL MAINTENANCE SERVICES</t>
  </si>
  <si>
    <t>UNIT 101 HKP BUILDING, MIDDLE ROAD</t>
  </si>
  <si>
    <t>Cement Masons and Concrete Finishers</t>
  </si>
  <si>
    <t>P-500-21363-790577</t>
  </si>
  <si>
    <t xml:space="preserve">Cement Masons </t>
  </si>
  <si>
    <t>With knowledge and skills that hold the concrete to see that they are properly constructed and hold concrete to the desired pitch and depth, and align them. Smooth concrete, using rake, shovel, hand or power trowel, hand or power screed, and float.</t>
  </si>
  <si>
    <t xml:space="preserve">UNIT 101 HKP BUILDING, MIDDLE ROAD </t>
  </si>
  <si>
    <t>C-500-22182-327475</t>
  </si>
  <si>
    <t>TRIPLE J SAIPAN, INC.</t>
  </si>
  <si>
    <t>BRIGIDA ST., BEACH ROAD</t>
  </si>
  <si>
    <t>CHALAN KANOA, P.O. BOX 500487</t>
  </si>
  <si>
    <t>ADA</t>
  </si>
  <si>
    <t>FRANCISCO</t>
  </si>
  <si>
    <t>SEMAN</t>
  </si>
  <si>
    <t>P-500-22062-946503</t>
  </si>
  <si>
    <t>FIRSTLINE SUPERVISOR</t>
  </si>
  <si>
    <t>Must have a High School diploma. With at least 12 months work experience as a Restaurant Supervisor in a restaurant setting, Must have sufficient knowledge on computer to do daily reports. Must be able to handle split and flexible schedules. Must be able to handle various customer complain, control inventory of food, equipment, small ware and liquor and other items such as uniforms that needed monthly inventory report. Can do basic kitchen preparation and cooking during busy situation.</t>
  </si>
  <si>
    <t>P.O. BOX 520397</t>
  </si>
  <si>
    <t>C-500-22173-302840</t>
  </si>
  <si>
    <t>Lifeguards, Ski Patrol, and Other Recreational Protective Service Workers</t>
  </si>
  <si>
    <t>P-500-22035-877641</t>
  </si>
  <si>
    <t>RECREATION ATTENDANT</t>
  </si>
  <si>
    <t>Able to demonstrate specific skills: 1. Service Orientation-actively looking for ways to help others. 2. Good communication in conveying information effectively. 3. Actively listening-giving full attention to what other people are saying; taking time to understand the point being said; asking questions as appropriate; and not interrupting at inappropriate times. 4. Social -Being aware of other's reaction and understanding why they react as they do. 5. Able and willing to Work flexible shifts, day, evening, weekends and holidays</t>
  </si>
  <si>
    <t xml:space="preserve"> http://kensingtonsaipan.com/en/recruit.php</t>
  </si>
  <si>
    <t>C-500-22180-319783</t>
  </si>
  <si>
    <t xml:space="preserve">JULIAN S. CALVO JR. </t>
  </si>
  <si>
    <t>J'S ENTERPRISE</t>
  </si>
  <si>
    <t>P.O BOX 503301</t>
  </si>
  <si>
    <t xml:space="preserve">MONSIGNOR GUERRERO ROAD CHALAN KIYA </t>
  </si>
  <si>
    <t xml:space="preserve">CALVO </t>
  </si>
  <si>
    <t>JULIAN JR.</t>
  </si>
  <si>
    <t>SONGAO</t>
  </si>
  <si>
    <t xml:space="preserve">OWNER </t>
  </si>
  <si>
    <t>electroshock419@gmail.com</t>
  </si>
  <si>
    <t>P-500-22122-123985</t>
  </si>
  <si>
    <t xml:space="preserve">MUST HAVE THE ABILITY TO QUICKLY MOVE HAND OR MORE HANDS TOGETHER WITH THE ARM OR TWO HANDS TO GRASP, MANIPULATE OR ASSEMBLE OBJECTS. WITH SKILLS IN CRITICAL THINKING AND TROUBLESHOOTING, ABILITIES IN MANUAL DEXTERITY, AND PROBLEM SENSITIVITY. </t>
  </si>
  <si>
    <t>C-500-22179-315770</t>
  </si>
  <si>
    <t>Helpers--Production Workers</t>
  </si>
  <si>
    <t>P-500-22011-823365</t>
  </si>
  <si>
    <t>HELPER-PRODUCTION WORKERS</t>
  </si>
  <si>
    <t>Attention to detail. Physical ability to complete job duties, which may include standing for long periods, working in a space that lacks climate control or lifting objects with an established maximum weight.</t>
  </si>
  <si>
    <t>CNMI WITHHOLDING TAX, FICA SS, FICA MEDICARE</t>
  </si>
  <si>
    <t>C-500-22180-319485</t>
  </si>
  <si>
    <t>STEVEN BROWNSTEIN, LLC.</t>
  </si>
  <si>
    <t>THE BACKGROUND INVESTIGATOR</t>
  </si>
  <si>
    <t>PMB 1007 BOX 10001</t>
  </si>
  <si>
    <t>BROWNSTEIN</t>
  </si>
  <si>
    <t>stevenbrownstein670@gmail.com</t>
  </si>
  <si>
    <t>P-500-22139-188349</t>
  </si>
  <si>
    <t>CHINESE INTERPRETERS AND TRANSLATORS</t>
  </si>
  <si>
    <t>PAPAGO</t>
  </si>
  <si>
    <t>CNMI and Federal Tax</t>
  </si>
  <si>
    <t>C-500-22179-315842</t>
  </si>
  <si>
    <t>P-500-22010-817786</t>
  </si>
  <si>
    <t>DRIVER SALES WORKER</t>
  </si>
  <si>
    <t xml:space="preserve">Knowledge of principles and processes for providing customer and personal services. Know how to drive. </t>
  </si>
  <si>
    <t>C-500-22179-316209</t>
  </si>
  <si>
    <t>Leeahn Investments LLC</t>
  </si>
  <si>
    <t>JM Dance Company</t>
  </si>
  <si>
    <t>Monsignor Guerrero Road, Dandan</t>
  </si>
  <si>
    <t>Ahn</t>
  </si>
  <si>
    <t>sunmoon</t>
  </si>
  <si>
    <t>Owner</t>
  </si>
  <si>
    <t>PO box 502180</t>
  </si>
  <si>
    <t>imsunmoon@gmail.com</t>
  </si>
  <si>
    <t>Fitness Trainers and Aerobics Instructors</t>
  </si>
  <si>
    <t>P-500-21172-413441</t>
  </si>
  <si>
    <t>Fitness Trainers and Aerobics Instructor</t>
  </si>
  <si>
    <t>Work experience as a personal trainer or exercise instructor, with an Aero dance certificate and training. They may work one-on-one offering insight, direction, and even motivation into workout routines. They may also lead group classes through rigorous exercise or dance activities to get people fit.</t>
  </si>
  <si>
    <t>CNMI TAX AND FICA TAX</t>
  </si>
  <si>
    <t>www.marianas labor.net</t>
  </si>
  <si>
    <t>C-500-22179-315895</t>
  </si>
  <si>
    <t>P-500-22009-817607</t>
  </si>
  <si>
    <t xml:space="preserve">Can handle complaints and accepts suggestions. Can work well with others. Can assess the value and quality of food to serve or give to the customers.
</t>
  </si>
  <si>
    <t>C-500-22189-338857</t>
  </si>
  <si>
    <t>YANTZE CORPORATION</t>
  </si>
  <si>
    <t>Suite 205 MAC Building Middle Road Chalan Laulau</t>
  </si>
  <si>
    <t xml:space="preserve">PO BOX 500783 </t>
  </si>
  <si>
    <t>P.O. Box 500783</t>
  </si>
  <si>
    <t>Architectural Drafters</t>
  </si>
  <si>
    <t>P-500-22137-182520</t>
  </si>
  <si>
    <t>ARCHITECTURAL DRAFTER</t>
  </si>
  <si>
    <t>Knowledgeable and with hands-on experience in architectural works.</t>
  </si>
  <si>
    <t>PAYROLL RELATED TAXES AS REQUIRED BY LAW.</t>
  </si>
  <si>
    <t>C-500-22175-309630</t>
  </si>
  <si>
    <t>L&amp;T Group of Companies, Ltd.</t>
  </si>
  <si>
    <t>2nd Floor, JP Centre Building</t>
  </si>
  <si>
    <t>Mendieta</t>
  </si>
  <si>
    <t>Judy</t>
  </si>
  <si>
    <t>Otarra</t>
  </si>
  <si>
    <t>Secretary and Treasurer</t>
  </si>
  <si>
    <t>hrd@ltsaipan.com</t>
  </si>
  <si>
    <t>P-500-21361-786603</t>
  </si>
  <si>
    <t>Accounting Associate</t>
  </si>
  <si>
    <t>Associates Degree in Accounting or Finance with at least 24 months of previous work-related skill, knowledge, and experience. Experience in financial management and/or payroll and general accounting procedures with emphasis on receivables and payable management. Proficient in accounting software: System Application of Product in Data Processing (SAP); Adobe Systems: Adobe Acrobat/Reader; and Microsoft Office: Word, Excel, PowerPoint, Outlook. Knowledge of economic and accounting principles and practices, the financial markets, banking and the analysis and reporting of financial data. Using mathematics to solve problems. Using logic and reasoning to identify the strengths and weaknesses of alternative solutions, conclusions or approaches to problems. Previous work-related skill and knowledge is required for this occupation.</t>
  </si>
  <si>
    <t>JP Centre Building</t>
  </si>
  <si>
    <t>All CNMI and Federal Income Taxes. Share in medical insurance and 401(k) retirement plan is optional.</t>
  </si>
  <si>
    <t>C-500-22179-315889</t>
  </si>
  <si>
    <t>P-500-22009-817610</t>
  </si>
  <si>
    <t>Job requires a willingness to take on responsibilities and challenges. Thorough experience with hot and cold preparation. Follow sanitation standards and health codes. Ability to use slicers, mixers, grinder, food processors, knife, etc.  Able to handle work in fast-paced kitchen environment. Can work under pressure. Meeting quality standards for services, and evaluation of customer satisfaction.</t>
  </si>
  <si>
    <t>C-500-22180-319665</t>
  </si>
  <si>
    <t>P-500-22011-820750</t>
  </si>
  <si>
    <t>TAILOR, DRESSMAKER AND CUSTOM SEWER</t>
  </si>
  <si>
    <t>Must have a very specialized set of skills, includes sewing, pattern making and fashion design. Must know how to alter or repair both mens and womens clothes.</t>
  </si>
  <si>
    <t>C-500-22179-315821</t>
  </si>
  <si>
    <t>P-500-22011-820590</t>
  </si>
  <si>
    <t>CHILDCARE WORKERS</t>
  </si>
  <si>
    <t>Childcare workers must be able to talk with parents and colleagues about the progress of the children in their care. They need both good speaking skills to provide this information effectively and good listening skills to understand parents instructions.</t>
  </si>
  <si>
    <t xml:space="preserve">efg.pacific.holdings@gmail.com </t>
  </si>
  <si>
    <t>C-500-22171-295950</t>
  </si>
  <si>
    <t>Hotel Valentino</t>
  </si>
  <si>
    <t>Sablan</t>
  </si>
  <si>
    <t>Alexander</t>
  </si>
  <si>
    <t>Affatica</t>
  </si>
  <si>
    <t>P-500-22115-101339</t>
  </si>
  <si>
    <t>High School Graduate / GED with at least 12 months of previous work-related experience. Must be able to operate kitchen equipment. Must be able to work nights, weekends, and holidays as needed. Position requires lots of standing, walking, bending, stretching, and other physical dexterity. Must be able to lift and carry at least 20 pounds. Must be able to work in a warm environment with full-size kitchen equipment. Must obtain a valid food handler's certificate.</t>
  </si>
  <si>
    <t>Hotel Valentino Building, Lot #008 R 07</t>
  </si>
  <si>
    <t>Songsong Village, District 4</t>
  </si>
  <si>
    <t>Rota</t>
  </si>
  <si>
    <t>All CNMI and Federal Income Taxes, share in medical insurance and 401(k) retirement plan is optional.</t>
  </si>
  <si>
    <t>C-500-22241-442022</t>
  </si>
  <si>
    <t>ORIENTAL CORPORATION</t>
  </si>
  <si>
    <t>DY Rental</t>
  </si>
  <si>
    <t>San Jose, corner of Chalan Monsignor Guerrero Road</t>
  </si>
  <si>
    <t>P.O. Box 502950, Saipan</t>
  </si>
  <si>
    <t>YOON</t>
  </si>
  <si>
    <t>DAE YOUNG</t>
  </si>
  <si>
    <t xml:space="preserve">San Jose, Corner of Chalan Monsignor Guerrero Rd. </t>
  </si>
  <si>
    <t>P.O. Box 502950 , Saipan</t>
  </si>
  <si>
    <t>saipandy@yahoo.com</t>
  </si>
  <si>
    <t>P-500-22115-101146</t>
  </si>
  <si>
    <t>General Building Maintenance</t>
  </si>
  <si>
    <t>Must work without any supervision. Needs two years of job experience. Must be able to read blue prints, and engineering, plumbing, structural, and electrical layouts. Demonstrated skills with HVAC maintenance, electrical work, plumbing, concrete, carpentry, machine maintenance and repair. Must have knowledge of working a drain or pipe cleaning equipment, and pipe. Ability to understand and follow safety procedures.</t>
  </si>
  <si>
    <t>Gualo Rai, Chalan Pale Arnold Road</t>
  </si>
  <si>
    <t>Saipan Plaza Building</t>
  </si>
  <si>
    <t>All Applicable CNMI and Federal Taxes</t>
  </si>
  <si>
    <t>C-500-22192-341908</t>
  </si>
  <si>
    <t>FU KANG CORPORATION</t>
  </si>
  <si>
    <t>PMB 535 BOX 10002</t>
  </si>
  <si>
    <t>LU</t>
  </si>
  <si>
    <t>XUANBO</t>
  </si>
  <si>
    <t>xuanbolu1122@gmail.com</t>
  </si>
  <si>
    <t>Stockers and Order Fillers</t>
  </si>
  <si>
    <t>P-500-22132-163261</t>
  </si>
  <si>
    <t>STOCK CLERK</t>
  </si>
  <si>
    <t>C-500-22181-323084</t>
  </si>
  <si>
    <t>C-500-22176-312346</t>
  </si>
  <si>
    <t>Kalayaan Inc.</t>
  </si>
  <si>
    <t>Mangkok</t>
  </si>
  <si>
    <t>Agingan Lane, San Antonio Village</t>
  </si>
  <si>
    <t>PO Box 505656</t>
  </si>
  <si>
    <t>Lerio</t>
  </si>
  <si>
    <t>Airen</t>
  </si>
  <si>
    <t>Padilla</t>
  </si>
  <si>
    <t>airen.lerio@kalayaansaipan.com</t>
  </si>
  <si>
    <t>Food Servers, Nonrestaurant</t>
  </si>
  <si>
    <t>P-500-22127-147023</t>
  </si>
  <si>
    <t>Food Service Worker</t>
  </si>
  <si>
    <t>Previous work related skills, knowledge or experience is needed.  Will consider foreign equivalent or high school diploma or GED.</t>
  </si>
  <si>
    <t>Chapters 2 &amp; 7 Taxes (Federal &amp; State Tax), Social Security &amp; Medicare Tax</t>
  </si>
  <si>
    <t>kalayaan.spn@gmail.com</t>
  </si>
  <si>
    <t>C-500-22179-315473</t>
  </si>
  <si>
    <t>PO BOX 9663</t>
  </si>
  <si>
    <t>Administrative Services Managers</t>
  </si>
  <si>
    <t>P-500-22137-178194</t>
  </si>
  <si>
    <t>ADMINISTRATIVE SERVICES MANAGER</t>
  </si>
  <si>
    <t>SUPERVISORY EXPERIENCE</t>
  </si>
  <si>
    <t>SUITE 204</t>
  </si>
  <si>
    <t>C-500-22177-312686</t>
  </si>
  <si>
    <t>SMJ Corporation</t>
  </si>
  <si>
    <t>MJ Roadside Vendor</t>
  </si>
  <si>
    <t>P.O. Box 503944 CK</t>
  </si>
  <si>
    <t>Navarro</t>
  </si>
  <si>
    <t>Mary Ann</t>
  </si>
  <si>
    <t>Authorized Representative</t>
  </si>
  <si>
    <t>smj.saipan@gmail.com</t>
  </si>
  <si>
    <t>P-500-22012-823908</t>
  </si>
  <si>
    <t>Fisherman</t>
  </si>
  <si>
    <t xml:space="preserve">Must be physically fit to handle duties of fisherman. Must have at least three (3) months work experience as a fisherman. Please attached resume, diploma, training certificates, employment certificates and other related documents.
</t>
  </si>
  <si>
    <t>Texas Road</t>
  </si>
  <si>
    <t xml:space="preserve">NAVARRO </t>
  </si>
  <si>
    <t>MARY ANN</t>
  </si>
  <si>
    <t>M.</t>
  </si>
  <si>
    <t>C-500-22180-319425</t>
  </si>
  <si>
    <t>YUTA CORPORATION</t>
  </si>
  <si>
    <t>SUGARKING ROAD CHINATOWN VILLAGE</t>
  </si>
  <si>
    <t>TREASURER</t>
  </si>
  <si>
    <t>yutarealtor@hotmail.com</t>
  </si>
  <si>
    <t>P-500-22137-178052</t>
  </si>
  <si>
    <t>Must know how to operate Quickbooks accounting software and microsoft office software, excel, word. Knowledge of administrative and clerical procedures and systems such as word processing, managing files and records, stenography and transcription, designing forms and other procedures and terminology.</t>
  </si>
  <si>
    <t>C-500-22189-338917</t>
  </si>
  <si>
    <t>Blue Spot Corporation</t>
  </si>
  <si>
    <t>Kylie's Bakeshop &amp; Restaurant</t>
  </si>
  <si>
    <t>Chalan Pale Arnold, Middle Road</t>
  </si>
  <si>
    <t>P.O. Box 500529, Saipan</t>
  </si>
  <si>
    <t>Suguitan</t>
  </si>
  <si>
    <t>Rosalie</t>
  </si>
  <si>
    <t>Singson</t>
  </si>
  <si>
    <t>Bookkeeper</t>
  </si>
  <si>
    <t>bluespotspn@gmail.com</t>
  </si>
  <si>
    <t>P-500-22113-100382</t>
  </si>
  <si>
    <t>WITH BAKING EXPERIENCE IN COMMERCIAL ESTABLISHMENT AND BE ABLE TO PRODUCE FILIPINO BREADS AND PASTRIES. BE ABLE TO GET CNMI FOOD HANDLER
CERTIFICATE.</t>
  </si>
  <si>
    <t>Federal and CNMI taxes</t>
  </si>
  <si>
    <t>C-500-22179-315996</t>
  </si>
  <si>
    <t>ANGEL P. CRUZ JR.</t>
  </si>
  <si>
    <t>VILLA DE CRUZ APARTELLE</t>
  </si>
  <si>
    <t>P.O. BOX 501868, KATTAN HUDA DR.</t>
  </si>
  <si>
    <t>ANGEL JR.</t>
  </si>
  <si>
    <t>PARAS</t>
  </si>
  <si>
    <t>cruzangelo670@gmail.com</t>
  </si>
  <si>
    <t>P-500-22137-178706</t>
  </si>
  <si>
    <t>At least 12 months working experience. High School Graduate. Knowledge in troubleshooting and repair of electrical and mechanical problems of machines. Know how to read electrical diagram and lay out plan. Know how to operate power tools. Know how to troubleshoot generator problems. Do landscaping. Willing to work flexible schedule. Do other related duties as assigned</t>
  </si>
  <si>
    <t>KATTAN HUDA DR.</t>
  </si>
  <si>
    <t>C-500-22181-323101</t>
  </si>
  <si>
    <t>Operating Engineers and Other Construction Equipment Operators</t>
  </si>
  <si>
    <t>P-500-22105-074290</t>
  </si>
  <si>
    <t>Operating Engineers &amp; Other Construction Equipment Operators</t>
  </si>
  <si>
    <t>C-500-22181-323198</t>
  </si>
  <si>
    <t>P-500-22121-123758</t>
  </si>
  <si>
    <t>Maintenance and Repair Worker</t>
  </si>
  <si>
    <t>C-500-22191-341819</t>
  </si>
  <si>
    <t>RISING CORPORATION</t>
  </si>
  <si>
    <t>LUCKY DE MART, RISING SUPERMARKET</t>
  </si>
  <si>
    <t>ROUTE 305</t>
  </si>
  <si>
    <t>DANDAN DISTRICT, PMB 76 BOX 10003</t>
  </si>
  <si>
    <t>SANTOS</t>
  </si>
  <si>
    <t>ALBERT</t>
  </si>
  <si>
    <t>BOARD SECRETARY</t>
  </si>
  <si>
    <t>RISINGCORPORATION670@GMAIL.COM</t>
  </si>
  <si>
    <t>Butchers and Meat Cutters</t>
  </si>
  <si>
    <t>P-500-22141-197732</t>
  </si>
  <si>
    <t>BUTCHER</t>
  </si>
  <si>
    <t xml:space="preserve">REQUIRED 12 MONTHS WORK EXPERIENCE AS A BUTCHER OR MEATCUTTER. HIGH SCHOOL DIPLOMA OR EQUIVALENT.  KNOWLEDGE OF FOOD SAFETY.
</t>
  </si>
  <si>
    <t>risingcorporation670@gmail.com</t>
  </si>
  <si>
    <t>Palacios</t>
  </si>
  <si>
    <t>Josephine</t>
  </si>
  <si>
    <t>Quickdocs Company</t>
  </si>
  <si>
    <t>quick.docs670@gmail.com</t>
  </si>
  <si>
    <t>C-500-22189-338972</t>
  </si>
  <si>
    <t>MD. NURUL BHUIYAN</t>
  </si>
  <si>
    <t>ISLAND PROTECTION GROUND MAINTENANCE</t>
  </si>
  <si>
    <t xml:space="preserve">MD. NURUL </t>
  </si>
  <si>
    <t>P-500-22138-183128</t>
  </si>
  <si>
    <t>JANITOR AND CLEANER</t>
  </si>
  <si>
    <t>High School graduate with 3 months work experience. Can work flexible hours during weekends and holidays. Applicant either US Citizen or CW-1 worker must provide training or employment certificate</t>
  </si>
  <si>
    <t>BHUIYAN.SPN@GMAIL.COM</t>
  </si>
  <si>
    <t>ISLAND PROTECTION SERVICES</t>
  </si>
  <si>
    <t>C-500-22181-323040</t>
  </si>
  <si>
    <t>C-500-22180-322806</t>
  </si>
  <si>
    <t>TELESOURCE CNMI, INC.</t>
  </si>
  <si>
    <t>P.O. BOX 520464</t>
  </si>
  <si>
    <t>BARR</t>
  </si>
  <si>
    <t>JEFFREY</t>
  </si>
  <si>
    <t>jeffbarr.telesource@gmail.com</t>
  </si>
  <si>
    <t>MAILMAN</t>
  </si>
  <si>
    <t>BRUCE</t>
  </si>
  <si>
    <t>2ND FLOOR, SASHA BLDG., BEACH RD. CHALAN LAULAU</t>
  </si>
  <si>
    <t>PMB 238 BOX 10000</t>
  </si>
  <si>
    <t>BMAILMAN@LEXMARIANAS.COM</t>
  </si>
  <si>
    <t>MAILMAN &amp; KARA, LLC</t>
  </si>
  <si>
    <t>P-500-22137-178144</t>
  </si>
  <si>
    <t>PERFORM WORK INVOLVING THE SKILLS OF TWO OR MORE MAINTENANCE OR CRAFT OCCUPATIONS TO KEEP MACHINES, MECHANICAL EQUIPMENT, OR THE STRUCTURE OF A RELATED SUPPORT FACILITY IN REPAIR.  DUTIES MAY INVOLVE PIPE FITTING; BOILER MAKING; INSULATING ; WELDING; MACHINING; CARPENTRY; REPAIRING ELECTRICAL OR MECHANICAL EQUIPMENT; INSTALLING, ALIGNING, AND BALANCING NEW EQUIPMENT; AND REPAIRING BUILDINGS, FLOORS OR STAIRS.</t>
  </si>
  <si>
    <t>TINIAN CUC POWER PLANT, SAN JOSE VILLAGE</t>
  </si>
  <si>
    <t>ALL APPLICABLE STATE AND FEDERAL EMPLOYMENT TAX.</t>
  </si>
  <si>
    <t>jeffbarr.telesource@gmail.com,</t>
  </si>
  <si>
    <t>C-500-22180-319353</t>
  </si>
  <si>
    <t>MODERN INCORPORATED</t>
  </si>
  <si>
    <t>CHALAN MSGR MARTINEZ</t>
  </si>
  <si>
    <t>AS LITO</t>
  </si>
  <si>
    <t>SIU</t>
  </si>
  <si>
    <t>DANNY KAYEE</t>
  </si>
  <si>
    <t>modernincorporated@gmail.com</t>
  </si>
  <si>
    <t>P-500-22138-182744</t>
  </si>
  <si>
    <t>C-500-22202-366452</t>
  </si>
  <si>
    <t xml:space="preserve">WINZY CORPORATION </t>
  </si>
  <si>
    <t xml:space="preserve">P.O BOX 5054 CHRB </t>
  </si>
  <si>
    <t xml:space="preserve">ALVARADO </t>
  </si>
  <si>
    <t xml:space="preserve">ALFADEL </t>
  </si>
  <si>
    <t xml:space="preserve">ZULUETA </t>
  </si>
  <si>
    <t xml:space="preserve">VICE-PRESIDENT </t>
  </si>
  <si>
    <t>winzycorporation@gmail.com</t>
  </si>
  <si>
    <t>P-500-22121-123760</t>
  </si>
  <si>
    <t xml:space="preserve">Knowledge of machines and tools, including their designs, uses, repair, and maintenance.
Knowledge of principles and processes for providing customer and personal services. This includes customer needs assessment, meeting quality standards for services, and evaluation of customer satisfaction.
Knowledge of materials, methods, and the tools involved in the construction or repair of houses, buildings, or other structures such as highways and roads.
Knowledge of design techniques, tools, and principles involved in production of precision technical plans, blueprints, drawings, and models.
Knowledge and prediction of physical principles, laws, their interrelationships, and applications to understanding fluid, material, and atmospheric dynamics, and mechanical, electrical, atomic and sub-atomic structures and processes.
Knowledge of the structure and content of the English language including the meaning and spelling of words, rules of composition, and grammar.
Knowledge of circuit boards, processors, chips, electronic equipment, and computer hardware and software, including applications and programming.
Knowledge of principles and methods for showing, promoting, and selling products or services. This includes marketing strategy and tactics, product demonstration, sales techniques and sales control systems. 
</t>
  </si>
  <si>
    <t>C-500-22181-322984</t>
  </si>
  <si>
    <t>JOSEPH L. LESCANO</t>
  </si>
  <si>
    <t>MEDQUEST MEDICAL SUPPLY</t>
  </si>
  <si>
    <t>PO BOX 505196</t>
  </si>
  <si>
    <t>UNIT 101 MANGO CITY BLDG. MIDDLE ROAD</t>
  </si>
  <si>
    <t>LESCANO</t>
  </si>
  <si>
    <t>LANDICHO</t>
  </si>
  <si>
    <t>OWNER/GENERAL MANAGER</t>
  </si>
  <si>
    <t>joy8888landmark@gmail.com</t>
  </si>
  <si>
    <t>Sales Representatives, Wholesale and Manufacturing, Technical and Scientific Products</t>
  </si>
  <si>
    <t>P-500-22122-124084</t>
  </si>
  <si>
    <t>MEDICAL SALES REPRESENTATIVE</t>
  </si>
  <si>
    <t xml:space="preserve">With background in medical sales industry
Knowledgeable in medical mobility aid
Knowledgeable in breathing and respiratory equipment
Knowledgeable in homecare medical equipment
Capacity to learn scientific and medical details
Computer literate	
Must be able to drive and has driver's license
At least 12 months of experience on medical sales industry
</t>
  </si>
  <si>
    <t>medquestsaipan@gmail.com</t>
  </si>
  <si>
    <t>C-500-22181-323069</t>
  </si>
  <si>
    <t>Conveyor Operators and Tenders</t>
  </si>
  <si>
    <t>P-500-22121-123765</t>
  </si>
  <si>
    <t>Conveyors, Operators and Tenders</t>
  </si>
  <si>
    <t>C-500-22191-341823</t>
  </si>
  <si>
    <t>GROCERY CLERK</t>
  </si>
  <si>
    <t>P-500-22141-197741</t>
  </si>
  <si>
    <t>SIX MONTHS JOB EXPERIENCE IN RETAIL STORE. MODERATELY HEAVY PHYSICAL EFFORT REQUIRED IN LIFTING AND CARRYING OBJECTS FREQUENTLY WEIGHING UP TO 40 POUNDS AND OCCASIONALLY ABOUT 50 POUNDS. FREQUENTLY PUSHES HEAVY MERCHANDISE, LOADED CARTS, AND DOLLIES, ETC. CONTINUALLY WALKING,
BENDING, STOOPING, AND REACHING.</t>
  </si>
  <si>
    <t>C-500-22180-319832</t>
  </si>
  <si>
    <t>C-500-22154-239487</t>
  </si>
  <si>
    <t>Tolentino</t>
  </si>
  <si>
    <t>Emerenciana</t>
  </si>
  <si>
    <t>Torres</t>
  </si>
  <si>
    <t>P-500-21363-792342</t>
  </si>
  <si>
    <t>Janitor and Cleaner</t>
  </si>
  <si>
    <t>High School / GED Graduate with at least 12 months of previous work-related skill, knowledge, and experience. Ability to execute the job duties of this occupation. Follow directions well. Should possess important qualities such as detailed oriented. Must be able to work flexible hours and days.</t>
  </si>
  <si>
    <t>C-500-22174-307012</t>
  </si>
  <si>
    <t>Structural Iron and Steel Workers</t>
  </si>
  <si>
    <t>P-500-22128-147841</t>
  </si>
  <si>
    <t>STEEL WORKER</t>
  </si>
  <si>
    <t>MUST HAVE A HIGH SCHOOL DIPLOMA AND 1 YEAR OF WORK-RELATED EXPERIENCE . MUST BE ABLE TO WORK ON FLEXIBLE HOURS INCLUDING WEEKENDS, HOLIDAYS AND NIGHT SHIFTS. MUST AGREE TO A POST-OFFER, PRE-EMPLOYMENT DRUG SCREENING TEST WHICH WILL APPLY EQUALLY TO U.S WORKERS AND CW-1 WORKERS.</t>
  </si>
  <si>
    <t>C-500-22181-323166</t>
  </si>
  <si>
    <t>Security Guards</t>
  </si>
  <si>
    <t>P-500-22138-183082</t>
  </si>
  <si>
    <t xml:space="preserve">SECURITY </t>
  </si>
  <si>
    <t>Proof of eligibility to work in the United States. High school diploma/GED (or agreement to complete a GED program within six months of hire). Knowledge of relevant equipment, policies, procedures, and strategies to promote effective local, state, or national security operations for the protection of people, data, property, and institutions. Monitoring/Assessing performance of yourself, other individuals, or organizations to make improvements or take corrective action. And perform all other job related duties.</t>
  </si>
  <si>
    <t xml:space="preserve">P.O. BOX 504818 </t>
  </si>
  <si>
    <t>CNMI WITHHOLDING TAXES &amp; SS AND MEDICAID</t>
  </si>
  <si>
    <t>C-500-22228-417507</t>
  </si>
  <si>
    <t>YOUNIS ART STUDIO, INC.</t>
  </si>
  <si>
    <t>HANDY HELP</t>
  </si>
  <si>
    <t>P.O. Box 500231</t>
  </si>
  <si>
    <t>Alaihai Avenue, Garapan</t>
  </si>
  <si>
    <t>YOUNIS</t>
  </si>
  <si>
    <t>AMIER</t>
  </si>
  <si>
    <t>liza.cruz@mvariety.com</t>
  </si>
  <si>
    <t>P-500-22100-054383</t>
  </si>
  <si>
    <t>GREENHOUSE WORKER</t>
  </si>
  <si>
    <t>ABILITY TO COMMUNICATE IN ENGLISH LANGUAGE AND UNDERSTAND INSTRUCTIONS; TRAINED IN THE OPERATION OF FARM TRACTORS &amp; MACHINERY, USE OF VARIOUS TOOLS AND EQUIPMENT, AND KNOWLEDGEABLE ON MINOR REPAIR &amp; MAINTENANCE OF FARM EQUIPMENT; ABILITY TO PERFORM GENERAL PHYSICAL ACTIVITIES THAT REQUIRE CONSIDERABLE USE OF ARMS, LEGS, AND MOVING WHOLE BODY SUCH AS LIFTING, CLIMBING, BALANCING, WALKING, STOOPING AND HANDLING MATERIALS; ABILITY TO CONSTRUCT TRELLISSES, GREENHOUSE AND OTHER FARM BUILDINGS.</t>
  </si>
  <si>
    <t>FICA Tax, CNMI Applicable Taxes, Cash Advance (if any)</t>
  </si>
  <si>
    <t>hr@mvariety.com</t>
  </si>
  <si>
    <t>www.mvariety.com</t>
  </si>
  <si>
    <t>LUISA</t>
  </si>
  <si>
    <t>V</t>
  </si>
  <si>
    <t>Younis Art Studio, Inc.</t>
  </si>
  <si>
    <t>C-500-22189-338924</t>
  </si>
  <si>
    <t>P-500-22113-100380</t>
  </si>
  <si>
    <t>C-500-22168-291526</t>
  </si>
  <si>
    <t>FM CORPORATION</t>
  </si>
  <si>
    <t>FM MANPOWER</t>
  </si>
  <si>
    <t>MARIANAS BUSINESS PLAZA  1F SUITE 100</t>
  </si>
  <si>
    <t xml:space="preserve">NAURU LOOP SUSUPE </t>
  </si>
  <si>
    <t>LEGASPI</t>
  </si>
  <si>
    <t>ALDRIN</t>
  </si>
  <si>
    <t>MARIANAS BUSINESS PLAZA</t>
  </si>
  <si>
    <t>1F SUITE 100 NAURU LOOP SUSUPE</t>
  </si>
  <si>
    <t>P-500-21278-624333</t>
  </si>
  <si>
    <t>FOOD PREPARATION WORKER</t>
  </si>
  <si>
    <t xml:space="preserve">Good listening skills and have the ability to work quickly and safely with sharp objects. </t>
  </si>
  <si>
    <t>FICA Taxes (SS &amp; Medicare) and CNMI Local Taxes (Ch2 &amp; Ch7)</t>
  </si>
  <si>
    <t>DYCOCO</t>
  </si>
  <si>
    <t>ARLEEN</t>
  </si>
  <si>
    <t>E</t>
  </si>
  <si>
    <t>C-500-22197-356859</t>
  </si>
  <si>
    <t>MJ VISIONS, INC.</t>
  </si>
  <si>
    <t>TOPNOTCH</t>
  </si>
  <si>
    <t>QUARTER MASTER ROAD</t>
  </si>
  <si>
    <t>CHALAN LAU LAU</t>
  </si>
  <si>
    <t>DELA TORRE</t>
  </si>
  <si>
    <t>MA. ROSARIO</t>
  </si>
  <si>
    <t>SAVELLA</t>
  </si>
  <si>
    <t>PRESIDENT/DIRECTOR</t>
  </si>
  <si>
    <t>topnotchspn@gmail.com</t>
  </si>
  <si>
    <t>Graphic Designers</t>
  </si>
  <si>
    <t>P-500-22115-101326</t>
  </si>
  <si>
    <t>GRAPHICS DESIGNERS</t>
  </si>
  <si>
    <t xml:space="preserve">Job requires knowledge of Coreldraw Graphics Suite, Photoshop, Adobe Illustrator, Microsoft Operating System and Google Drive.
Job requires knowledge of integration of Coreldraw Graphics Suite software into Universal Laser System Engraving and Cutting Machines and Epson Sublimation Printer.
</t>
  </si>
  <si>
    <t>CNMI AND FEDERAL INCOME TAXES</t>
  </si>
  <si>
    <t>TOPNOTCHSPN@GMAIL.COM</t>
  </si>
  <si>
    <t>C-500-22254-465429</t>
  </si>
  <si>
    <t>Bridge Investment Group, LLC.</t>
  </si>
  <si>
    <t>Tinian Diamond Hotel &amp; Casino</t>
  </si>
  <si>
    <t xml:space="preserve">199 SAN JOSE VILLAGE </t>
  </si>
  <si>
    <t>Halle Pl. As Lito Village</t>
  </si>
  <si>
    <t>applications@us.big.com</t>
  </si>
  <si>
    <t>First-Line Supervisors of Gambling Services Workers</t>
  </si>
  <si>
    <t>P-500-22206-372607</t>
  </si>
  <si>
    <t>SURVEILLANCE SUPERVISOR</t>
  </si>
  <si>
    <t>MUST BE KNOWLEDGEABLE OF ALL CASINO GAMES AND RULES...MUST HAVE KNOWLEDGE OF OPERATING PROCEDURES OF ALL DEPARTMENTS.
MUST BE ABLE TO SIT FOR LONG PERIODS OF TIME. MUST BE FLUENT IN ENGLISH. THE ABILITY TO COMMUNICATE IN MANDARIN, KOREAN OR JAPANESE IS A PLUS BUT NOT REQUIRED. MUST BE ABLE TO PERFORM SHIFT DUTIES AND WORK ON WEEKENDS AND PUBLIC HOLIDAYS.  OTHER RELATED DUTIES AS ASSIGNED</t>
  </si>
  <si>
    <t>CNMI and state taxes, SS &amp; Medicare and other taxes as required by law</t>
  </si>
  <si>
    <t>C-500-22181-323008</t>
  </si>
  <si>
    <t>Automotive Body and Related Repairers</t>
  </si>
  <si>
    <t>P-500-22121-123778</t>
  </si>
  <si>
    <t>C-500-22181-322931</t>
  </si>
  <si>
    <t>PAM PACIFIC ENTERPRISES CORP.</t>
  </si>
  <si>
    <t>PENA HOUSE BOUTIQUE AND SALON</t>
  </si>
  <si>
    <t>GROUND FLOOR, SABLAN AFETNA PLAZA</t>
  </si>
  <si>
    <t>HSIA-LING</t>
  </si>
  <si>
    <t>penasapayd@gmail.com</t>
  </si>
  <si>
    <t>P-500-22021-843700</t>
  </si>
  <si>
    <t>Experienced in cutting womens and mens hair and skills in creating styles and hair coloring</t>
  </si>
  <si>
    <t>C-500-22153-239278</t>
  </si>
  <si>
    <t>C-500-22191-341818</t>
  </si>
  <si>
    <t>DANDAN DISRICT, PMB 76 BOX 10003</t>
  </si>
  <si>
    <t>Sales Managers</t>
  </si>
  <si>
    <t>P-500-22141-197729</t>
  </si>
  <si>
    <t>ASSISTANT STORE MANAGER</t>
  </si>
  <si>
    <t>Must have a 36 months work experience in Retail Management. Work experience in managing a grocery store, oversees activities including ordering, processing, packaging of all items. Proficient in Microsoft word/Excel. Ability to multitask and have excellent organizational skills is essential. Can work flexible days even on holidays and weekends.</t>
  </si>
  <si>
    <t>C-500-22181-323159</t>
  </si>
  <si>
    <t>P-500-22138-183067</t>
  </si>
  <si>
    <t>SECURITY GUARDS</t>
  </si>
  <si>
    <t>C-500-22172-298830</t>
  </si>
  <si>
    <t>Asia Pacific Hotels Inc.</t>
  </si>
  <si>
    <t>Crowne Plaza Resort Saipan</t>
  </si>
  <si>
    <t>Coral Tree Avenue. Garapan</t>
  </si>
  <si>
    <t>P. O. Box 501029</t>
  </si>
  <si>
    <t>Sambile</t>
  </si>
  <si>
    <t>Jenypy</t>
  </si>
  <si>
    <t>HR Assistant Manager</t>
  </si>
  <si>
    <t>Coral Tree Ave</t>
  </si>
  <si>
    <t>hr.cprsaipan@ihg.com</t>
  </si>
  <si>
    <t>P-500-21228-523129</t>
  </si>
  <si>
    <t>General Maintenance Workers</t>
  </si>
  <si>
    <t>Foreign or US Workers. Must have experience working with hand tools, power tools, and some heavy equipment. Must be able to work nights, weekends, holidays and during inclement weather. Must be able to lift, carry, push or pull at least 30 pounds on a regular basis.</t>
  </si>
  <si>
    <t>Coral Tree Avenue, Garapan</t>
  </si>
  <si>
    <t>Paid Leave, Holiday Pay, and 401K retirement plan subject to company policy.</t>
  </si>
  <si>
    <t xml:space="preserve">CNMI and Federal Taxes. Share in medical insurance and 401K retirement plan is optional. </t>
  </si>
  <si>
    <t xml:space="preserve">APHA dba Crowne Plaza Resort Saipan </t>
  </si>
  <si>
    <t>jenypy.sambile@ihg.com</t>
  </si>
  <si>
    <t>C-500-22191-341821</t>
  </si>
  <si>
    <t>P-500-22141-197735</t>
  </si>
  <si>
    <t>SHIFT MANAGER</t>
  </si>
  <si>
    <t xml:space="preserve">12 months work experience in retail management. Work experience in customer service with proficient verbal and written communication skills. Make business decisions based on company policies and practices. </t>
  </si>
  <si>
    <t>C-500-22189-338963</t>
  </si>
  <si>
    <t>P-500-22138-183116</t>
  </si>
  <si>
    <t>Minimum of two (2) years of experience as Maintenance Personnel. Must have a general knowledge of carpentry, electrical, plumbing, building &amp; maintenance skills. Must have skills in painting and repairing roofs, windows, doors, floors, and woodwork. Ability to understands and follow safety procedures. Must be able to read blueprints and engineering plumbing, structural and electrical Layouts. Must be able to maintain a cooperative attitude under stressful circumstances. Can work without any supervision. Employment certificate relevant to this job opportunity. This may apply to both US Workers and foreign workers. No training required</t>
  </si>
  <si>
    <t>ISLAND PROTECTIONS SERVICES</t>
  </si>
  <si>
    <t>C-500-22178-313390</t>
  </si>
  <si>
    <t>P-500-22118-116176</t>
  </si>
  <si>
    <t xml:space="preserve">ANY ASSOCIATES DEGREE OR COLLEGE GRADUATE WITH TWO YEARS JOB EXPERIENCE IN ACCOUNTING, KNOWLEGED IN QUICKBOOKS ACCOUNTING AND
PEACHTREE ACCOUNTING SOFTWARE. KNOWLEDGE IN EXCEL, POWERPOINT &amp; MICROSOFT WORD.
</t>
  </si>
  <si>
    <t>C-500-22180-319344</t>
  </si>
  <si>
    <t>SMARTSTART LEARNING, LLC.</t>
  </si>
  <si>
    <t>ANGELINA</t>
  </si>
  <si>
    <t>P-500-21285-638046</t>
  </si>
  <si>
    <t>CHILD CARE WORKERS</t>
  </si>
  <si>
    <t xml:space="preserve">WORK EXPERIENCE REQUIRED IS 12 MONTHS, CURRENT AND PROGRESSIVE IN CHILD CARE SETTING. INFANT/TODDLER CERTIFICATION IS BIG PLUS FACTOR.  EXPERIENCE WITH SPECIAL NEEDS CHILD IS BIG PLUS FACTOR.  MICROSOFT WORD AND EXCEL USER. SUCCESSFUL APPLICANT(S) IS REQUIRED TO SUBMIT AT LEAST TWO (2) RECOMMENDATION LETTERS FROM PREVIOUS EMPLOYMENT (DIRECT SUPERVISOR OR HR), WHICH MUST INCLUDE A STATEMENT ON WORK RELIABILITY, PUNCTUALITY, ATTENDANCE, AND WORK ETHICS.  SUCCESSFUL APPLICANT(S) WILL BE REQUIRED TO PROVIDE TWO (2) LETTER OF REFERENCES FROM NON-FAMILY MEMBERS. 
REQUIRED BY CNMI LICENSING OFFICE BEFORE ALLOWED TO WORK IN ANY CENTER:
*POLICE CLEARANCE, CPR, SEX OFFENDER REGISTRY NOTIFICATION ACT, AND FOOD HANDLER CERTIFICATE.  
*REQUIRED BY CHILD CARE DEVELOPMENT FUND PROGRAM WITHIN 90 DAYS FROM START OF WORK: COMPLETE AND PASS THE 12 TOPICS OF PRE-SERVICE TRAININGS.  
WE ARE AN EQUAL OPPORTUNITY EMPLOYER AND THE ABOVE-MENTIONED REQUIREMENTS SHALL BE APPLIED EQUALLY TO ALL SUCCESSFUL APPLICANTS WHETHER U.S. WORKERS OR CW-1 WORKERS.
</t>
  </si>
  <si>
    <t>(670) 233-0800</t>
  </si>
  <si>
    <t>C-500-22191-341822</t>
  </si>
  <si>
    <t>P-500-22141-197739</t>
  </si>
  <si>
    <t>MAINTENANCE WORKERT</t>
  </si>
  <si>
    <t>REQUIRED WORK EXPERIENCE OF 12 MONTHS SKILLS IN REPAIRING AND INSTALLING AIR CONDITION, ELECTRICIAN, REFRIGERATION MAINTENANCE, APPLIANCES REPAIR, BUILDING MAINTENANCE AND REPAIRS.</t>
  </si>
  <si>
    <t>C-500-22251-460533</t>
  </si>
  <si>
    <t>TUN HERMAN PAN AIRPORT ROAD, DANDAN VILLAGE</t>
  </si>
  <si>
    <t>P-500-22004-805779</t>
  </si>
  <si>
    <t>KNOWLEDGE IN REPAIRING AND MAINTENANCE JOB OF BUILDING AND MACHINE.
KNOWLEDGE IN OPERATING SPECIAL TOOLS.</t>
  </si>
  <si>
    <t>SOCIAL SECURITY AND MEDICARE, CHAPTER 2 AND CHAPTER 7 TAXES</t>
  </si>
  <si>
    <t>https://www.marianaslabor.net/jva</t>
  </si>
  <si>
    <t>C-500-22181-323002</t>
  </si>
  <si>
    <t>C-500-22180-319508</t>
  </si>
  <si>
    <t>Refuse and Recyclable Material Collectors</t>
  </si>
  <si>
    <t>P-500-22012-823861</t>
  </si>
  <si>
    <t>TRASH COLLECTOR</t>
  </si>
  <si>
    <t>PREFERABLY WITH VALID DRIVING LICENSE AS HEAVY EQUIPMENT OPERATOR. WILLING TO WORK AS EARLY AS 5:00 O'CLOCK IN THE MORNING.</t>
  </si>
  <si>
    <t>C-500-22180-319822</t>
  </si>
  <si>
    <t>C-500-22181-323075</t>
  </si>
  <si>
    <t>C-500-22191-341814</t>
  </si>
  <si>
    <t>Z &amp; L CORPORATION</t>
  </si>
  <si>
    <t>BLUESKY SUPERMARKET, LN MARKET</t>
  </si>
  <si>
    <t>LUCINDA ROAD</t>
  </si>
  <si>
    <t>CHALAN KANOA DISTRICT, P.O. BOX 505677</t>
  </si>
  <si>
    <t>LI</t>
  </si>
  <si>
    <t>GUO WU</t>
  </si>
  <si>
    <t>CHALAN KANOA, P.O. BOX 505677</t>
  </si>
  <si>
    <t>ZLCORP670@GMAIL.COM</t>
  </si>
  <si>
    <t>P-500-22141-197760</t>
  </si>
  <si>
    <t>SALES MANAGER</t>
  </si>
  <si>
    <t>Required work experience of 24 months as Retail Sales Manager. Knowledge of management best practices and business decision making. Good communication and interpersonal skills. Strategic planning, leadership skills, and sales area merchandising. Familiarity with data analysis and customer traffic principles. Computer skills, including retail management software.</t>
  </si>
  <si>
    <t>zlcorp670@gmail.com</t>
  </si>
  <si>
    <t>Quick.docs670@gmail.com</t>
  </si>
  <si>
    <t>C-500-22201-363687</t>
  </si>
  <si>
    <t>ALICE INTERNATIONAL CORPORATION</t>
  </si>
  <si>
    <t xml:space="preserve">LAUNDROMAT </t>
  </si>
  <si>
    <t>MIDDLE ROAD IN GARAPAN</t>
  </si>
  <si>
    <t xml:space="preserve">RAMON </t>
  </si>
  <si>
    <t>middle road in Garapan</t>
  </si>
  <si>
    <t>aliceinternationalcorp@gmail.com</t>
  </si>
  <si>
    <t>Laundry and Dry-Cleaning Workers</t>
  </si>
  <si>
    <t>P-500-22117-109987</t>
  </si>
  <si>
    <t>laundromat Attendant</t>
  </si>
  <si>
    <t>At least 3 months of working continuous experience in a related position.</t>
  </si>
  <si>
    <t>Applicable Federal &amp; Local Taxes</t>
  </si>
  <si>
    <t>C-500-22178-312721</t>
  </si>
  <si>
    <t>Alba Prime Pacific LLC</t>
  </si>
  <si>
    <t>Multiline Supplies &amp; Services</t>
  </si>
  <si>
    <t>Teer Drive Susupe Village</t>
  </si>
  <si>
    <t>PMB 138 PO Box 10000</t>
  </si>
  <si>
    <t>Leong</t>
  </si>
  <si>
    <t>Pabustan</t>
  </si>
  <si>
    <t>Sales Manager</t>
  </si>
  <si>
    <t>rleong1969@gmail.com</t>
  </si>
  <si>
    <t>P-500-22068-961922</t>
  </si>
  <si>
    <t>Heating And Air Conditioning Mechanics and Installers</t>
  </si>
  <si>
    <t>Work Certification is required for both U.S Workers and CW-1 Workers</t>
  </si>
  <si>
    <t xml:space="preserve">Will make all deductions from the worker's paycheck required by law such as Taxes (Chapter 2, Chapter 7, SS, &amp; Medicare) and will promptly remit to applicable Government Agencies </t>
  </si>
  <si>
    <t>C-500-22165-276189</t>
  </si>
  <si>
    <t>NJCM LOGISTICS, LLC</t>
  </si>
  <si>
    <t>P-500-22101-054666</t>
  </si>
  <si>
    <t>JANITORS AND CLEANERS EXCEPT MAIDS &amp; HOUSE KEEPING CLEANERS</t>
  </si>
  <si>
    <t>PERFORMING PHYSICAL ACTIVITIES THAT REQUIRE CONSIDERABLE USE OF ARMS AND LEGS AND MOVING YOUR WHOLE BODY, SUCH AS CLIMBING, LIFTING, BALANCING, WALKING, STOOPING, AND HANDLING MATERIALS 
HANDLING &amp; MOVING OBJECTS USING ARMS IN HANDLING , INSTALLING, POSITIONING, AND MOVING MATERIALS AND MANIFULATING THINGS.</t>
  </si>
  <si>
    <t>none except tax mandated by the law</t>
  </si>
  <si>
    <t>C-500-22207-375212</t>
  </si>
  <si>
    <t>TANO GROUP, INC.</t>
  </si>
  <si>
    <t>GENERAL CONTRACTOR/CONSTRUCTION</t>
  </si>
  <si>
    <t>P.O. BOX 5017 CHRB</t>
  </si>
  <si>
    <t>LAGUNA DRIVE, SADOG TASI</t>
  </si>
  <si>
    <t>BRACKEN</t>
  </si>
  <si>
    <t>ROBERT</t>
  </si>
  <si>
    <t>JAMES</t>
  </si>
  <si>
    <t>PRINCIPAL</t>
  </si>
  <si>
    <t>PO BOX 5017 CHRB</t>
  </si>
  <si>
    <t>lorna.tanogroup@gmail.com</t>
  </si>
  <si>
    <t>P-500-22094-032289</t>
  </si>
  <si>
    <t>Laguna Drive, Sadog Tasi</t>
  </si>
  <si>
    <t>C-500-22207-377928</t>
  </si>
  <si>
    <t>A&amp;C Import/Export</t>
  </si>
  <si>
    <t>Sinapalu 1 P.O. Box 1359</t>
  </si>
  <si>
    <t>ALUBIA</t>
  </si>
  <si>
    <t>CANDELARIA</t>
  </si>
  <si>
    <t>ac_import_export020617@yahoo.com</t>
  </si>
  <si>
    <t>Farmworkers and Laborers, Crop</t>
  </si>
  <si>
    <t>P-500-22095-036373</t>
  </si>
  <si>
    <t>Farm Worker</t>
  </si>
  <si>
    <t>MUST HAVE KNOWLEDGE TO USE TRACTOR AND TRUCK FOR LOADING OF GOODS. CANDIDATE MAY BE REQUIRED TO WORK UNDER THE SUN OR RAINING IF
NECESSARY.</t>
  </si>
  <si>
    <t>CNMI Taxes and FICA taxes</t>
  </si>
  <si>
    <t>Alubia</t>
  </si>
  <si>
    <t>Candelaria</t>
  </si>
  <si>
    <t>C-500-22181-323151</t>
  </si>
  <si>
    <t>P-500-22138-183057</t>
  </si>
  <si>
    <t>SECURITY GUARD</t>
  </si>
  <si>
    <t>C-500-22174-306285</t>
  </si>
  <si>
    <t>FULL CIRCLE SAIPAN, LLC</t>
  </si>
  <si>
    <t>S101 TOWER PALACE CHALAN PALE ARNOLD MIDDLE ROAD</t>
  </si>
  <si>
    <t>PO BOX 502838</t>
  </si>
  <si>
    <t>ANTONIO REYMUNDO</t>
  </si>
  <si>
    <t>fullcirclespn@gmail.com</t>
  </si>
  <si>
    <t>Laborers and Freight, Stock, and Material Movers, Hand</t>
  </si>
  <si>
    <t>P-500-22130-153060</t>
  </si>
  <si>
    <t>WAREHOUSE WORKER</t>
  </si>
  <si>
    <t>The ability to exert maximum muscle tools to lift, push or carry heavy objects. Ability to operate forklift proficiently.</t>
  </si>
  <si>
    <t>ANTONIO REYMUND</t>
  </si>
  <si>
    <t>C-500-22148-222805</t>
  </si>
  <si>
    <t>GPPC INC.</t>
  </si>
  <si>
    <t>P.O. BOX 504357 CK</t>
  </si>
  <si>
    <t>TUN KIOSHI KILELEMAN ROAD, AS PERDIDO</t>
  </si>
  <si>
    <t>PAGULAYAN</t>
  </si>
  <si>
    <t>ANITA</t>
  </si>
  <si>
    <t>FERMIN</t>
  </si>
  <si>
    <t>anniep@gppcinc.com</t>
  </si>
  <si>
    <t>P-500-22052-916829</t>
  </si>
  <si>
    <t>KNOWLEDGE IN USING HAND AND POWER TOOLS SUCH AS CORDLESS POWER DRILLS, POWER CIRCULAR SAWS, AND PULLERS.</t>
  </si>
  <si>
    <t>TUN KIOSHI KILELEMAN ROAD</t>
  </si>
  <si>
    <t>AS PERDIDO AREA</t>
  </si>
  <si>
    <t>IN EXCESS OF 40 HOURS X 1.50</t>
  </si>
  <si>
    <t>www.gppcinc.com</t>
  </si>
  <si>
    <t>C-500-22189-338958</t>
  </si>
  <si>
    <t>P-500-22138-183103</t>
  </si>
  <si>
    <t>C-500-22179-315878</t>
  </si>
  <si>
    <t>C-500-22174-307102</t>
  </si>
  <si>
    <t>MUST HAVE A HIGH SCHOOL DIPLOMA AND 1 YEAR OF WORK-RELATED EXPERIENCE . MUST BE ABLE TO WORK ON FLEXIBLE
HOURS INCLUDING WEEKENDS, HOLIDAYS AND NIGHT SHIFTS. MUST AGREE TO A POST-OFFER, PRE-EMPLOYMENT DRUG SCREENING TEST WHICH WILL APPLY EQUALLY TO U.S WORKERS AND CW-1 WORKERS.</t>
  </si>
  <si>
    <t>C-500-22180-319654</t>
  </si>
  <si>
    <t>Landscaping and Groundskeeping Workers</t>
  </si>
  <si>
    <t>P-500-22011-820577</t>
  </si>
  <si>
    <t>LANDSCAPING &amp; GROUNDSKEEPING WORKERS</t>
  </si>
  <si>
    <t>Able to perform physical activities that requires considerable use of arms, legs, climbing, lifting, moving objects. Ability to control and use mechanism, tools and equipment.</t>
  </si>
  <si>
    <t>C-500-22181-323162</t>
  </si>
  <si>
    <t>P-500-22138-183070</t>
  </si>
  <si>
    <t>C-500-22179-315859</t>
  </si>
  <si>
    <t>P-500-22009-817591</t>
  </si>
  <si>
    <t>KNOWLEDGE IN QUICKBOOKS ACCOUNTING, PEACHTREE, SAGE AND MS OFFICE. NUMERICAL SKILLS. ORGANIZATIONAL SKILLS. ATTENTION TO DETAILS. COMPUTER SKILLS. PROBLEM SOLVING SKILLS.</t>
  </si>
  <si>
    <t>C-500-22148-222786</t>
  </si>
  <si>
    <t>N/.A</t>
  </si>
  <si>
    <t>Weighers, Measurers, Checkers, and Samplers, Recordkeeping</t>
  </si>
  <si>
    <t>P-500-22052-916823</t>
  </si>
  <si>
    <t>MATERIAL CONTROL MANAGER</t>
  </si>
  <si>
    <t>Knowledge in operating computer.</t>
  </si>
  <si>
    <t>C-500-22173-303504</t>
  </si>
  <si>
    <t>P-500-22129-148861</t>
  </si>
  <si>
    <t>FOOD PREPARATION AND SERVING RELATED WORKER</t>
  </si>
  <si>
    <t>FOOD AND BEVERAGE AND SERVING SKILLS WITH CUSTOMER SERVICE SKILLS; HIGH SCHOOL DIPLOMA IS REQUIRED; 3 MONTHS OF KITCHEN PRODUCTION EXPERIENCE PREFERABLY IN A HIGH VOLUME RESTAURANT; UNDERSTANDING OF FOOD PREPARATION FUNDAMENTALS; ABILITY TO FOLLOW RECIPES; UNDERSTANDING OF FOOD ALLERGIES AND FOODBORNE ILLNESSES; BASIC MATHEMATICAL SKILLS; PROFICIENT KNIFE HANDLING SKILLS; CAN COMMUNICATE BOTH WRITTEN AND VERBAL; AND AVAILABLE TO WORK SHIFTS, ON PUBLIC HOLIDAYS, AND OVER WEEKENDS.</t>
  </si>
  <si>
    <t>C-500-22179-315905</t>
  </si>
  <si>
    <t>P-500-22011-820471</t>
  </si>
  <si>
    <t>Ability to manage time efficiently. Can work without supervision. Handle basic maintenance and cleaning.</t>
  </si>
  <si>
    <t>C-500-22189-338969</t>
  </si>
  <si>
    <t>Building and Grounds Cleaning and Maintenance Occupations Jo</t>
  </si>
  <si>
    <t>P-500-22138-183121</t>
  </si>
  <si>
    <t>JANITOR AND CLEANERS</t>
  </si>
  <si>
    <t>C-500-22186-330779</t>
  </si>
  <si>
    <t>PACIFIC ECO LAUNDRY INC.</t>
  </si>
  <si>
    <t>PACIFIC ECO LAUNDRY</t>
  </si>
  <si>
    <t>WINNERS COMPOUND, AFETNA ROAD</t>
  </si>
  <si>
    <t>PO BOX 506003 SAIPAN</t>
  </si>
  <si>
    <t>DOYI</t>
  </si>
  <si>
    <t>pacificecolaundry@gmail.com</t>
  </si>
  <si>
    <t>P-500-22123-132499</t>
  </si>
  <si>
    <t>*Ideally with knowledge in hotel linens and laundry equipment, parts, or related. *Must be proficient in Microsoft Office especially excel. *Must have at least 1 year of work experience in a related position. *Willing to work on flexible hours and on weekends and even holidays.</t>
  </si>
  <si>
    <t>TRINANEZ</t>
  </si>
  <si>
    <t>CECILE</t>
  </si>
  <si>
    <t>C-500-22171-295953</t>
  </si>
  <si>
    <t>P-500-22101-054636</t>
  </si>
  <si>
    <t>The ability to perform physical activities that require  considerable use of hands/arms and legs and moving the whole body such as lifting, stooping, installing, positioning, moving materials and manipulating things.</t>
  </si>
  <si>
    <t>C-500-22176-312446</t>
  </si>
  <si>
    <t>LINS QIANGSHENG CORP.</t>
  </si>
  <si>
    <t>XUAN MARKET</t>
  </si>
  <si>
    <t>Chalan Kanoa Dr, Chalan Kanoa</t>
  </si>
  <si>
    <t>XU</t>
  </si>
  <si>
    <t>GUORONG</t>
  </si>
  <si>
    <t>linsqiangshengcorp@yahoo.com</t>
  </si>
  <si>
    <t>P-500-22099-054110</t>
  </si>
  <si>
    <t xml:space="preserve">At least 3 months of working continuous experience in a related position. Be able to identify the difference between weeds and vegetables.
</t>
  </si>
  <si>
    <t xml:space="preserve">Chalan Kanoa Dr, Chalan Kanoa </t>
  </si>
  <si>
    <t>CNMI TAX AND FEDERAL TAX</t>
  </si>
  <si>
    <t>C-500-22208-378954</t>
  </si>
  <si>
    <t>5 STAR G CORPORATION</t>
  </si>
  <si>
    <t>HELP SUPPLY SERVICES , HEAVY EQUIPMENT RENTAL</t>
  </si>
  <si>
    <t>PO BOX 503105</t>
  </si>
  <si>
    <t>GALANG</t>
  </si>
  <si>
    <t>ANGELITO</t>
  </si>
  <si>
    <t>Buninas St Afetna Road San Antonio</t>
  </si>
  <si>
    <t>corporation.5stargspn@gmail.com</t>
  </si>
  <si>
    <t>P-500-22144-204088</t>
  </si>
  <si>
    <t>Bacherlors degree in Business Management 24 months experience as operations manager  Must have no criminal records -- background checking will be applied to ALL applicants regardless of age, gender, status, nationality , citizenship, race etc., Discrimination will not be allowed</t>
  </si>
  <si>
    <t>Buninas ST Afetna Rd San Antonio</t>
  </si>
  <si>
    <t>corporation.5stargscorp@gmail.com</t>
  </si>
  <si>
    <t>NGELITO</t>
  </si>
  <si>
    <t>5STARGCROPORATION</t>
  </si>
  <si>
    <t>C-500-22228-420152</t>
  </si>
  <si>
    <t>transam.saipan@gmail.com</t>
  </si>
  <si>
    <t>P-500-22188-336176</t>
  </si>
  <si>
    <t>Finance Clerks</t>
  </si>
  <si>
    <t>Must be high school/GED graduate. Must have two (2) years of related skills, knowledge &amp; experience on related fields in a retail &amp; wholesale trading company.  Must be proficients in counter point point of sale, MS DOS Software. Must have knowledge in Microsoft office operating system &amp; web-based emails. Must have an excellent attention to details &amp; must be able to consistently meet all deadlines.</t>
  </si>
  <si>
    <t>C-500-22176-312449</t>
  </si>
  <si>
    <t>P-500-22099-054111</t>
  </si>
  <si>
    <t>STORE MAINTENANCE</t>
  </si>
  <si>
    <t xml:space="preserve">Have 24 months of continuous work experience in store maintenance
</t>
  </si>
  <si>
    <t>C-500-22211-386540</t>
  </si>
  <si>
    <t>Saipan Sun Company</t>
  </si>
  <si>
    <t>PMB 363 Box 10001</t>
  </si>
  <si>
    <t>Garapan Village</t>
  </si>
  <si>
    <t>EUICHUL</t>
  </si>
  <si>
    <t>PMB 363 BOX 10001</t>
  </si>
  <si>
    <t>saipansun@gmail.com</t>
  </si>
  <si>
    <t>P-500-22100-054402</t>
  </si>
  <si>
    <t>Boat Crew</t>
  </si>
  <si>
    <t>KNOWS HOW TO SWIM AND KNOWLEDGEABLE SAFETY PRECAUTIONS IN CASE OF EMERGENCY ON THE BOAT FOR CUSTOMERS WELFARE THROUGHOUT THE TRAVEL.
OTHER REQUIREMENTS WOULD INCLUDE COMPLETING WORK TASKS IN SYTEMATIC AND TIMELY MANNER, RESPONSIBILITY IN FULFILLING OBLIGATIONS AND
COMPLETING THE ASSIGNED TASKS, KNOWS HOW TO MAINTAIN GOOD COMPOSURE EVEN IN VERY DIFFICULT SITUATIONS. JOB REQUIRES A WILLINGNESS TO TAKE
ON RESPONSIBILITIES AND CHALLENGES.</t>
  </si>
  <si>
    <t>none, except State and Federal Taxes</t>
  </si>
  <si>
    <t>C-500-22180-319348</t>
  </si>
  <si>
    <t>CNMI MANPOWER, LLC</t>
  </si>
  <si>
    <t>P.O. BOX 501856</t>
  </si>
  <si>
    <t>VINCENT</t>
  </si>
  <si>
    <t>DLG</t>
  </si>
  <si>
    <t>cnmi.manpower670@gmail.com</t>
  </si>
  <si>
    <t>P-500-22139-192728</t>
  </si>
  <si>
    <t>AUTOMOTIVE MECHANIC</t>
  </si>
  <si>
    <t>Must have at least 24 months of work-related experience.</t>
  </si>
  <si>
    <t>CORNER ROSTA STREET</t>
  </si>
  <si>
    <t>BEN AND BIBANG BUILDING, GARAPAN VILLAGE</t>
  </si>
  <si>
    <t>CNMI Local Withholding, SS and Med Fica Tax</t>
  </si>
  <si>
    <t>C-500-22204-372198</t>
  </si>
  <si>
    <t>PHILIPPINE GOODS CONSTRUCTION,INC.</t>
  </si>
  <si>
    <t>GEN.CONTRACTOR,HELP SUPPLY SERVICES,EQUIPMENT RENTAL,LAWNCARE</t>
  </si>
  <si>
    <t>P-500-22143-198761</t>
  </si>
  <si>
    <t>C-500-22207-377899</t>
  </si>
  <si>
    <t>A &amp; C IMPORT/EXPORT</t>
  </si>
  <si>
    <t>3 BROS. LAUNDRYMAT</t>
  </si>
  <si>
    <t>Sinapalo 1 P.O. Box 1359</t>
  </si>
  <si>
    <t>Sinapalo 1 P.O box 1359</t>
  </si>
  <si>
    <t>AC_IMPORT_EXPORT020617@YAHOO.COM</t>
  </si>
  <si>
    <t>P-500-22095-036429</t>
  </si>
  <si>
    <t>Laundry Attendants</t>
  </si>
  <si>
    <t>KNOWLEDEGABLE TO OPERATE DIGITAL AND
MANUAL WASHING MACHINES AND DRYERS.</t>
  </si>
  <si>
    <t>CNMI Taxes and FICA TAxes</t>
  </si>
  <si>
    <t>C-500-22176-312359</t>
  </si>
  <si>
    <t>C-500-22228-420133</t>
  </si>
  <si>
    <t>C-500-22182-329280</t>
  </si>
  <si>
    <t>P-500-22139-188353</t>
  </si>
  <si>
    <t>C-500-22192-341970</t>
  </si>
  <si>
    <t>PRIMTEK INCORPORATED</t>
  </si>
  <si>
    <t>PRIMTEK CONSTRUCTION</t>
  </si>
  <si>
    <t>KANNAT TABLA DRIVE CORNER LONG LANE</t>
  </si>
  <si>
    <t>PO</t>
  </si>
  <si>
    <t>EMMANUEL</t>
  </si>
  <si>
    <t>primtek.construct@yahoo.com</t>
  </si>
  <si>
    <t>P-500-22102-063588</t>
  </si>
  <si>
    <t>CIVIL ENGINEERING TECHNICIAN</t>
  </si>
  <si>
    <t>COMPUTER AIDED DESIGN CAD SOFTWARE, AUTODESK AUTO CAD 3D.  MICROSOFT EXCEL.  ENGINEERING AND TECHNOLOGY KNOWLEDGE OF THE PRACTICAL APPLICATION OF ENGINEERING SCIENCE AND TECHNOLOGY.  THIS INCLUDES APPLYING PRINCIPLES, TECHNIQUES, PROCEDURES AND EQUIPMENT TO THE DESIGN AND PRODUCTION OF VARIOUS GOODS AND SERVICES.  BUILDING AND CONSTRUCTION KNOWLEDGE OF MATERIALS, METHODS AND THE TOOLS INVOLVED IN THE CONSTRUCTION OR REAPIR OF HOUSE, BUILDINGS OR OTHER STRUCTURES SUCH AS HIGHWAYS AND ROADS.  DESIGN KNOWLEDGE OF DESIGN SYSTEMS SUCH AS WORD PROCESSING, MANAGING FILES AND RECORDS, STENOGRAPHY AND TRANSCRIPTION, DESIGNING FORMS AND OTHER OFFICE PROCEDURES AND TERMINOLOGY.  A HANDSON TEST ON COMPUTER PROGRAMS/SOFTWARE WILL BE SCHEDULED TO DETERMINE THE ELIGIBILITY OF THE POTENTIAL APPLICANT.  THIS TEST IS APPLICABLE TO BOTH U.S. AND CW-1 APPLICANTS.</t>
  </si>
  <si>
    <t>FICA and Withholding Tax</t>
  </si>
  <si>
    <t>C-500-22173-303614</t>
  </si>
  <si>
    <t>GUANCIA</t>
  </si>
  <si>
    <t>ANNA LIZA</t>
  </si>
  <si>
    <t>ALCANTARA</t>
  </si>
  <si>
    <t>RESIDENT AGENT</t>
  </si>
  <si>
    <t>P-500-22130-153474</t>
  </si>
  <si>
    <t>WORK EXPERIENCE AS AN ACCOUNTANT PREFERABLY IN A REPUTABLE COMPANY FOR AT LEAST 1 YR.; KNOWLEDGE OF GENERAL ACCOUNTING PROCEDURES, WITH COMMUNICATION SKILL; HANDS-ON EXPERIENCE WITH ACCOUNTING SOFTWARE, EXPERIENCE WITH GENERAL LEDGER FUNCTIONS; BSC IN ACCOUNTING, FINANCE OR RELEVANT DEGREE; ADDITIONAL CERTIFICATION IS A PLUS.</t>
  </si>
  <si>
    <t>C-500-22213-387686</t>
  </si>
  <si>
    <t>PALM GARDEN INC</t>
  </si>
  <si>
    <t>TOUR</t>
  </si>
  <si>
    <t>AFETNA RD IN SAN ANTONIO</t>
  </si>
  <si>
    <t xml:space="preserve">AFETNA RD IN SAN ANTONIO </t>
  </si>
  <si>
    <t>palmgarden9999@gmail.com</t>
  </si>
  <si>
    <t>P-500-22125-138012</t>
  </si>
  <si>
    <t xml:space="preserve">24 MONTHS EXPERIENCE IN TOUR GUIDING, ABLE TO COMMUNICATE in ENGLISH AND CHINESE AND WORK FLEXIBLE TIME
</t>
  </si>
  <si>
    <t>C-500-22172-299117</t>
  </si>
  <si>
    <t>United Printers</t>
  </si>
  <si>
    <t>Printing Services/Sign Manufacturer</t>
  </si>
  <si>
    <t>P.O. BOX 8065 SVRB</t>
  </si>
  <si>
    <t>Luis S. Cabrera Building Chalan Piao</t>
  </si>
  <si>
    <t>Teregeyo</t>
  </si>
  <si>
    <t>Roselia</t>
  </si>
  <si>
    <t>Cambronero</t>
  </si>
  <si>
    <t>unitedprinters514@gmail.com</t>
  </si>
  <si>
    <t>Office Machine Operators, Except Computer</t>
  </si>
  <si>
    <t>P-500-22046-901604</t>
  </si>
  <si>
    <t>SILKSCREEN PRINTING OPERATOR</t>
  </si>
  <si>
    <t xml:space="preserve">Must be able to read, hear and comprehend directions given.  </t>
  </si>
  <si>
    <t>workman's Compensation</t>
  </si>
  <si>
    <t>All mandated CNMI and Federal Payroll deductions</t>
  </si>
  <si>
    <t>C-500-22180-319324</t>
  </si>
  <si>
    <t xml:space="preserve">P.O. BOX 501856 </t>
  </si>
  <si>
    <t xml:space="preserve">P.O. Box 501856 </t>
  </si>
  <si>
    <t>P-500-22139-192640</t>
  </si>
  <si>
    <t>HEAVY EQUIPMENT MECHANIC</t>
  </si>
  <si>
    <t xml:space="preserve">Must have at least 24 months of work-related experience.
</t>
  </si>
  <si>
    <t xml:space="preserve">Corner Rosa Street </t>
  </si>
  <si>
    <t>Ben and Bibang Building, Garapan Village</t>
  </si>
  <si>
    <t>C-500-22182-327494</t>
  </si>
  <si>
    <t>ELLA CORPORATION</t>
  </si>
  <si>
    <t>MEI MEI MARKET/T-MARKET</t>
  </si>
  <si>
    <t>ISA DRIVE ROAD, SAN VICENTE VILLAGE</t>
  </si>
  <si>
    <t>YUTIAN</t>
  </si>
  <si>
    <t>hjvt710@gmail.com</t>
  </si>
  <si>
    <t>P-500-22141-197704</t>
  </si>
  <si>
    <t>SALES SUPERVISOR</t>
  </si>
  <si>
    <t>work schedule as follow:
8:00AM TO 12:00PM,
2:00PM TO 5:00PM, 7 HOURS A DAY.
MONDAY THROUGH FRIDAY, 35 HOURS PER WEEK.</t>
  </si>
  <si>
    <t>Per week exceed 40 hours, overtime rate $10.05 x 1.5=$15.075 per hour</t>
  </si>
  <si>
    <t>Deduct all local and federal taxes (e.g. FICA).</t>
  </si>
  <si>
    <t>C-500-22193-344537</t>
  </si>
  <si>
    <t>Sunny Side Cafe</t>
  </si>
  <si>
    <t>Orpiano</t>
  </si>
  <si>
    <t>Jennifer Rose</t>
  </si>
  <si>
    <t>Soliman</t>
  </si>
  <si>
    <t>P-500-22143-202503</t>
  </si>
  <si>
    <t>General Maintenance Worker</t>
  </si>
  <si>
    <t>FOREIGN OR US WORKERS, MUST HAVE 12 MONTHS WORK EXPERIENCE. MUST HAVE EXPERIENCE IN MAINTENANCE WORK. MUST HAVE EXPERIENCE WORKING WITH HAND TOOLS, POWER TOOLS, AND SOME HEAVY EQUIPMENT.  KNOW TO REPAIR DOORS, LOCKS, WINDOWS. CAN READ ELECTRICAL DIAGRAM AND REPAIR ELECTRICAL PROBLEMS. DO OTHER RELATED DUTIES AS ASSIGNED. MUST BE ABLE TO WORK NIGHTS, WEEKENDS, HOLIDAYS AND DURING INCLEMENT WEATHER.</t>
  </si>
  <si>
    <t>C-500-22250-457665</t>
  </si>
  <si>
    <t>PO BOX 1231 ANNEX F SONGSONG VILLAGE</t>
  </si>
  <si>
    <t>Borja</t>
  </si>
  <si>
    <t>Charlie</t>
  </si>
  <si>
    <t>Proprietor</t>
  </si>
  <si>
    <t>P-500-22146-213321</t>
  </si>
  <si>
    <t>Proven 12 months experience as a Baker. knowledgeable  of various pastries production methods.</t>
  </si>
  <si>
    <t>Songsong Village</t>
  </si>
  <si>
    <t>CNMI TAXES AND FICA TAXES</t>
  </si>
  <si>
    <t>CHARLIE A. BORJA / DBA J &amp; C Enterprises</t>
  </si>
  <si>
    <t>C-500-22182-329266</t>
  </si>
  <si>
    <t>C-500-22190-341532</t>
  </si>
  <si>
    <t>Alinas</t>
  </si>
  <si>
    <t>Eleanor</t>
  </si>
  <si>
    <t>Balansag</t>
  </si>
  <si>
    <t>President/CEO</t>
  </si>
  <si>
    <t>P-500-22134-172455</t>
  </si>
  <si>
    <t>Bachelor Degree from accredited college or university.  Experience in progressive professional-level of accounting. Special knowledge, skills and abilities; computer literate with specialized knowledge in Microsoft Program (excel, access, outlook and word) and Accounting Software (Quickbooks and Peachtree), Knowledge in preparation of tax return, budget forecast, business and financial reports billing and collections, payroll and budgeting duties. Able to adhere to and meet reporting deadlines and can work with minimum supervision. Must have a good communication skill and can compose correspondences.  Make logical and sound decision in the resolution of difficulty and complex situations.</t>
  </si>
  <si>
    <t>airen.lerio@kalayaanspn.com</t>
  </si>
  <si>
    <t>C-500-22178-312732</t>
  </si>
  <si>
    <t>P-500-22068-961947</t>
  </si>
  <si>
    <t>Work Certificate is required for both U.S workers and CW-1 workers</t>
  </si>
  <si>
    <t>C-500-22186-330768</t>
  </si>
  <si>
    <t>TASI TOURS &amp; TRANSPORTATION INC</t>
  </si>
  <si>
    <t>P.O. BOX 501023</t>
  </si>
  <si>
    <t>HURST</t>
  </si>
  <si>
    <t>LUCIA</t>
  </si>
  <si>
    <t>ASSISTANT GENERAL MANAGER</t>
  </si>
  <si>
    <t>lucy058@tasi-saipan.com</t>
  </si>
  <si>
    <t>Bus and Truck Mechanics and Diesel Engine Specialists</t>
  </si>
  <si>
    <t>P-500-22131-157974</t>
  </si>
  <si>
    <t>BUS &amp; TRUCK MECHANICS</t>
  </si>
  <si>
    <t>must have worked on diesel/gas engines repairs.</t>
  </si>
  <si>
    <t>FICA / TAXES</t>
  </si>
  <si>
    <t>C-500-22178-312815</t>
  </si>
  <si>
    <t>MARFEGA TRADING CO., INC.</t>
  </si>
  <si>
    <t>ISLANDER OFFICE RENTAL</t>
  </si>
  <si>
    <t>CHALAN TUN HERMAN PAN, DANDAN VILLAGE</t>
  </si>
  <si>
    <t>PO BOX 502356</t>
  </si>
  <si>
    <t>MARFEGA</t>
  </si>
  <si>
    <t>NORMA</t>
  </si>
  <si>
    <t>MARILAG</t>
  </si>
  <si>
    <t>islander@pticom.com</t>
  </si>
  <si>
    <t>P-500-22133-167976</t>
  </si>
  <si>
    <t>CLEANER</t>
  </si>
  <si>
    <t>With at least a minimum of six months of experience and with a certificate of employment to be applied for both US &amp; CW-1 workers.</t>
  </si>
  <si>
    <t>C-500-22173-302490</t>
  </si>
  <si>
    <t>Human Resources Assistants, Except Payroll and Timekeeping</t>
  </si>
  <si>
    <t>P-500-22039-884675</t>
  </si>
  <si>
    <t>HUMAN RESOURCE ASSOCIATE</t>
  </si>
  <si>
    <t>Required Skills and abilities in working understanding of human resource principles, practices and procedures.</t>
  </si>
  <si>
    <t>C-500-22186-330770</t>
  </si>
  <si>
    <t>Mechanical Engineering Technicians</t>
  </si>
  <si>
    <t>P-500-22129-148233</t>
  </si>
  <si>
    <t>MECHANICAL ENGINEERING TECHNICIAN</t>
  </si>
  <si>
    <t>must have computer knowledge, circuit boards, knowledge of machine and tools</t>
  </si>
  <si>
    <t>C-500-22181-323189</t>
  </si>
  <si>
    <t>PMB 1372 Box 10003  Saipan</t>
  </si>
  <si>
    <t>Rolling Machine Setters, Operators, and Tenders, Metal and Plastic</t>
  </si>
  <si>
    <t>P-500-22105-074224</t>
  </si>
  <si>
    <t>Rolling Machine Setter, Operator and Tender</t>
  </si>
  <si>
    <t>C-500-22180-319811</t>
  </si>
  <si>
    <t>C-500-22181-323109</t>
  </si>
  <si>
    <t>C-500-22181-323090</t>
  </si>
  <si>
    <t>P-500-22121-123761</t>
  </si>
  <si>
    <t>Landscaping and Groundskeeping Worker</t>
  </si>
  <si>
    <t>C-500-22180-319452</t>
  </si>
  <si>
    <t>JCC ASSOCIATES INCORPORATED</t>
  </si>
  <si>
    <t>SAIPAN SEASIDE RESTAURANT</t>
  </si>
  <si>
    <t>PMB 168 P.O. BOX 10003</t>
  </si>
  <si>
    <t>DELA CRUZ</t>
  </si>
  <si>
    <t>REDIE</t>
  </si>
  <si>
    <t>CONTRACTOR</t>
  </si>
  <si>
    <t>P.O. BOX 5784 CHRB</t>
  </si>
  <si>
    <t>REDIE76@GMAIL.COM</t>
  </si>
  <si>
    <t>P-500-22074-978097</t>
  </si>
  <si>
    <t>SUPERVSOR</t>
  </si>
  <si>
    <t>CHINESE BILINGUAL SPEAKER PREFERRED.</t>
  </si>
  <si>
    <t>SAIPANSEASIDE@GMAIL.COM</t>
  </si>
  <si>
    <t>C-500-22173-303323</t>
  </si>
  <si>
    <t>P-500-22126-142738</t>
  </si>
  <si>
    <t>MAINTENANCE WORKER</t>
  </si>
  <si>
    <t>1 YEAR EXPERIENCE AS BUILDING MAINTENANCE IS REQUIRED AND PREFERABLY WITH CARPENTRY RELATED SKILLS SUCH AS REPAIR/INSTALLATION, CAN OPERATE EQUIPMENT AND HAND POWER TOOLS, MUST HAVE PROBLEM SOLVING SKILLS AND ORGANIZED, AND MUST BE ABLE TO DELIVER WORK INDEPENDENTLY.</t>
  </si>
  <si>
    <t>C-500-22194-347827</t>
  </si>
  <si>
    <t>PACIFIC BIOMEDICAL SERVICES, INC.</t>
  </si>
  <si>
    <t>PBSI</t>
  </si>
  <si>
    <t xml:space="preserve">SAIPAN PLAZA BLDG. STE. 208, CHALAN PALE ARNOLD </t>
  </si>
  <si>
    <t>P.O. BOX 502478 GUALO RAI</t>
  </si>
  <si>
    <t>Medical Equipment Repairers</t>
  </si>
  <si>
    <t>P-500-22145-208334</t>
  </si>
  <si>
    <t>MEDICAL EQUIPMENT REPAIRER</t>
  </si>
  <si>
    <t>This position requires working in the acute health care environment to assist in maintaining and repairing wide variety of systems, life safety systems and general biomedical/dental equipment. Preferably had 24-months of work related experience as Medical Equipment Repairer. Must be able to work under close supervision of biomedical service engineer and posses knowledge of electronics or electricity. Minimum 2-year degree in electronics or electricity. Willing to work on flexible schedule. The qualifications, knowledge, skills and abilities applies equally to all foreign and U.S. applicants</t>
  </si>
  <si>
    <t>SAIPAN PLAZA BLDG. STE. 208, CHALAN PALE ARNOLD ROAD</t>
  </si>
  <si>
    <t>Fuel allowance of  $200.00 per month</t>
  </si>
  <si>
    <t>ekb@pacbiomed.com</t>
  </si>
  <si>
    <t>C-500-22189-338982</t>
  </si>
  <si>
    <t>MOHR CORPORATION</t>
  </si>
  <si>
    <t>HELP SUPPLY</t>
  </si>
  <si>
    <t>PUERTO RICO GARAPAN</t>
  </si>
  <si>
    <t>SAIAPN</t>
  </si>
  <si>
    <t>HULLEZA</t>
  </si>
  <si>
    <t>MORITO</t>
  </si>
  <si>
    <t>GUBAGARAS</t>
  </si>
  <si>
    <t>P-500-22068-962620</t>
  </si>
  <si>
    <t xml:space="preserve"> Ability to use, repair, and maintain machines and tools.
the ability to work well with your hands.
problem-solving skills to be thorough and pay attention to detail. Ability to work well with others.Physical skills like movement, coordination, and dexterity</t>
  </si>
  <si>
    <t>matherescrz@yahoo.com</t>
  </si>
  <si>
    <t>C-500-22172-298780</t>
  </si>
  <si>
    <t>FIRST ALARM COMPANY</t>
  </si>
  <si>
    <t>P.O BOX 500601</t>
  </si>
  <si>
    <t xml:space="preserve">SUITE # 203, SAIPAN PLAZA BLDG, GUALO RAI </t>
  </si>
  <si>
    <t xml:space="preserve">BISCOCHO </t>
  </si>
  <si>
    <t xml:space="preserve">DENNIS </t>
  </si>
  <si>
    <t xml:space="preserve">ALCANTARA </t>
  </si>
  <si>
    <t xml:space="preserve">PRESIDENT </t>
  </si>
  <si>
    <t>firstalarm.670@hotmail.com</t>
  </si>
  <si>
    <t>Electricians</t>
  </si>
  <si>
    <t>P-500-22125-137810</t>
  </si>
  <si>
    <t xml:space="preserve">ELECTRICIAN </t>
  </si>
  <si>
    <t xml:space="preserve">KNOWLEDGE IN USING MEASURING DEVICES, POWER TOOLS, AND TESTING EQUIPMENT SUCH AS OHMMETERS, VOLTMETERS, OSCILLOSCOPES, AMMETERS, OR TEST LAMPS. </t>
  </si>
  <si>
    <t>firstalarmcompany@yahoo.com</t>
  </si>
  <si>
    <t>C-500-22186-330775</t>
  </si>
  <si>
    <t>P-500-22123-132510</t>
  </si>
  <si>
    <t>LAUNDRY &amp; DRY-CLEANING WORKER</t>
  </si>
  <si>
    <t xml:space="preserve">*PREFERABLY WITH KNOWLEDGE IN PRODUCTION PROCESSES, QUALITY CONTROLS, HOTEL LINENS AND GUEST OR PERSONAL LAUNDRY. *MUST HAVE BASIC UNDERSTANIDNG ON LAUNDRY EQUIPMENT, MACHINES, AND SYSTEM. *MUST HAVE AT LEAST 3 MONTHS OF WORK EXPERIENCE. *WILLING TO WORK ON FLEXIBLE HOURS INCLUDING WEEKENDS AND EVEN HOLIDAYS. </t>
  </si>
  <si>
    <t>C-500-22206-372764</t>
  </si>
  <si>
    <t>P.O. Box 501599</t>
  </si>
  <si>
    <t>P-500-22096-041178</t>
  </si>
  <si>
    <t>Bartender</t>
  </si>
  <si>
    <t xml:space="preserve">MUST BE 21 YEARS OR OLDER. KNOWLEDGE AND EXPERIENCE TO PREPARE MIXED/FROZEN DRINKS ARE NEEDED FOR THIS OCCUPATION. </t>
  </si>
  <si>
    <t>C-500-22182-327490</t>
  </si>
  <si>
    <t>HJVT710@GMAIL.COM</t>
  </si>
  <si>
    <t>P-500-22141-197701</t>
  </si>
  <si>
    <t>work schedule as follow:
8:00 AM TO 12:00PM,
2:00PM TO 5:00PM, 7 HOURS A DAY,
MONDAY THROUGH FRIDAY, 35 HOURS PER WEEK.</t>
  </si>
  <si>
    <t>Biweekly salary $17.74 x 70 hours=$1,241.80 (FLSA Exempt)</t>
  </si>
  <si>
    <t>C-500-22181-323215</t>
  </si>
  <si>
    <t xml:space="preserve">Gualo Rai </t>
  </si>
  <si>
    <t>P-500-22121-123773</t>
  </si>
  <si>
    <t>Accounting Clerk</t>
  </si>
  <si>
    <t>C-500-22186-330783</t>
  </si>
  <si>
    <t>P-500-22101-054681</t>
  </si>
  <si>
    <t>Must have knowledge in Quickbooks and accounting software and must be computer literate.</t>
  </si>
  <si>
    <t>C-500-22173-303053</t>
  </si>
  <si>
    <t>Customer Service Representatives</t>
  </si>
  <si>
    <t>P-500-22096-041088</t>
  </si>
  <si>
    <t>Customer Care Supervisor</t>
  </si>
  <si>
    <t>C-500-22176-312455</t>
  </si>
  <si>
    <t>XU'S AMERICAN TRADE CORPORATION</t>
  </si>
  <si>
    <t>NEW DOLPHIN MARKET</t>
  </si>
  <si>
    <t>MONSIGNOR GUERRERO RD SAN JOSE</t>
  </si>
  <si>
    <t>Monsignor Guerrero Rd San Jose</t>
  </si>
  <si>
    <t>newdolphinmarket@yahoo.com</t>
  </si>
  <si>
    <t>P-500-22117-110244</t>
  </si>
  <si>
    <t xml:space="preserve">continuous 24 months working experience as store maintenance
</t>
  </si>
  <si>
    <t>C-500-22173-302949</t>
  </si>
  <si>
    <t>C-500-22181-323177</t>
  </si>
  <si>
    <t>C-500-22180-319362</t>
  </si>
  <si>
    <t>P-500-22140-192784</t>
  </si>
  <si>
    <t>CONSTRUCTION LABORER</t>
  </si>
  <si>
    <t>MUST HAVE A  HIGH SCHOOL DIPLOMA AND 12 MONTHS OF WORK-RELATED EXPERIENCE .</t>
  </si>
  <si>
    <t xml:space="preserve">CORNER ROSA STREET </t>
  </si>
  <si>
    <t>C-500-22215-392525</t>
  </si>
  <si>
    <t xml:space="preserve">SUPPLY HOUSE WORLDWIDE </t>
  </si>
  <si>
    <t xml:space="preserve">OPERATIONS MANAGER </t>
  </si>
  <si>
    <t>928 N Marine Corps Drive Suite 101</t>
  </si>
  <si>
    <t>P-500-22171-295876</t>
  </si>
  <si>
    <t>SS FICA</t>
  </si>
  <si>
    <t>C-500-22173-303057</t>
  </si>
  <si>
    <t>P-500-22096-041083</t>
  </si>
  <si>
    <t xml:space="preserve">Banquet Reservations </t>
  </si>
  <si>
    <t>C-500-22207-375145</t>
  </si>
  <si>
    <t>P-500-22094-032300</t>
  </si>
  <si>
    <t>ELECTRICIAN</t>
  </si>
  <si>
    <t>Driving, and Certified Electrician</t>
  </si>
  <si>
    <t>LAGUNA DRIVE SADOG TASI</t>
  </si>
  <si>
    <t>CNMI TAX, FICA TAX</t>
  </si>
  <si>
    <t>Tanogroup.Saipan@gmail.com</t>
  </si>
  <si>
    <t>C-500-22179-315748</t>
  </si>
  <si>
    <t>JANGSEONG CORPORATION</t>
  </si>
  <si>
    <t>PMB 266 PO BOX 10000</t>
  </si>
  <si>
    <t>KWI</t>
  </si>
  <si>
    <t>DONG WOO</t>
  </si>
  <si>
    <t>PMB 266 PO BOX  10000</t>
  </si>
  <si>
    <t>jangseongcorp.spn@gmail.com</t>
  </si>
  <si>
    <t>P-500-22117-111235</t>
  </si>
  <si>
    <t>SUPERVISOR</t>
  </si>
  <si>
    <t xml:space="preserve">High school diploma, GED, or equivalent
12 MONTHS EXPERIENCE IN BUSINESS OR TOUR MANAGEMENT
</t>
  </si>
  <si>
    <t>CHALAN LAULAU</t>
  </si>
  <si>
    <t>nONE</t>
  </si>
  <si>
    <t>C-500-22181-323220</t>
  </si>
  <si>
    <t>P-500-22121-123779</t>
  </si>
  <si>
    <t>nond</t>
  </si>
  <si>
    <t>C-500-22206-372497</t>
  </si>
  <si>
    <t>GEMS CORPORATION</t>
  </si>
  <si>
    <t>COCO RESTAURANT</t>
  </si>
  <si>
    <t>P.O. BOX 501519</t>
  </si>
  <si>
    <t>SEO</t>
  </si>
  <si>
    <t>KYUNG RAN</t>
  </si>
  <si>
    <t>gems_corporation@yahoo.com</t>
  </si>
  <si>
    <t>P-500-22157-245703</t>
  </si>
  <si>
    <t>CHEF</t>
  </si>
  <si>
    <t>2 YEARS OF EMPLOYMENT CERTIFICATION AS A CHEF, MUST HAVE A FOOD HANDLERS CERTIFICATE</t>
  </si>
  <si>
    <t xml:space="preserve">GARAPAN </t>
  </si>
  <si>
    <t>CNMI WITHHOLDING TAX AND FICA EMPLOYEES SHARE</t>
  </si>
  <si>
    <t>C-500-22285-523908</t>
  </si>
  <si>
    <t>Ace Hardware (CNMI), Inc</t>
  </si>
  <si>
    <t>Europa Place, Gualo Rai PO Box 500137</t>
  </si>
  <si>
    <t>Lam</t>
  </si>
  <si>
    <t>Maxine</t>
  </si>
  <si>
    <t>HR Manager</t>
  </si>
  <si>
    <t>Insatto Street, Susupe PO BOX 500137</t>
  </si>
  <si>
    <t>hrd@joeten.com</t>
  </si>
  <si>
    <t>P-500-22237-436709</t>
  </si>
  <si>
    <t xml:space="preserve">Knowledge of general accounting principles. Analytical, communication and computer skills. Understanding of mathematics and accounting and financial processes. Knowledge of bookkeeping software. At least 24 months bookkeeping experience, preferably within a business-services environment. Applicants must pass skill test during the application process (Total Passing Score is 89%) The skill testing and comprehension exam are required equally of both US and Foreign workers. Communication skills, both verbal and written Attention to detail and accuracy of work.
</t>
  </si>
  <si>
    <t>Europa Place, Gualo Rai PO BOX 500137</t>
  </si>
  <si>
    <t>(Opt)Med, dental, vision life ins, holiday pay, 401(K) personal time, employee discounts subject to the terms and cond</t>
  </si>
  <si>
    <t>C-500-22215-393208</t>
  </si>
  <si>
    <t>1F Suite 101 Marianas Business Plaza</t>
  </si>
  <si>
    <t>Nauru Loop, Susupe</t>
  </si>
  <si>
    <t>Legaspi</t>
  </si>
  <si>
    <t>Aldrin</t>
  </si>
  <si>
    <t>Villanueva</t>
  </si>
  <si>
    <t>P-500-22130-153660</t>
  </si>
  <si>
    <t>Must have good communication skills, detail oriented; must possess basic math skills especially knowledge of fractions for precise mixing and weighing of ingredients and adjust mixes; with good physical stamina and strength.</t>
  </si>
  <si>
    <t>1F Suite Marianas Business Plaza</t>
  </si>
  <si>
    <t>(FICA Taxes) SS &amp; Medicare; (CNMI Local Taxes ) Ch2 and Ch7</t>
  </si>
  <si>
    <t>C-500-22226-415251</t>
  </si>
  <si>
    <t>D' Elegance Enterprises Inc.</t>
  </si>
  <si>
    <t>Restaurant/Catering/Barbeque Stand/Commercial Space</t>
  </si>
  <si>
    <t>P.O Box 501106</t>
  </si>
  <si>
    <t>Alaihai Avenue corner Garapan Street</t>
  </si>
  <si>
    <t>Cabrera</t>
  </si>
  <si>
    <t xml:space="preserve">Emily </t>
  </si>
  <si>
    <t>David</t>
  </si>
  <si>
    <t>delegancesaipan@gmail.com</t>
  </si>
  <si>
    <t>P-500-22183-329403</t>
  </si>
  <si>
    <t>Restaurant Supervisor</t>
  </si>
  <si>
    <t>Ability to work efficiently and keep calm, under pressure. Ability to work quickly but efficiently. Good communication skills. Ability to work shifts over weekends and on holidays, as required.</t>
  </si>
  <si>
    <t>Workman's Compensation</t>
  </si>
  <si>
    <t>All mandated CNMI and Federal payroll taxes</t>
  </si>
  <si>
    <t>C-500-22175-309692</t>
  </si>
  <si>
    <t>Song and Jang Corporation</t>
  </si>
  <si>
    <t>New Expo Tour</t>
  </si>
  <si>
    <t>PMB 303 Box 10000</t>
  </si>
  <si>
    <t>Song</t>
  </si>
  <si>
    <t>Hang Eui</t>
  </si>
  <si>
    <t>thd7203@naver.com</t>
  </si>
  <si>
    <t>P-500-22117-109930</t>
  </si>
  <si>
    <t xml:space="preserve">TOUR GUIDE </t>
  </si>
  <si>
    <t>- MUST KNOW HOW TO SPEAK AND READ KOREAN AS 100% OF CLIENTS ARE KOREAN AND HAVE LIMITED ENGLISH KNOWLEDGE.
- MUST HAVE EXPERIENCE AS TOUR GUIDE AS SPECIFIED ABOVE.</t>
  </si>
  <si>
    <t>GALLERIA HOTEL,  ALAHAI AVENUE, GARAPAN</t>
  </si>
  <si>
    <t>C-500-22157-249884</t>
  </si>
  <si>
    <t>COMMERCE PL, AIRPORT ROAD, SAN VICENTE VILLAGE</t>
  </si>
  <si>
    <t>PO BOX 500714 CK</t>
  </si>
  <si>
    <t>PRESIDENT AND GENERAL MANAGER</t>
  </si>
  <si>
    <t>COMMERCE PL., AIRPORT ROAD, SAN VICENTE VILLAGE</t>
  </si>
  <si>
    <t>P-500-21306-680909</t>
  </si>
  <si>
    <t>SKILLS:
ANALYSE AUTOMOTIVE AND AUTO AIR-CON PROBLEMS.
KNOWLEDGE OF CAR'S MECHANICAL AND ELECTRONIC SYSTEMS.
COMPETENCE WITH A VARIETY OF ELECTRONIC TOOLS SUCH AS INFRARED ENGINE ANALYZERS AND COMPUTERS.
OPERATES SHOP TOOLS AND MACHINES
MODIFY, DESIGN AND FABRICATE SPECIAL PURPOSE EQUIPMENT.
CERTIFICATIONS AND REQUIREMENTS:
HIGH SCHOOL DIPLOMA OPERATES SHOP TOOLS AND MACHINES.
COMMUNICATE FLUENTLY IN BOTH WRITTEN AND ORAL FORM.</t>
  </si>
  <si>
    <t>C-500-22222-407203</t>
  </si>
  <si>
    <t>PRO VENTURES INTERNATIONAL, LLC</t>
  </si>
  <si>
    <t>EDVENTURES TAXPRO</t>
  </si>
  <si>
    <t>ICC BUILDING MIDDLE ROAD GUALO RAI</t>
  </si>
  <si>
    <t>P.O.  BOX 503630</t>
  </si>
  <si>
    <t>GENOBATEN</t>
  </si>
  <si>
    <t>EDGAR</t>
  </si>
  <si>
    <t>FELICELNA</t>
  </si>
  <si>
    <t>ED.TAXPRO@YAHOO.COM</t>
  </si>
  <si>
    <t>P-500-22131-158247</t>
  </si>
  <si>
    <t>BOOKKEEPING, ACCOUNTING AND AUDITING CLERKS</t>
  </si>
  <si>
    <t xml:space="preserve">Diploma for BS Management, Finance or Accounting.  Employment experience &amp; Certificate as Bookkeeper, Accounting or Audit Clerks. </t>
  </si>
  <si>
    <t xml:space="preserve">ICC BUILDING MIDDLE ROAD GUALO RAI  </t>
  </si>
  <si>
    <t>ed.taxpro@yahoo.com</t>
  </si>
  <si>
    <t>Genobaten</t>
  </si>
  <si>
    <t>Edgar</t>
  </si>
  <si>
    <t>C-500-22188-335990</t>
  </si>
  <si>
    <t>Pacific Trading Company, LTD.</t>
  </si>
  <si>
    <t>Chalan Pale Arnold, Middle Road, Puerto Rico Village</t>
  </si>
  <si>
    <t>PO BOX 500236</t>
  </si>
  <si>
    <t>Cepeda</t>
  </si>
  <si>
    <t xml:space="preserve">Charles </t>
  </si>
  <si>
    <t xml:space="preserve">Villagomez </t>
  </si>
  <si>
    <t xml:space="preserve">General Manager </t>
  </si>
  <si>
    <t>charlesc@ptcsaipan.com</t>
  </si>
  <si>
    <t>Computer Network Support Specialists</t>
  </si>
  <si>
    <t>P-500-22130-153059</t>
  </si>
  <si>
    <t>Computer Network Support Specialist</t>
  </si>
  <si>
    <t xml:space="preserve">PROBLEM SOLVING SKILL, TIME MANAGEMENT AND ORGANIZATIONAL SKILL. WRITTEN AND VERBAL COMMUNICATION SKILL. SYSTEM ANALYSIS AND TROUBLESHOOTING SKILL. ANALYTICAL SKILL. EDUCATION: IDEALLY WITH A COLLEGE OR ASSOCIATE'S DEGREE IN COMPUTER ENGINEERING PLUS MINIMUM OF 48 MONTHS RELATED WORK EXPERIENCE. </t>
  </si>
  <si>
    <t xml:space="preserve">All CNMI and Federal Income Tax. 401K Retirement deduction of desired amount (Bi-weekly) is optional and will be applied at the employee's voluntary authorization and provided that the employee has signed an enrollment form to ASC Trust Corporation authorizing such deduction. </t>
  </si>
  <si>
    <t>Lozada</t>
  </si>
  <si>
    <t xml:space="preserve">Naureen </t>
  </si>
  <si>
    <t>Pacific Trading Company, Ltd.</t>
  </si>
  <si>
    <t>hrptc@ptcsaipan.com</t>
  </si>
  <si>
    <t>C-500-22180-319418</t>
  </si>
  <si>
    <t>yutarealtor@gmail.com</t>
  </si>
  <si>
    <t>P-500-22137-178021</t>
  </si>
  <si>
    <t>C-500-22206-372562</t>
  </si>
  <si>
    <t>M &amp; H Corporation</t>
  </si>
  <si>
    <t>P.O. Box 502925</t>
  </si>
  <si>
    <t>JONG MYUNG</t>
  </si>
  <si>
    <t>P.O. BOX 502925</t>
  </si>
  <si>
    <t>mh_spn@hotmail.com</t>
  </si>
  <si>
    <t>Travel Guides</t>
  </si>
  <si>
    <t>P-500-22157-245914</t>
  </si>
  <si>
    <t>TRAVEL GUIDE</t>
  </si>
  <si>
    <t>ONE YEAR EMPLOYMENT CERTIFICATION IS REQUIRED, PREFERABLY KNOWLEDGE IN KOREAN LANGUAGE</t>
  </si>
  <si>
    <t xml:space="preserve">GUALO RAI MIDDLE ROAD </t>
  </si>
  <si>
    <t>CNMI WITHHOLDING TAX AND FICA EMPLOYEE SHARE</t>
  </si>
  <si>
    <t>C-500-22226-415253</t>
  </si>
  <si>
    <t>Cunanan</t>
  </si>
  <si>
    <t>Julieta</t>
  </si>
  <si>
    <t>P-500-22183-329404</t>
  </si>
  <si>
    <t>Understand the importance of sanitation and practice proper procedures to keep their work area tight. Knowledge of ingredients, how those ingredients interact, how to properly store and work with those ingredients, and which items can be serve as a substitute for others is essential in the kitchen. Ability to understand and practice the steps involved in all of the primary cooking.
Methods: Saute, grill, poach, braise and fry. Must be able delineate between criticism and critique and accept those opportunity to learn from their mistakes. Be supportive to others and is able and willing to ask for help when the time arises. Have the good organizational skills. Ability to work shifts over weekend and on holidays as required.</t>
  </si>
  <si>
    <t>Mandated CNMI and Federal payroll taxes</t>
  </si>
  <si>
    <t>C-500-22229-420317</t>
  </si>
  <si>
    <t>Micro Beach Road</t>
  </si>
  <si>
    <t>Villagomez</t>
  </si>
  <si>
    <t xml:space="preserve">Angelina </t>
  </si>
  <si>
    <t>P-500-22187-333649</t>
  </si>
  <si>
    <t>BOOKKEEPING, ACCOUNTING, AUDITING CLERK</t>
  </si>
  <si>
    <t xml:space="preserve">- AA degree in Bookkeeping, Accounting, Business, or Finance.
- Work experience required is 24 months in Bookkeeping, of which the last 12 months is progressive.
Must be able to use Peach Tree Accounting System-SAGE and Quick Books.  Must be able to use adequately Microsoft Excel and Word.  Must have good oral and written communication skills in English.  Must be able to prepare, generate, reconcile, and validate accurate financial statements and supporting documents/reports for submission to Child Care Licensing Program, Small Business Administration, Department of Public Land, and the monthly/quarterly/yearly reports to CNMI Revenue and Tax Office and Internal Revenue Services (IRS).  Verbal and/or written test may be provided to substantiate sufficiency of understanding of general accounting principles and practices, coding, debits/credits, and understanding of basic tax forms.
Must be dependable and reliable in punctuality and attendance, fulfilling obligations, and meeting reporting deadlines.  Must be honest and ethical.  
REQUIREMENT PRIOR TO START WORK: POLICE CLEARANCE.
SUCCESSFUL APPLICANT(S) WILL BE REQUIRED TO SUBMIT AT LEAST TWO (2) LETTER OF RECOMMENDATION FROM PREVIOUS EMPLOYMENT, WHICH MUST INCLUDE A STATEMENT ON RELIABILITY ON PUNCTUALITY AND ATTENDANCE AND MEETING REPORTING DEADLINES.   SUCCESSFUL APPLICANT(S) WILL BE REQUIRED TO PROVIDE TWO (2) LETTER OF REFERENCE FROM NONFAMILY MEMBERS.
We are an equal opportunity employer and above-mentioned requirements shall be applied equally to all successful applicants whether U.S. or Cw-1 workers.
</t>
  </si>
  <si>
    <t>C-500-22193-344579</t>
  </si>
  <si>
    <t>KEEBENTTON INTERNATION, INC.</t>
  </si>
  <si>
    <t>DOLLAR DAYS WHOLESALE/SERENITY SALON &amp; SPA</t>
  </si>
  <si>
    <t>BEACH ROAD, GARAPAN, DOLLAR DAYS WHOLESALE BLDG</t>
  </si>
  <si>
    <t>P.O. BOX 501328</t>
  </si>
  <si>
    <t>TA</t>
  </si>
  <si>
    <t>KUY</t>
  </si>
  <si>
    <t>BUN</t>
  </si>
  <si>
    <t>micprt@gmail.com</t>
  </si>
  <si>
    <t>P-500-22116-105283</t>
  </si>
  <si>
    <t>MAINTENANCE &amp; REPAIRER WORKERS</t>
  </si>
  <si>
    <t>BEACH ROAD, GARAPAN DOLLAR DAYS WHOLESALE BLDG</t>
  </si>
  <si>
    <t>C-500-22186-330730</t>
  </si>
  <si>
    <t xml:space="preserve">H J 2 CORPORATION </t>
  </si>
  <si>
    <t>GOOD TOUR</t>
  </si>
  <si>
    <t>P.O. BOX 237</t>
  </si>
  <si>
    <t>HYO JUNG</t>
  </si>
  <si>
    <t>sinclair9665@hotmail.com</t>
  </si>
  <si>
    <t>P-500-22045-898556</t>
  </si>
  <si>
    <t>TOUR MANAGER</t>
  </si>
  <si>
    <t>Ability to get well with people. Ability to work under pressure and cope with emergencies. Knowledge related to travel documents, medical insurance, airline ticketing and luggage rules, hotel &amp; accommodations rules. Knowledge related to history, arts &amp; cultures, people, tourists destinations, geography &amp; food about destinations in all the country of travel.</t>
  </si>
  <si>
    <t>8TH AVENUE, SAN JOSE VILLAGE</t>
  </si>
  <si>
    <t>C-500-22188-338446</t>
  </si>
  <si>
    <t>PRIMEX CORPORATION</t>
  </si>
  <si>
    <t>PERFECT IMAGE</t>
  </si>
  <si>
    <t>P.O. BOX 505792, GUALO RAI VILLAGE</t>
  </si>
  <si>
    <t>SABADO</t>
  </si>
  <si>
    <t>GLORIA</t>
  </si>
  <si>
    <t>ABRAHAM</t>
  </si>
  <si>
    <t>P.O. BOX 50792, GUALO RAI VILLAGE</t>
  </si>
  <si>
    <t>primex670@gmail.com</t>
  </si>
  <si>
    <t>P-500-22059-937853</t>
  </si>
  <si>
    <t>PALE ARNOLD ROAD, GUALO RAI VILLAGE</t>
  </si>
  <si>
    <t>Withholding Tax &amp; Fica Tax</t>
  </si>
  <si>
    <t>C-500-22201-363675</t>
  </si>
  <si>
    <t>Interest in fashion. The ability to imagine how designs will look and lay out pattern pieces. A tactful approach with customers.</t>
  </si>
  <si>
    <t>C-500-22175-310179</t>
  </si>
  <si>
    <t>FM MANPOWER, BENCH SNACK BAR</t>
  </si>
  <si>
    <t>Good listening skills and have the ability to work quickly and safely with sharp objects.</t>
  </si>
  <si>
    <t>FICA Taxes (SS and Medicare) Local CNMI Taxes (Ch2 and Ch7)</t>
  </si>
  <si>
    <t>C-500-22226-415255</t>
  </si>
  <si>
    <t>D' Elegance Enterprises, Inc.</t>
  </si>
  <si>
    <t>alaihai avenue cor garapan st</t>
  </si>
  <si>
    <t>PO Box 501106</t>
  </si>
  <si>
    <t>P-500-22183-329405</t>
  </si>
  <si>
    <t>General Maintenance and Repairer</t>
  </si>
  <si>
    <t>Ability to listen and follow instructions effectively.  Ability to identify technical defects in electrical units and other equipment.  Ability to work independently.</t>
  </si>
  <si>
    <t>alaihai ave corner garapan st</t>
  </si>
  <si>
    <t>C-500-22224-412646</t>
  </si>
  <si>
    <t>7SEVEN A'S GROUP CORPORATION</t>
  </si>
  <si>
    <t xml:space="preserve">3228 Texas road, Chalan kanoa Village </t>
  </si>
  <si>
    <t>PAUL RICHARD</t>
  </si>
  <si>
    <t>POLCHARD@GMAIL.COM</t>
  </si>
  <si>
    <t>P-500-22153-234653</t>
  </si>
  <si>
    <t>Employment Certification</t>
  </si>
  <si>
    <t>3228 Texas road, Chalan kanoa Village</t>
  </si>
  <si>
    <t>THE BASIC WAGE RATE WILL BE CHANGED TO OVERTIME RATE ONCE THE EMPL0YEE EXCEED ON  THE 40 HRS WEEKLY SCHEDULE.</t>
  </si>
  <si>
    <t>FICA AND CNMI WITHOLDING TAX</t>
  </si>
  <si>
    <t>7asgroupcorp@gmail.com</t>
  </si>
  <si>
    <t>C-500-22220-401454</t>
  </si>
  <si>
    <t>C-500-22195-351171</t>
  </si>
  <si>
    <t>AMY INTERNATIONAL CORPORATION</t>
  </si>
  <si>
    <t>HANAMITSU HOTEL AND SPA</t>
  </si>
  <si>
    <t>PASEO DE MARIANAS</t>
  </si>
  <si>
    <t>ZHANG</t>
  </si>
  <si>
    <t>HUAYING</t>
  </si>
  <si>
    <t>HANAMITSUHOTEL@GMAIL.COM</t>
  </si>
  <si>
    <t>P-500-22138-183527</t>
  </si>
  <si>
    <t>AROMA THERAPIST</t>
  </si>
  <si>
    <t xml:space="preserve">Must perform physical activities that require considerable use of your arms and legs and moving your whole body, such as climbing, lifting, balancing, walking, stooping, and handling of materials.
The ability to exert muscle force repeatedly or continuously over time
The ability to communicate information and ideas in speaking so others will understand.
The ability to use your abdominal and lower back muscles to support part of the body repeatedly or continuously over time without giving up or getting tired
</t>
  </si>
  <si>
    <t>FICA 7.65%; LOCAL INCOME TAX  4%</t>
  </si>
  <si>
    <t>hanamitsuhotel@gmail.com</t>
  </si>
  <si>
    <t>C-500-22193-344556</t>
  </si>
  <si>
    <t>KEEBENTTON INTL, INC.</t>
  </si>
  <si>
    <t>SERENITY SALON &amp; SPA</t>
  </si>
  <si>
    <t>BEACH ROAD, GARAPAN</t>
  </si>
  <si>
    <t>PO BOX 501328</t>
  </si>
  <si>
    <t>P-500-22130-152948</t>
  </si>
  <si>
    <t>BEACH ROAD, GARAPAN, 2ND FLOOR OF DOLLAR DAYS WHOLESALE</t>
  </si>
  <si>
    <t>P. O. BOX 501328</t>
  </si>
  <si>
    <t>C-500-22175-310130</t>
  </si>
  <si>
    <t>FICA Taxes (SS &amp; Medicare) Local CNMI Taxes (Ch2 and Ch7)</t>
  </si>
  <si>
    <t>C-500-22188-336923</t>
  </si>
  <si>
    <t>ANTHONY R. STEARNS</t>
  </si>
  <si>
    <t>WIRELESS RIDGE NURSERY</t>
  </si>
  <si>
    <t>SAVANNAH ROAD WIRELESS</t>
  </si>
  <si>
    <t>CAPITOL HILL, PO BOX 5006 CHRB</t>
  </si>
  <si>
    <t>STEARNS</t>
  </si>
  <si>
    <t>ANTHONY</t>
  </si>
  <si>
    <t>RICHARD</t>
  </si>
  <si>
    <t>WIRELESSRIDGE60@GMAIL.COM</t>
  </si>
  <si>
    <t>P-500-22132-166828</t>
  </si>
  <si>
    <t>BUILDING MAINTENANCE REPAIRER (GENERAL)</t>
  </si>
  <si>
    <t>24 MONTHS OF EXPERIENCE IS REQUIRED IN THIS POSITION. DEMONSTRATE SKILLS WITH ELECTRICAL WORK, PLUMBING, CONCRETE, CARPENTRY, MACHINE MAINTENANCE AND REPAIR. PROFICIENT TROUBLESHOOTING AND DIAGNOSTIC SKILLS. TECHNICAL KNOWLEDGE OF ELECTRICAL REPAIR, PLUMBING, ALONG WITH KNOWLEDGE OF CARPENTRY AND GENERAL MAINTENANCE. KNOWS AND FOLLOWS SAFETY PROCEDURES AND MAINTAINS A SAFE WORK ENVIRONMENT. TRAINED IN HANDS-ON EQUIPMENT MAINTENANCE. STRONG WORK ETHICS. USES TIME PRODUCTIVELY TO ACCOMPLISH WORK GOALS. HAS A SOLID UNDERSTANDING OF THE JOB AND ITS DUTIES AND RESPONSIBILITIES. UNDERSTANDS TECHNOLOGY AND CAN GRASP CHALLENGING TECHNICAL ISSUES. PAYS ATTENTION TO DETAIL. APPROACHES WORK IN A METICULOUS AND THOROUGH MANNER. MUST BE FLEXIBLE WITH DUTIES AND WORK SCHEDULE. ABILITY TO PASS THE COMPANY'S PRE-HIRE BACKGROUND CHECK REQUIRED WHICH WILL BE APPLIED EQUALLY TO BOTH U.S. WORKERS AND CW-1 WORKERS. REQUIRES THE ABILITY TO STAND FOR LONG PERIODS OF TIME. REQUIRES THE ABILITY TO BEND, AND TWIST TO PERFORM NORMAL JOB FUNCTIONS. REQUIRES THE ABILITY TO LIFT AND MANEUVER ITEMS WEIGHING 80 LBS. REQUIRES THE ABILITY TO PERFORM TASKS WHILE ON A LADDER. REQUIRES THE ABILITY TO OPERATE EQUIPMENT THAT REQUIRES CONTINUAL AND REPETITIVE HAND AND ARM MOTIONS.</t>
  </si>
  <si>
    <t>CAPITOL HILL</t>
  </si>
  <si>
    <t>wirelessridge60@gmail.com</t>
  </si>
  <si>
    <t>C-500-22196-354243</t>
  </si>
  <si>
    <t>DENTAL CARE, INC.</t>
  </si>
  <si>
    <t>DENTAL CARE</t>
  </si>
  <si>
    <t>P.O. BOX 10001, PMB 807</t>
  </si>
  <si>
    <t>SUITE 103, D'TORRES BLDG. MIDDLE ROAD, GARAPAN</t>
  </si>
  <si>
    <t>THOMPSON</t>
  </si>
  <si>
    <t>SCOT</t>
  </si>
  <si>
    <t>LEDREW</t>
  </si>
  <si>
    <t>SUITE 103, D'TORRES BLDG., MIDDLE ROAD, GARAPAN</t>
  </si>
  <si>
    <t>dentalcaresaipan@gmail.com</t>
  </si>
  <si>
    <t>Dental Assistants</t>
  </si>
  <si>
    <t>P-500-22102-059227</t>
  </si>
  <si>
    <t>DENTAL ASSISTANT</t>
  </si>
  <si>
    <t>MUST BE OR QUALIFIED TO BE A CNMI-REGISTERED DENTAL ASSISTANT; MUST HAVE OR QUALIFIED TO OBTAIN A REGISTRATION APPROVAL FROM THE CNMI MEDICAL BOARD.</t>
  </si>
  <si>
    <t>SUITE 103, D'TORRES BLDG., MIDDLE ROAD</t>
  </si>
  <si>
    <t>DENTALCARESAIPAN@GMAIL.COM</t>
  </si>
  <si>
    <t>C-500-22214-389662</t>
  </si>
  <si>
    <t>C-500-22223-409997</t>
  </si>
  <si>
    <t>CHINESE BIBLE CHURCH INTL INC.</t>
  </si>
  <si>
    <t>EUCON INTERNATIONAL SCHOOL</t>
  </si>
  <si>
    <t>P.O. Box 500087</t>
  </si>
  <si>
    <t>NORTHERN MARIANA ISL</t>
  </si>
  <si>
    <t>WEI</t>
  </si>
  <si>
    <t>SHIEH-KAN</t>
  </si>
  <si>
    <t>CHRISTIAN</t>
  </si>
  <si>
    <t>hr@eucon.edu</t>
  </si>
  <si>
    <t>Cooks, Institution and Cafeteria</t>
  </si>
  <si>
    <t>P-500-22180-319495</t>
  </si>
  <si>
    <t>FOOD SERVIST ESPECIALIST</t>
  </si>
  <si>
    <t>At least 1 year experience as a cook. The candidate must be able to cook Asian cuisine especially Chinese International cuisine especially American. Preferably able to communicate in English and Chinese. Team worker, reliable and dependable.
 Able to cook healthy food for 100-200 or more patrons.
Wil adhere to the rules and regulations as well as policies of the company. The candidate must be innovative and flexible.</t>
  </si>
  <si>
    <t>Kulales Place, Chalan Pale Arnold Road</t>
  </si>
  <si>
    <t>CNMI WITHHELD TAX &amp; FICA WILL APPLY</t>
  </si>
  <si>
    <t>DeJesus</t>
  </si>
  <si>
    <t>Menchu</t>
  </si>
  <si>
    <t>menchudejesus8316@gmail.com</t>
  </si>
  <si>
    <t>C-500-22215-393136</t>
  </si>
  <si>
    <t>Marianas Business Plaza 1F Suite 100</t>
  </si>
  <si>
    <t>Marianas Business Plaza</t>
  </si>
  <si>
    <t>1F Suite 101 Nauru Loop, Susupe</t>
  </si>
  <si>
    <t>P-500-22130-153604</t>
  </si>
  <si>
    <t>Front Desk Clerk</t>
  </si>
  <si>
    <t>Must be able to explain policies and procedures clearly to customers, communicate information effectively; must be trustworthy and excellent organizational skills.</t>
  </si>
  <si>
    <t>FICA Taxes (SS and Medicare) and CNMI Local Taxes (Ch2 and Ch7)</t>
  </si>
  <si>
    <t>C-500-22215-393100</t>
  </si>
  <si>
    <t>MARIANAS BUSINESS PLAZA, SUSUPE,</t>
  </si>
  <si>
    <t>1F SUITE 100</t>
  </si>
  <si>
    <t xml:space="preserve">MARIANAS BUSINESS PLAZA, SUSUPE, </t>
  </si>
  <si>
    <t>P-500-22111-091900</t>
  </si>
  <si>
    <t>FLORIST</t>
  </si>
  <si>
    <t>Acutely familiar with plants' nutritional needs and life spans; Knowledgeable about flower handling techniques; Ability to nourish, combine, and affix flowers and pertinent accessories; Approachable, patient, and forthcoming and excellent verbal communication skills.</t>
  </si>
  <si>
    <t>C-500-22195-351182</t>
  </si>
  <si>
    <t>CNMI Taxes and Fica Taxes</t>
  </si>
  <si>
    <t>Charle A Borja dba J &amp; C Enterprises</t>
  </si>
  <si>
    <t>C-500-22215-393014</t>
  </si>
  <si>
    <t>MARIANAS BUSINESS PLAZA, SUSUPE, 1F</t>
  </si>
  <si>
    <t>P-500-22110-087176</t>
  </si>
  <si>
    <t>Giving full attention to what other people are saying, taking time to understand the points being made, asking questions as appropriate, and not interrupting at inappropriate times. Talking to others to convey information effectively and service oriented</t>
  </si>
  <si>
    <t>MARIANAS BUSINESS PLAZA, SUSUPE</t>
  </si>
  <si>
    <t>FICA Taxes (SS  &amp; Medicare) &amp; CNMI Local Taxes CH2 &amp; Ch7</t>
  </si>
  <si>
    <t>C-500-22181-323140</t>
  </si>
  <si>
    <t>CAROLINA MANGLONA</t>
  </si>
  <si>
    <t>KAYLA M. CATERING</t>
  </si>
  <si>
    <t>P.O. BOX 520603</t>
  </si>
  <si>
    <t>MANGLONA</t>
  </si>
  <si>
    <t>CAROLINA</t>
  </si>
  <si>
    <t>TAMONDONG</t>
  </si>
  <si>
    <t>kmcatering22@gmail.com</t>
  </si>
  <si>
    <t>P-500-22085-012263</t>
  </si>
  <si>
    <t>FOOD PREPARATION AND SERVING RELATED WORKER- ALL OTHER</t>
  </si>
  <si>
    <t>COOKING, BAKING, DISHWASHING, FOOD AND DRINKS SERVING, CUSTOMER SERVICE</t>
  </si>
  <si>
    <t>SOCIAL SECURITY AND MEDICARE TAXES, CHAPTER 2 AND CHAPTER 7 TAXES</t>
  </si>
  <si>
    <t>C-500-22186-330742</t>
  </si>
  <si>
    <t>P'ART CORPORATION</t>
  </si>
  <si>
    <t>I TOUR</t>
  </si>
  <si>
    <t>PMB 240 BOX 10002</t>
  </si>
  <si>
    <t>JUN HO</t>
  </si>
  <si>
    <t>CHO_JINJOOCORP@YAHOO.COM</t>
  </si>
  <si>
    <t>sinclair9665@gmail.com</t>
  </si>
  <si>
    <t>P-500-22081-997091</t>
  </si>
  <si>
    <t>1 year of work related experienced. Able to adhere to a time schedule; Able to organize and watch over a large group of people; Able to follow a pre-designated routes. Safety conscious; Able to go over security checklists, to identify possible security threats; and react accordingly; and remaining calm in emergency situations; Able to work with people with different cultures, ages, and walks of life.</t>
  </si>
  <si>
    <t>BEACH ROAD, CHALAN KANOA VILLAGE</t>
  </si>
  <si>
    <t>1(670) 234-5500</t>
  </si>
  <si>
    <t>C-500-22176-312401</t>
  </si>
  <si>
    <t>P-500-22123-128328</t>
  </si>
  <si>
    <t>DRIVER(S)/SALES WORKERS</t>
  </si>
  <si>
    <t>With Valid Driver License. Ability to listen and understand instructions.</t>
  </si>
  <si>
    <t>C-500-22224-412662</t>
  </si>
  <si>
    <t>MARISLAND FISH, INC.</t>
  </si>
  <si>
    <t>SALINAS</t>
  </si>
  <si>
    <t>Motorboat Mechanics and Service Technicians</t>
  </si>
  <si>
    <t>P-500-22165-276393</t>
  </si>
  <si>
    <t xml:space="preserve">BOAT MECHANIC </t>
  </si>
  <si>
    <t>nowledge of machines and tools, including their designs, uses, repair, and maintenance
Knowledge of principles and processes for providing customer and personal services. This includes customer needs assessment, meeting quality standards for services, and evaluation of customer satisfaction.
Knowledge of the structure and content of the English language including the meaning and spelling of words, rules of composition, and grammar.
Knowledge of the practical application of engineering science and technology. This includes applying principles, techniques, procedures, and equipment to the design and production of various goods and services.
Knowledge of principles and methods for moving people or goods by air, rail, sea, or road, including the relative costs and benefits.
 Knowledge and prediction of physical principles, laws, their interrelationships, and applications to understanding fluid, material, and atmospheric dynamics, and mechanical, electrical, atomic and sub-atomic structures and processes.</t>
  </si>
  <si>
    <t xml:space="preserve">N/A </t>
  </si>
  <si>
    <t>C-500-22235-433850</t>
  </si>
  <si>
    <t xml:space="preserve">FU KANG CORPORATION </t>
  </si>
  <si>
    <t xml:space="preserve">PMB 535 BOX 10002 </t>
  </si>
  <si>
    <t>P-500-22191-341898</t>
  </si>
  <si>
    <t>12 months hands on experience in using US manufactured high speed band saws and automatic slicing machines. Hands on knowledge on maintaining sanitary standards and safety in handling and operating high speed band saws and slicers. Hands on knowledge of meat cuts, meat trimming, fish cutting, displaying and ensuring maximum safety and hazard avoidance in handling seafoods and meat.</t>
  </si>
  <si>
    <t xml:space="preserve">SAN ROQUE </t>
  </si>
  <si>
    <t>Payroll taxes as required by law.</t>
  </si>
  <si>
    <t>C-500-22227-415383</t>
  </si>
  <si>
    <t xml:space="preserve">XUANBO </t>
  </si>
  <si>
    <t>Procurement Clerks</t>
  </si>
  <si>
    <t>P-500-22168-290757</t>
  </si>
  <si>
    <t>PURCHASING CLERK</t>
  </si>
  <si>
    <t>Payroll taxes as required by law</t>
  </si>
  <si>
    <t>C-500-22201-363487</t>
  </si>
  <si>
    <t>Suite 205 Middle Road Chalan Laulau</t>
  </si>
  <si>
    <t>HE</t>
  </si>
  <si>
    <t xml:space="preserve">GUO QIANG </t>
  </si>
  <si>
    <t>P-500-22159-255776</t>
  </si>
  <si>
    <t>EXTENSIVE KNOWLEDGE ON USING LOGIC AND REASONING TO IDENTIFY THE STRENGTHS AND WEAKNESSES OF ALTERNATIVE SOLUTIONS, CONCLUSIONS OR
APPROACHES TO PROBLEMS</t>
  </si>
  <si>
    <t>C-500-22211-386391</t>
  </si>
  <si>
    <t>Kalayaan  Inc.</t>
  </si>
  <si>
    <t>P-500-22127-146998</t>
  </si>
  <si>
    <t>Human Resources Assistant</t>
  </si>
  <si>
    <t>Previous  work-related skill, knowledge or experience is required.  Will consider foreign equivalent or high school diploma or GED.</t>
  </si>
  <si>
    <t>Chapters 2 &amp; 7 Taxes (Federal &amp; State Tax), Social Security &amp; Medicare Tax.</t>
  </si>
  <si>
    <t>C-500-22187-333174</t>
  </si>
  <si>
    <t>FE R. CABRERA</t>
  </si>
  <si>
    <t>YUTU COMMERCIAL SERVICES MANPOWER</t>
  </si>
  <si>
    <t>BATTO PLACE SAN ANTONIO</t>
  </si>
  <si>
    <t>P.O. BOX 504126</t>
  </si>
  <si>
    <t>CABRERA</t>
  </si>
  <si>
    <t>FE</t>
  </si>
  <si>
    <t>R</t>
  </si>
  <si>
    <t>carlosmanpower.fc@gmail.com</t>
  </si>
  <si>
    <t>P-500-22127-146980</t>
  </si>
  <si>
    <t>Must have 3 months of work experience and has an employment certification in Housekeeping Attendant, Commercial Cleaner, or Operational Service Workers.</t>
  </si>
  <si>
    <t>BASED ON WORKING SCHEDULES</t>
  </si>
  <si>
    <t>CNMI &amp; FEDERAL TAXES</t>
  </si>
  <si>
    <t>C-500-22178-313076</t>
  </si>
  <si>
    <t>Marianas Health Services Inc</t>
  </si>
  <si>
    <t>Ghiyeghi St</t>
  </si>
  <si>
    <t>PO Box 10003 PMB 1341 Saipan</t>
  </si>
  <si>
    <t>San Jose</t>
  </si>
  <si>
    <t>Cruz</t>
  </si>
  <si>
    <t>George</t>
  </si>
  <si>
    <t>arlene_l@marianashealth.com</t>
  </si>
  <si>
    <t>Radiologic Technicians</t>
  </si>
  <si>
    <t>P-500-22030-863839</t>
  </si>
  <si>
    <t>Ultrasound Technician</t>
  </si>
  <si>
    <t>recruitment@marianashealth.com</t>
  </si>
  <si>
    <t>C-500-22193-344833</t>
  </si>
  <si>
    <t xml:space="preserve">AIRPORT ROAD, DANDAN VILLAGE </t>
  </si>
  <si>
    <t>P-500-22148-222650</t>
  </si>
  <si>
    <t>AUTOMOTIVE BODY AND RELATED REPAIRER</t>
  </si>
  <si>
    <t>C-500-22181-323278</t>
  </si>
  <si>
    <t>SP DANCOE AND ASSOCIATES, LLC</t>
  </si>
  <si>
    <t>P.O. BOX 503922 CK</t>
  </si>
  <si>
    <t>DANCOE</t>
  </si>
  <si>
    <t>SONYA</t>
  </si>
  <si>
    <t>PANGELINAN</t>
  </si>
  <si>
    <t>spdancoe19@gmail.com</t>
  </si>
  <si>
    <t>P-500-22061-942517</t>
  </si>
  <si>
    <t>ARCHITECTURAL AND CIVIL DRAFTER</t>
  </si>
  <si>
    <t>AUTOCAD OPERATOR;
ARCHITECTURAL, STRUCTURAL, ELECTRICAL, MECHANICAL PLANNING, DESIGN AND COSTING;
KNOWLEDGE IN BUILDING CODES, MATERIALS AND STANDARDS
1 MONTH TRAINING AND 6 MONTHS WORK EXPERIENCE IS REQUIRED</t>
  </si>
  <si>
    <t>SP DANCOE OFFICE</t>
  </si>
  <si>
    <t>P.O. BOX 503922 GUALO RAI</t>
  </si>
  <si>
    <t>SOCIAL SECURITY AND MEDICARE TAXES AND CHAPTER 2 AND CHAPTER 7</t>
  </si>
  <si>
    <t>C-500-22202-366506</t>
  </si>
  <si>
    <t>GUO QIANG</t>
  </si>
  <si>
    <t>P-500-22137-182488</t>
  </si>
  <si>
    <t>Farmworker</t>
  </si>
  <si>
    <t xml:space="preserve">Knowledge of raw materials, production processes, quality control, costs, and other techniques for maximizing the effective manufacture and distribution of goods. </t>
  </si>
  <si>
    <t>C-500-22227-415385</t>
  </si>
  <si>
    <t>NIPPON GENERAL TRADING CORPORATION</t>
  </si>
  <si>
    <t>COUNTRY HOUSE RESTAURANT</t>
  </si>
  <si>
    <t xml:space="preserve">COCONUT STREET GARAPAN </t>
  </si>
  <si>
    <t>PMB 658 BOX 10000</t>
  </si>
  <si>
    <t>SAGO</t>
  </si>
  <si>
    <t>MASANOBU</t>
  </si>
  <si>
    <t>contactwildwest@gmail.com</t>
  </si>
  <si>
    <t>P-500-22161-265754</t>
  </si>
  <si>
    <t>At least 2 years experience as an actual cook.</t>
  </si>
  <si>
    <t>COCONUT STREET GARAPAN</t>
  </si>
  <si>
    <t>SOCIAL SECURITY AND MEDICARE TAXES, CHAPTER 2 TAXES.</t>
  </si>
  <si>
    <t>contactwilwest@gmail.com</t>
  </si>
  <si>
    <t>C-500-22193-344857</t>
  </si>
  <si>
    <t>C-500-22187-333190</t>
  </si>
  <si>
    <t>P-500-22089-020351</t>
  </si>
  <si>
    <t>Preferred International cuisine menus specifically Filipino, Chinese, Japanese, Korean and American dishes</t>
  </si>
  <si>
    <t>www.marianas.labor.net</t>
  </si>
  <si>
    <t>C-500-22193-344701</t>
  </si>
  <si>
    <t xml:space="preserve">MA SANDRA TERESITA </t>
  </si>
  <si>
    <t>P-500-22143-198681</t>
  </si>
  <si>
    <t>C-500-22286-526643</t>
  </si>
  <si>
    <t>Scott Builders Cosntruction, Inc.</t>
  </si>
  <si>
    <t>Manpower Services/Building &amp; Cleaning Services/ General Constructi</t>
  </si>
  <si>
    <t xml:space="preserve">Rm 209 Sunset Glow Bldg. cor Amorsch Way St. </t>
  </si>
  <si>
    <t xml:space="preserve">Beach Road, San Jose Village </t>
  </si>
  <si>
    <t>Erni</t>
  </si>
  <si>
    <t>Oscar</t>
  </si>
  <si>
    <t>Ramos</t>
  </si>
  <si>
    <t>Operation Manager</t>
  </si>
  <si>
    <t>Beach Road, San Jose Village</t>
  </si>
  <si>
    <t>scottbuildersconstruction@gmail.com</t>
  </si>
  <si>
    <t>P-500-22225-415145</t>
  </si>
  <si>
    <t xml:space="preserve">1. At least 36 months of experience as a manager.
2. Knowledgeable in making proposals with accurate paper rates and other things needed. 
3. Must have reliable transportation.
4.  Must be able to work flexible days and flexible hours schedule including nights, weekends, and holidays.
5. Must have understanding and knowledge of safety.
6. Must be willing to take a drug test upon hiring.
7. Final interview will include a skill test review in financial statements, sales, activity reports, or other performance data to measure productivity or goal achievement or to identify areas needing cost reduction or program improvement, direct and coordinate activities of business or departments concerned with the sales.
8. knowledgeable in design, adobe illustration, and other file-related.
9. Direct administrative activities directly related to providing services.
10. Prepare staff work schedules and assign specific duties.
11. Monitor suppliers to ensure that they efficiently and effectively provide needed goods on services within budgetary limits.
</t>
  </si>
  <si>
    <t>CHAP 2/ CHAP 7 AND FICA</t>
  </si>
  <si>
    <t>C-500-22180-319479</t>
  </si>
  <si>
    <t>CWM TRUST LLC</t>
  </si>
  <si>
    <t>EUCON MEDICAL HEALTH SERVICES</t>
  </si>
  <si>
    <t>CHRISTIANA</t>
  </si>
  <si>
    <t>DORREENE</t>
  </si>
  <si>
    <t>MEMBER/SECRETARY</t>
  </si>
  <si>
    <t>P-500-22133-167907</t>
  </si>
  <si>
    <t>NURSING ASST.</t>
  </si>
  <si>
    <t>Must have at least 12 months experience in clinical duties and responsibilities</t>
  </si>
  <si>
    <t>Diligent Building</t>
  </si>
  <si>
    <t>Gualo Rai, Middle Road</t>
  </si>
  <si>
    <t>CNMI Tax Withheld and FICA</t>
  </si>
  <si>
    <t>De Jesus</t>
  </si>
  <si>
    <t>Socorro</t>
  </si>
  <si>
    <t>C-500-22178-313066</t>
  </si>
  <si>
    <t>Marianas Health Services Inc.</t>
  </si>
  <si>
    <t>PO Box 10003 PMB 1341</t>
  </si>
  <si>
    <t>P-500-22030-863845</t>
  </si>
  <si>
    <t>Maintenance Repair Workers</t>
  </si>
  <si>
    <t>C-500-22213-389249</t>
  </si>
  <si>
    <t xml:space="preserve">FIRST ALARM COMPANY </t>
  </si>
  <si>
    <t xml:space="preserve">SUITE #203, SAIPAN PLAZA BLDG, GUALO RAI </t>
  </si>
  <si>
    <t>BISCOCHO</t>
  </si>
  <si>
    <t>DENNIS</t>
  </si>
  <si>
    <t>P-500-22165-276209</t>
  </si>
  <si>
    <t>Knowledge in troubleshooting and repair of electrical and mechanical problems of machines. Know how to read electrical diagram and lay out plan. Know how to repair door locks and operate welding machine. Know how to operate power tools. Know how to repair problems on generator. Willing to work flexible schedule. Do other related duties as assigned</t>
  </si>
  <si>
    <t>C-500-22181-323258</t>
  </si>
  <si>
    <t>P.O. 503922 CK</t>
  </si>
  <si>
    <t>Civil Engineers</t>
  </si>
  <si>
    <t>P-500-22061-942559</t>
  </si>
  <si>
    <t>CIVIL ENGINEERING DESIGNER</t>
  </si>
  <si>
    <t>AUTOCAD OPERATION, DRAFTING, DESIGN AND PLANNING, SUPERVISION AND MONITORING CONSTRUCTION JOB</t>
  </si>
  <si>
    <t>DANDAN</t>
  </si>
  <si>
    <t>GUALO RAI, MIDDLE ROAD</t>
  </si>
  <si>
    <t>C-500-22180-319592</t>
  </si>
  <si>
    <t>P.O. BOX 505406 CK</t>
  </si>
  <si>
    <t>TEXAS ROAD, CHALAN KANOA</t>
  </si>
  <si>
    <t>P-500-22046-902181</t>
  </si>
  <si>
    <t>GENERAL MAINTENANCE AND REPAIRER</t>
  </si>
  <si>
    <t>Can follow instructions or directions either verbally or in writing. Have the basic understanding of electric systems, painting, carpentry and plumbing.</t>
  </si>
  <si>
    <t>C-500-22211-386382</t>
  </si>
  <si>
    <t xml:space="preserve">KALAYAAN, INC. </t>
  </si>
  <si>
    <t>MANGKOK</t>
  </si>
  <si>
    <t xml:space="preserve">AGINGAN LANE, SAN ANTONIO VILLAGE </t>
  </si>
  <si>
    <t>PO BOX 505656</t>
  </si>
  <si>
    <t>LERIO</t>
  </si>
  <si>
    <t xml:space="preserve">AIREN </t>
  </si>
  <si>
    <t xml:space="preserve">PADILLA </t>
  </si>
  <si>
    <t xml:space="preserve">ACCOUNTANT </t>
  </si>
  <si>
    <t>P-500-22133-168093</t>
  </si>
  <si>
    <t xml:space="preserve">STOCK-WAREHOUSE CLERK </t>
  </si>
  <si>
    <t>MUST BE ABLE TO WORK IN FLEXIBLE HOURS AND EARLY MORNING SHIFT. 
MUST BE ABLE TO LIFT AT LEAST 50 LBS.
WILL CONSIDER FOREIGN EQUIVALENT HIGH SCHOOL DIPLOMA OR GED.</t>
  </si>
  <si>
    <t>Chapters 2 &amp; 7 (Federal &amp; State TAx), Social Security &amp; Medicare Tax</t>
  </si>
  <si>
    <t>C-500-22181-323426</t>
  </si>
  <si>
    <t>Restaurant/BBQ Stand/Catering/Commercial Space Rental</t>
  </si>
  <si>
    <t>PO BOX 501106</t>
  </si>
  <si>
    <t>Emily</t>
  </si>
  <si>
    <t>P-500-22034-874356</t>
  </si>
  <si>
    <t xml:space="preserve">Understand the importance of sanitation and practice proper procedures to keep their work area tight. Knowledge of
ingredients, how those ingredients interact, how to properly store and work with those ingredients, and which items can serve as a substitute for others is essential in the kitchen. Ability to understand and practice the steps involved in all of the primary cooking methods: saute, grill, broil, poach, roast, braise and fry. Ability to work shifts over weekend and on holidays as required.
</t>
  </si>
  <si>
    <t>Alaihai Avenue cor Garapan St</t>
  </si>
  <si>
    <t>Mandated CNMI and Federal Payroll Taxes</t>
  </si>
  <si>
    <t>C-500-22181-323099</t>
  </si>
  <si>
    <t>li's usa corp</t>
  </si>
  <si>
    <t>NEW I MART</t>
  </si>
  <si>
    <t>Middle Rd, Tanapag</t>
  </si>
  <si>
    <t>GUIHAN</t>
  </si>
  <si>
    <t>lisusacopr@gmail.com</t>
  </si>
  <si>
    <t>P-500-22117-110366</t>
  </si>
  <si>
    <t>store supervisors</t>
  </si>
  <si>
    <t xml:space="preserve">Worked as a supervisors in a supermarket for 24 consecutive months
</t>
  </si>
  <si>
    <t>C-500-22195-351178</t>
  </si>
  <si>
    <t>P-500-22138-183541</t>
  </si>
  <si>
    <t xml:space="preserve">Knowledge of machines and tools, including their designs, uses, repair, and maintenance.
Knowledge of materials, methods, and the tools involved in the construction or repair
Knowledge of relevant equipment, policies, procedures, and strategies to promote effective operations for the protection of the people
Be able to read technical information needed to perform maintenance or repairs.
</t>
  </si>
  <si>
    <t>FICA 7.65%; STATE INCOME TAX 4%</t>
  </si>
  <si>
    <t>C-500-22193-344846</t>
  </si>
  <si>
    <t>C-500-22181-323407</t>
  </si>
  <si>
    <t>Restaurant /Catering/ Barbeque Stand/Commercial Space Rental</t>
  </si>
  <si>
    <t>Alahai Avenue cor Garapan St</t>
  </si>
  <si>
    <t>P-500-22035-877821</t>
  </si>
  <si>
    <t xml:space="preserve">ABILITY TO WORK EFFICIENTLY AND KEEP CALM, UNDER PRESSURE. ABILITY TO WORK QUICKLY BUT EFFICIENTLY. ABILITY TO WORK
SHIFTS, OVER WEEKENDS, AND ON HOLIDAYS, AS REQUIRED.
</t>
  </si>
  <si>
    <t>workmans compensation</t>
  </si>
  <si>
    <t>all mandated CNMI  and federal taxes</t>
  </si>
  <si>
    <t>C-500-22181-323427</t>
  </si>
  <si>
    <t>D' Elegance Enterprises, Inc</t>
  </si>
  <si>
    <t>Restaurant/Catering/Barbeque/Commercial Space Rental</t>
  </si>
  <si>
    <t>EMILY</t>
  </si>
  <si>
    <t>DAVID</t>
  </si>
  <si>
    <t>Alaihai Avenue cor Garapan Street</t>
  </si>
  <si>
    <t>P-500-22035-877745</t>
  </si>
  <si>
    <t>Ability to work shifts, over weekends, and on holidays, as required. Have technical, problem solving and physical ability.</t>
  </si>
  <si>
    <t>C-500-22209-380947</t>
  </si>
  <si>
    <t>SAINT TRADING COMPANY INC.</t>
  </si>
  <si>
    <t>MARIANAS INSURANCE BUILDING CHALAN MONSIGNOR GUERRERO</t>
  </si>
  <si>
    <t>P.O. BOX 504330</t>
  </si>
  <si>
    <t>VELASQUEZ</t>
  </si>
  <si>
    <t>MARIANAS INSURANCE BLDG CHALAN MONSIGNOR GUERRERO</t>
  </si>
  <si>
    <t>P-500-22165-276255</t>
  </si>
  <si>
    <t>FACILITIES TECHNICIAN</t>
  </si>
  <si>
    <t>Knowledge of maintenance on equipment and determining when and what kind of maintenance is needed. Knowledge of materials, methods, and the tools involved in the construction or repair of houses, buildings, or other structures.</t>
  </si>
  <si>
    <t>Overtime rate applies in excess of 40 hours per week</t>
  </si>
  <si>
    <t>CNMI WITHHOLDING TAX, FEDERAL WITHHOLDING TAX, SOCIAL SECURITY AND MEDICARE CONTRIBUTION. EMPLOYER WILL ASSIST IN SECURING BOARD AND LODGING AT NO COST TO EMPLOYEES.</t>
  </si>
  <si>
    <t>C-500-22257-470977</t>
  </si>
  <si>
    <t>P&amp;A Corporation</t>
  </si>
  <si>
    <t>Winners Residences, Winners Apt &amp; Commercial Space Rental, et al</t>
  </si>
  <si>
    <t>P.O. Box 506003</t>
  </si>
  <si>
    <t>Kim</t>
  </si>
  <si>
    <t>Doyi</t>
  </si>
  <si>
    <t>saipanwinners5@gmail.com</t>
  </si>
  <si>
    <t>P-500-22172-302256</t>
  </si>
  <si>
    <t>Operations Service Worker</t>
  </si>
  <si>
    <t>High school graduate. At least 6 month of work related experience. Can do and perform work assignment under pressure with less supervision. Must be honest and trustworthy. Must possess excellent communication and listening skills; and has a sense of responsibility and urgency. Willing to work flexible hours including holidays and weekends. Must be physically fit to be able to handle strenuous activities. Must have own transportation to &amp; from work.  Must have own transportation to &amp; from work. Background checks and drug testing may be required during or prior to employment to all applicants. All applicants must attached resume, copy of diploma, education certificates, employment certification, and other related documents. The work schedule for this position includes split shift and each beneficiary shall have different days off, each with 1-day off per week.</t>
  </si>
  <si>
    <t>Afetna Rd San Antonio</t>
  </si>
  <si>
    <t>BANAYOS</t>
  </si>
  <si>
    <t>EMERLINDA</t>
  </si>
  <si>
    <t>C</t>
  </si>
  <si>
    <t>P&amp;A CORPORATION</t>
  </si>
  <si>
    <t>C-500-22222-406906</t>
  </si>
  <si>
    <t>V-KOOL Marianas USA, LLC.</t>
  </si>
  <si>
    <t>Beach Road, Tun Segundo St., Chalan Kanoa</t>
  </si>
  <si>
    <t>Sikayun</t>
  </si>
  <si>
    <t>Edward</t>
  </si>
  <si>
    <t>Manager</t>
  </si>
  <si>
    <t>polyshinevkool@gmail.com</t>
  </si>
  <si>
    <t>P-500-22181-323227</t>
  </si>
  <si>
    <t>Maintenance and Repair Worker, General</t>
  </si>
  <si>
    <t>Previous work-related skill, knowledge, or experience is required for these occupations.</t>
  </si>
  <si>
    <t>Applicable CNMI &amp; Federal Tax</t>
  </si>
  <si>
    <t>C-500-22202-366326</t>
  </si>
  <si>
    <t>BEACH ROAD, GARAPAN, 2nd FLR OF DOLLAR DAYS WHOLESALE</t>
  </si>
  <si>
    <t>C-500-22176-312406</t>
  </si>
  <si>
    <t>Tinney Mercantile</t>
  </si>
  <si>
    <t>Common Ground</t>
  </si>
  <si>
    <t>Marina Heights II</t>
  </si>
  <si>
    <t>Suite 102</t>
  </si>
  <si>
    <t>Tinney</t>
  </si>
  <si>
    <t>Jayson</t>
  </si>
  <si>
    <t>Bryan</t>
  </si>
  <si>
    <t>cgcoffee670@gmail.com</t>
  </si>
  <si>
    <t>Baristas</t>
  </si>
  <si>
    <t>P-500-22109-082696</t>
  </si>
  <si>
    <t>Barista</t>
  </si>
  <si>
    <t xml:space="preserve">Teamwork 
	Contributes to store goals for increasing sales and improving profits by selling larger coffees or cakes with the guests drinks so that the guest spends more. 
	To attend all team briefings and departmental meetings as required 
	To undertake an annual personal development review and take on a full and active part in any training and development activities provided to enable you to carry out your work effectively. 
	To undertake any other reasonable duties/requests (other than those stated in your job description) as requested from the Members(s)/Owner. 
	To conform to all work rules and codes of practice, including:  
o	Health and Safety codes of practice and CNMI Bureau of Environmental Health rules and regulations 
o	Food &amp; Beverage receipt procedures. 
o	Maintaining high standards of personal appearance &amp; hygiene at all times. 
o	Wearing specified protective clothing. 
o	Providing a polite, courteous, responsive and professional service to customers. 
Person Specification and Preferred Qualifications
	Must possess a current and valid Food Handlers Permit issued by the CNMI Bureau of Environmental Health.
	3 months or more of experience working as a Barista in a coffee shop, restaurant, or similar setting utilizing a wide variety of coffee, tea, espresso, juice machines, and food preparation equipment to include a meat and cheese slicer.  
	3 months experience working in the food and beverage industry.
	Knowledge of Food and Beverage Safe Handling Hygiene and Practices. 
	 The ability to communicate verbally and in writing in a courteous manner is essential, as is the ability to understand and describe products and services to others. 
	The ability to work independently on own initiative, and co-operatively within a team environment.
	A good standard of basic English literacy and numeracy. This can be evidenced by experience which demonstrates the ability to carry out efficiently the duties of the job.  
	Bilingual/Multilingual is preferred in any one of the following languages: Chamorro, Carolinian, Japanese, Korean, Tagalog, or Chinese and is not a requirement for employment.  
	Must be able to regularly and safely lift heavy objects greater than 40 pounds unassisted. 
	Able to stand all day while frequently bending and twisting, occasionally and light to moderate lifting. 
	Open schedule is preferred, evenings, weekends and holidays are a must. 
</t>
  </si>
  <si>
    <t>Marina Height II</t>
  </si>
  <si>
    <t>C-500-22208-378106</t>
  </si>
  <si>
    <t>INTERPACIFIC RESORT (SAIPAN) CORP.</t>
  </si>
  <si>
    <t>P.O. BOX 502370</t>
  </si>
  <si>
    <t>KWANG WON</t>
  </si>
  <si>
    <t>jake.maratita@picsaipan.com</t>
  </si>
  <si>
    <t>P-500-22166-280891</t>
  </si>
  <si>
    <t>CHEF DE PARTIE</t>
  </si>
  <si>
    <t>HAVE KNOWLEDGE OF PRINCIPLES AND PROCESSES FOR PROVIDING CUSTOMER AND PERSONAL SERVICES IN MEETING QUALITY STANDARDS AND EVALUATION OF CUSTOMER SATISFACTION.  HAVE SOME KNOWLEDGE OF INTERNATIONAL CUISINE. ABLE TO WORK FLEXIBLE SHIFTS, WEEKENDS AND HOLIDAYS AND MAY BE REQUIRED TO WORK OVERTIME ON OCCASSION WITH DEPARTMENT NEEDS.  REQUIRES STANDING FOR EXTENDED PERIODS, WALKING, PUSHING, LIFTING UP TO 30 LBS., BENDING AND REACHING, STOOPING, KEELING OR CROUCHING.  COMPLETION OF APPRENTICESHIP IS PREFERRED.</t>
  </si>
  <si>
    <t>779 CHALAN TUN THOMAS P. SABLAN RD.</t>
  </si>
  <si>
    <t>All CNMI &amp; Federal deductions required by law</t>
  </si>
  <si>
    <t>hrcoordinator@picsaipan.com</t>
  </si>
  <si>
    <t>C-500-22202-366719</t>
  </si>
  <si>
    <t>SHINING STAR TRADING</t>
  </si>
  <si>
    <t>PMB 288 BOX 10003</t>
  </si>
  <si>
    <t>QI HAO</t>
  </si>
  <si>
    <t>henryliangqihao@hotmail.com</t>
  </si>
  <si>
    <t>P-500-22082-001345</t>
  </si>
  <si>
    <t xml:space="preserve">Minimum 24 months experience as Tour Guide. Must be familiar of places where tourist like to visit and knowledgeable of historic events of such places.Can understand and speak
chineese, korean language. Must be able to work on a flexible time if needed.
</t>
  </si>
  <si>
    <t>Liang</t>
  </si>
  <si>
    <t>Qi Hao</t>
  </si>
  <si>
    <t>Shining Star Trading</t>
  </si>
  <si>
    <t>C-500-22202-366730</t>
  </si>
  <si>
    <t xml:space="preserve">Minimum 12 months experience as Tour Guide. Must be familiar of places where tourist like to visit and knowledgeable of historic events of such places. Can understand and speak
chinese, korean language.Must be able to work on a flexible time if needed.
 </t>
  </si>
  <si>
    <t>C-500-22209-381042</t>
  </si>
  <si>
    <t>P-500-22167-285460</t>
  </si>
  <si>
    <t>WAITRESS/WAITER</t>
  </si>
  <si>
    <t>HAVE KNOWLEDGE OF PRINCIPLE AND PROCESSES FOR PROVIDING CUSTOMER AND PERSONAL SERVICES IN MEETING QUALITY STANDARDS AND EVALUATION OF CUSTOMER SATISFACTION.  ABLE TO WORK FLEXIBLE SHIFTS, WEEKENDS AND HOLIDAYS, AND MAY BE REQUIRED TO WORK OVERTIME ON OCCASION WITH DEPARTMENT NEEDS.  REQUIRES STANDING FOR EXTENDED PERIODS, WALKING, LIFTING UP 10-25 LBS, BENDING, STOOPING, KNEELING AND CROUCHING.
-HOTEL/RESORT EXPERIENCE PREFERRED.</t>
  </si>
  <si>
    <t>All CNMI &amp; Federal deductions required by law.</t>
  </si>
  <si>
    <t>C-500-22209-381033</t>
  </si>
  <si>
    <t>P-500-22167-285549</t>
  </si>
  <si>
    <t>HAVE KNOWLEDGE OF PRINCIPLE AND PROCESSES FOR PROVIDING CUSTOMER AND PERSONAL SERVICES IN MEETING QUALITY STANDARDS AND EVALUATION OF CUSTOMER SATISFACTION.  KNOWLEDGE OF FOOD SERVICE LINE SE-UP AND TERMPERATURE REQUIREMENTS.  ABLE TO WORK FLEXIBLE SHIFTS, WEEKENDS AND HOLIDAYS, AND MAY BE REQUIRED TO WORK OVERTIME ON OCCASION WITH DEPARTMENT NEEDS.  REQUIRES STANDING FOR EXTENDED PERIODS, WALKING, LIFTING UP 10-25 LBS, BENDING, STOOPING, KNEELING AND CROUCHING.  HOTEL/RESORT EXPERIENCE PREFERRED.</t>
  </si>
  <si>
    <t>C-500-22209-380910</t>
  </si>
  <si>
    <t>P.O . BOX 504330</t>
  </si>
  <si>
    <t>P-500-22165-276336</t>
  </si>
  <si>
    <t>BAKER</t>
  </si>
  <si>
    <t>Knowledge or experience in mixing and baking ingredients to produce breads, rolls, cookies, cakes, pies, pastries, or other baked goods is needed</t>
  </si>
  <si>
    <t xml:space="preserve">MARIANAS INSURANCE BLDG. CHALAN MONSIGNOR GUERRERO </t>
  </si>
  <si>
    <t>Overtime rate applies in excess of 40 hours work per week.</t>
  </si>
  <si>
    <t>C-500-22203-369552</t>
  </si>
  <si>
    <t>Advance Carrier, Inc</t>
  </si>
  <si>
    <t>Marianas Carrier</t>
  </si>
  <si>
    <t>Gualo Rai Commercial Center, Gualo Rai P O BOX 500137</t>
  </si>
  <si>
    <t>Insatto Street, Susupe P O BOX 500137</t>
  </si>
  <si>
    <t>Heating, Air Conditioning, and Refrigeration Mechanics and Installers</t>
  </si>
  <si>
    <t>P-500-22156-245684</t>
  </si>
  <si>
    <t>HVAC Technician</t>
  </si>
  <si>
    <t xml:space="preserve">HIGH SCHOOL DIPLOMA, GED OR SUITABLE EQUIVALENT. AT LEAST ONE YEAR EXPERIENCE AS AN HVAC TECHNICIAN, AND WILLINGNESS TO CONTINUE EDUCATION IN
HVAC FIELD. UNDERSTANDING OF ADVANCED PRINCIPLES OF AIR CONDITIONING, REFRIGERATION AND HEATING. WORKING KNOWLEDGE OF BOILER SYSTEMS. PROFICIENT IN BALANCING AIR AND WATER TREATMENT SYSTEMS IN LINE WITH HVAC PROTOCOLS. PROFICIENT IN READING SCHEMATICS AND WORK PLANS. ABILITY TO WORK AFTER HOURS, OVER WEEKENDS AND ON PUBLIC HOLIDAYS WITH SHORT OR NO NOTICE. ABILITY TO WORK IN CONFINED SPACES. ENSURING COMPLIANCE WITH APPLIANCE STANDARDS AND WITH OCCUPATIONAL HEALTH AND SAFETY ACT.
</t>
  </si>
  <si>
    <t>Advance Carrier, Inc. dba Marianas Carrier</t>
  </si>
  <si>
    <t>C-500-22214-389621</t>
  </si>
  <si>
    <t>KAN PACIFIC SAIPAN, LTD</t>
  </si>
  <si>
    <t>OBOT AI</t>
  </si>
  <si>
    <t>RTE 30 BEACH ROAD, SOUTH GARAPAN</t>
  </si>
  <si>
    <t>CUSTODIO</t>
  </si>
  <si>
    <t>YURIKO</t>
  </si>
  <si>
    <t>PO BOX 500527</t>
  </si>
  <si>
    <t>kanpacificspn@gmail.com</t>
  </si>
  <si>
    <t>P-500-22154-239599</t>
  </si>
  <si>
    <t>ADMINISTRATIVE ASSISTANT</t>
  </si>
  <si>
    <t>HIGH SCHOOL DIPLOMA OR EQUIVALENT REQUIRED. ASSOCIATES DEGREE IN BUSINESS ADMINISTRATION IS A PLUS. MUST HAVE TWO (2) YEARS WORK EXPERIENCE IN THE AREA OF CLERICAL, OFFICE EXPERIENCE OR IN A SIMILAR FIELD. PROFICIENT COMPUTER SKILLS, INCLUDING MICROSOFT OFFICE AND OBOT AI. MUST HAVE STRONG VERBAL AND WRITTEN COMMUNICATION SKILLS IN ENGLISH AND IN MANDARIN/TRADITIONAL CHINESE. DATA ENTRY EXPERIENCE. WORKING KNOWLEDGE OF GENERAL OFFICE EQUIPMENT. APPLICANT MUST BE ABLE TO WORK EFFECTIVELY UNDER PRESSURE. APPLICANT MUST ALSO BE ABLE TO WORK ON HOLIDAYS AND WEEKENDS WHEN NEEDED.</t>
  </si>
  <si>
    <t>C-500-22208-378093</t>
  </si>
  <si>
    <t>P-500-22166-280916</t>
  </si>
  <si>
    <t>BUILDING MAINTENANCE</t>
  </si>
  <si>
    <t>KNOWLEDGE IN EQUIPMENT MAINTENANCE, DETERMINING AND TROUBLESHOOTING CAUSES.   ABLE TO WORK FLEXIBLE WORK SHIFTS, WEEKENDS AND HOLIDAYS, AND MAY BE REQUIRED TO WORK OVERTIME ON OCCASSION WHEN THE DEPARTMENT NEEDS.  ABLE TO LIST UP TO 50 LBS REGULARLY, SAFELY CLIMB LADDERS WHILE CARRYING UP TO 30LBS.  ABLE TO STAND, WALK, CLIMB OR BALANCE, STOOP, CRAWL, KNEEL.  WORK AT HEIGHTS UP TO 100 FT. WORK UNDER EXTREME WEATHER CONDITIONS. UNDERSTANDIN GOF TECHNICAL ASPECTS OF PLUMBING, CARPENTRY, ELECTRICAL SYSTEMS, OFFICIAL APPRENTICESHIP PREFERRED.</t>
  </si>
  <si>
    <t>C-500-22186-331237</t>
  </si>
  <si>
    <t>PC Bargain Corporation</t>
  </si>
  <si>
    <t>PC Bargain</t>
  </si>
  <si>
    <t xml:space="preserve">Beach Road, Garapan Village </t>
  </si>
  <si>
    <t>Leonardo</t>
  </si>
  <si>
    <t>Delos Santos</t>
  </si>
  <si>
    <t>P.O. Box 505644</t>
  </si>
  <si>
    <t>Beach Road Garapan</t>
  </si>
  <si>
    <t>pcbargaincorp@gmail.com</t>
  </si>
  <si>
    <t>P-500-22089-020569</t>
  </si>
  <si>
    <t>Inventory Specialist</t>
  </si>
  <si>
    <t xml:space="preserve">HIGH SCHOOL DIPLOMA WITH 12 MONTHS WORK EXPERIENCE IN THE FIELD. ABLE TO WORK WEEKENDS ON OCCASION. PROFICIENCY IN MICROSOFT OFFICE: WORD, POWERPOINT, AND EXCEL.
</t>
  </si>
  <si>
    <t>PC Bargain Store</t>
  </si>
  <si>
    <t>C-500-22237-436565</t>
  </si>
  <si>
    <t>V-KOOL MARIANAS USA, LLC.</t>
  </si>
  <si>
    <t>PO Box 501766</t>
  </si>
  <si>
    <t>P-500-22194-348017</t>
  </si>
  <si>
    <t>Customer Service Representative</t>
  </si>
  <si>
    <t>Bi-Weekly</t>
  </si>
  <si>
    <t>C-500-22208-378108</t>
  </si>
  <si>
    <t>P.O. BOCX 502370</t>
  </si>
  <si>
    <t>C-500-22200-360257</t>
  </si>
  <si>
    <t>Atoms Co Ltd</t>
  </si>
  <si>
    <t>Adetfa Street</t>
  </si>
  <si>
    <t>Gill Blas Condominium 1F</t>
  </si>
  <si>
    <t>KAIJO</t>
  </si>
  <si>
    <t>JUANITA</t>
  </si>
  <si>
    <t>EBBA</t>
  </si>
  <si>
    <t>Administrative Officer</t>
  </si>
  <si>
    <t>consulting-dep@atomsco.com</t>
  </si>
  <si>
    <t>P-500-22160-260534</t>
  </si>
  <si>
    <t>Heating, Refrigeration, Air Conditioning Mechanics &amp; Install</t>
  </si>
  <si>
    <t>Must have at least 6 months training as air conditioning and refrigeration repairer and installer. Must have at least 24 months job experience as aircon and refrigeration repairer and installer. Extensive knowledge on the field of heating, air conditioning and refrigeration including but not limited to refrigerants and tools needed to perform the job. Must have a general knowledge of building electrical wiring . Must be able to read building plans or sketches . Must be physically fit to lift or move objects 50 lbs. &amp; above. Must be able to work in open or confined spaces, exposed to extreme heat, or cold, dirt, noise and cleaning solutions. Must be able to stand, squat and sit for long periods of time. Must be able to read, write, add, subtract, divide and multiply. Must be able to speak the English language. Must be able to acquire a drivers license or possesses a driver's license in order to drive the company car to the assigned job location.</t>
  </si>
  <si>
    <t>Mandatory CNMI taxes (Ch2 &amp; Ch7) and Federal Taxes (FICA &amp; Medicare)</t>
  </si>
  <si>
    <t>C-500-22182-327503</t>
  </si>
  <si>
    <t>ALLIED CONSTRUCTION CORPORATION</t>
  </si>
  <si>
    <t>BARNYS PIZZA</t>
  </si>
  <si>
    <t>TEXAS ROAD SUSUPE VILLAGE</t>
  </si>
  <si>
    <t>BARNYS PIZZA BUILDING</t>
  </si>
  <si>
    <t>JIMMY</t>
  </si>
  <si>
    <t>CHEONG</t>
  </si>
  <si>
    <t>alliedspn@gmail.com</t>
  </si>
  <si>
    <t>P-500-22058-934834</t>
  </si>
  <si>
    <t>Delivery driver</t>
  </si>
  <si>
    <t>C-500-22209-381038</t>
  </si>
  <si>
    <t>P-500-22167-285434</t>
  </si>
  <si>
    <t xml:space="preserve"> KNOWLEDGE OF CLEANING HOTEL GUEST ROOMS AND PROPER USE OF CLEANING AGENTS. ATTENTION TO DETAIL. PHYSICAL STRENGTH AND STAMINA TO WORK EXTENDED PERIODS. ABILITY TO MAINTAIN CONFIDENTIALITY. BE ABLE AND WILLING TO WORK IN FLEXIBLE SHIFTS, WEEKENDS AND HOLIDAYS, AND MAY BE REQUIRED TO WORK OVERTIME ON OCCASSION WITH DEPARTMENT NEEDS.  REQUIRES STANDING AND WALKING FOR EXTENDED PERIODS, LIFTING UP TO 10-25 LBS, BENDING, STOOPING, PUSHING, KNEELING OR CROUCHING.  HOTEL/RESORT EXPERIENCE PREFERRED.</t>
  </si>
  <si>
    <t>C-500-22208-378046</t>
  </si>
  <si>
    <t>P.O. Box 502370</t>
  </si>
  <si>
    <t>jake.maratitia@picsaipan.com</t>
  </si>
  <si>
    <t>P-500-22166-280861</t>
  </si>
  <si>
    <t>FOOD &amp; BEVERAGE SUPERVISOR</t>
  </si>
  <si>
    <t>-HAVE KNOWLEDGE OF PRINCIPLE AND PROCESSES FOR PROVIDING CUSTOMER AND PERSONAL SERVICES IN MEETING QUALITY STANDARDS AND EVALUATION OF CUSTOMER SATISFACTION.
-ABLE TO WORK FLEXIBLE SHIFTS, WEEKENDS AND HOLIDAYS, AND MAY BE REQUIRED TO WORK OVERTIME ON OCCASION WITH DEPARTMENT NEEDS.
-REQUIRES STANDING FOR EXTENDED PERIODS, WALKING, LIFTING UP 10-25 LBS, BENDING, STOOPING, KNEELING AND CROUCHING.
-HOTEL/RESORT EXPERIENCE PREFERRED.</t>
  </si>
  <si>
    <t>P.O</t>
  </si>
  <si>
    <t>C-500-22208-378100</t>
  </si>
  <si>
    <t>C-500-22209-380897</t>
  </si>
  <si>
    <t>C-500-22176-312411</t>
  </si>
  <si>
    <t>P-500-22109-082932</t>
  </si>
  <si>
    <t>Counter Attendant</t>
  </si>
  <si>
    <t xml:space="preserve">Teamwork 
	Contributes to store goals for increasing sales and improving profits by selling larger coffees or cakes with the guests drinks so that the guest spends more. 
	To attend all team briefings and departmental meetings as required 
	To undertake an annual personal development review and take on a full and active part in any training and development activities provided to enable you to carry out your work effectively. 
	To undertake any other reasonable duties/requests (other than those stated in your job description) as requested from the Members(s)/Owner. 
	To conform to all work rules and codes of practice, including:  
o	Health and Safety codes of practice and CNMI Bureau of Environmental Health rules and regulations 
o	Food &amp; Beverage receipt procedures. 
o	Maintaining high standards of personal appearance &amp; hygiene at all times. 
o	Wearing specified protective clothing. 
o	Providing a polite, courteous, responsive and professional service to customers. 
Person Specification and Preferred Qualifications
	Must possess a current and valid Food Handlers Permit issued by the CNMI Bureau of Environmental Health.
	3 months of experience working as a Counter Attendant in a coffee shop, restaurant, or similar setting utilizing a wide variety of coffee, tea, espresso, juice machines, and food preparation equipment to include a meat and cheese slicer.  
	3 months of experience working in the food and beverage industry.
	Knowledge of Food and Beverage Safe Handling Hygiene and Practices. 
	The ability to communicate verbally and in writing in a courteous manner is essential, as is the ability to understand and describe products and services to others. 
	The ability to work independently on own initiative, and co-operatively within a team environment.
	A good standard of basic English literacy and numeracy. This can be evidenced by experience which demonstrates the ability to carry out efficiently the duties of the job.  
	Bilingual/Multilingual is preferred in any one of the following languages: Chamorro, Carolinian, Japanese, Korean, Tagalog, or Chinese and is not a requirement for employment. 
	Must be able to regularly and safely lift heavy objects greater than 40 pounds unassisted. 
	Able to stand all day while frequently bending and twisting, occasionally and light to moderate lifting. 
	Open schedule is preferred, evenings, weekends and holidays are a must. 
</t>
  </si>
  <si>
    <t>C-500-22173-302868</t>
  </si>
  <si>
    <t>Tinian</t>
  </si>
  <si>
    <t>P-500-22123-128427</t>
  </si>
  <si>
    <t>Finance Assistant</t>
  </si>
  <si>
    <t>UNDERSTANDING OF DATA PRIVACY STANDARDS; FAMILIARITY WITH  BUSINESS PRINCIPLES AND PRACTICES. ORGANIZATIONAL SKILLS; PLANNING SKILLS; PROBLEM-SOLVING SKILLS; ANALYTICAL SKILLS; CRITICAL THINKING SKILLS; COMPUTER SKILLS, PARTICULARLY WITH SPREADSHEETS AND CALCULATION SOFTWARE. MUST BE PROFICIENT IN ENGLISH BOTH WRITTEN AND ORAL. THE ABILITY TO COMMUNICATE IN MANDARIN, KOREAN OR JAPANESE IS A PLUS BUT NOT REQUIRED. MUST BE ABLE TO PERFORM SHIFT DUTIES AND WORK ON WEEKENDS AND PUBLIC HOLIDAYS.</t>
  </si>
  <si>
    <t>CNMI and state taxes, Medicare, SS and other taxes as required by law.</t>
  </si>
  <si>
    <t>C-500-22208-378086</t>
  </si>
  <si>
    <t>First-Line Supervisors of Helpers, Laborers, and Material Movers, Hand</t>
  </si>
  <si>
    <t>P-500-22166-281024</t>
  </si>
  <si>
    <t>MAINTENANCE SUPERVISOR</t>
  </si>
  <si>
    <t>HAVE KNOWLEDGE OF RELEVANT EQUIPMENT, POLICIES, PROCEDURES AND STRATESIES TO PROMOTE EFFECTIVE MAINTENANCE AND SECURITY OPERATIONS FOR THE PROTECTION OF GUESTS, EMPLOYEES AND HOTEL FACILITY IN GENERAL.  KNOWLEDGE AND UNDERSATNDING OF GENERAL BUILDING REPAIR AND MAINTENANCE.  ABLE TO WORK FLEXIBLE SHIFTS, WEEKENDS AND HOLIDAYS, AND MAY BE REQUIRED TO WORK OVERTIME ON OCCASSION WITH DEPARTMENT NEEDS.  REQUIRES STANDING FOR EXTENDED PERIODS, WALKING, PUSHING, LIFTING UP TO 50LBS, BENDING AND REACHING, CLIMBING, STOOPING, KNEELING OR CROUCHING.</t>
  </si>
  <si>
    <t>C-500-22188-336890</t>
  </si>
  <si>
    <t>Nursery Workers</t>
  </si>
  <si>
    <t>P-500-22132-166885</t>
  </si>
  <si>
    <t>NURSERY WORKER</t>
  </si>
  <si>
    <t>3 months experience as Nursery Worker is required in this position.  U.S. and Foreign workers must be physically fit and capable of performing physically demanding tasks all day, outside, in all kinds of weather and work environments, including hot, wet, windy, uneven terrain and noise. Skills and tasks include, but are not limited to, handling and moving large and heavy objects, communicating effectively with customers and providing information about nursery and landscaping services and costs, in-depth knowledge regarding plant propagation, care, maintenance, harvesting and transplanting of a wide variety of tropical and non-tropical plants; the ability to evaluate the health of plants and to inspect plants for the presence of pests, disease and adequacy of nutrients; the ability to identify specific pests and to select and safely apply the appropriate fungicide, herbicide or pesticide and have knowledge of safe and proper use of these products; the knowledge of proper fertilizer selection, use and evaluation of effectiveness.</t>
  </si>
  <si>
    <t>C-500-22182-327502</t>
  </si>
  <si>
    <t>P-500-22100-054382</t>
  </si>
  <si>
    <t>C-500-22217-398396</t>
  </si>
  <si>
    <t>Signsational</t>
  </si>
  <si>
    <t>Structural Metal Fabricators and Fitters</t>
  </si>
  <si>
    <t>P-500-22176-312384</t>
  </si>
  <si>
    <t>Metal Fabricators</t>
  </si>
  <si>
    <t>C-500-22193-344745</t>
  </si>
  <si>
    <t>Cleaners of Vehicles and Equipment</t>
  </si>
  <si>
    <t>P-500-22144-203229</t>
  </si>
  <si>
    <t>CLEANERS OF VEHICLE AND EQUIPMENT</t>
  </si>
  <si>
    <t>C-500-22218-401042</t>
  </si>
  <si>
    <t>P-500-22092-031610</t>
  </si>
  <si>
    <t>saipanglobe@gmail.com</t>
  </si>
  <si>
    <t>C-500-22210-386286</t>
  </si>
  <si>
    <t>P-500-22092-031593</t>
  </si>
  <si>
    <t>JANITOR</t>
  </si>
  <si>
    <t>C-500-22193-346975</t>
  </si>
  <si>
    <t>YUMANCONSTRUCTIONCOMPANY@GMAIL.COM</t>
  </si>
  <si>
    <t>P-500-22123-131448</t>
  </si>
  <si>
    <t>Knowledge of machines and tools, including their designs, uses, repair, and maintenance.</t>
  </si>
  <si>
    <t>C-500-22201-363525</t>
  </si>
  <si>
    <t xml:space="preserve">Suite 205 Middle Road Chalan Laulau </t>
  </si>
  <si>
    <t>Electrical and Electronics Drafters</t>
  </si>
  <si>
    <t>P-500-22159-255375</t>
  </si>
  <si>
    <t>Electrical Drafter</t>
  </si>
  <si>
    <t>KNOWLEDGEABLE WITH AND WITH HANDS-ON EXPERIENCE IN USING ELECTRICAL CAD
SOFTWARE.</t>
  </si>
  <si>
    <t>na</t>
  </si>
  <si>
    <t>C-500-22187-333267</t>
  </si>
  <si>
    <t>B.C. CORPORATION</t>
  </si>
  <si>
    <t>NEW CHUN JI RESTAURANT</t>
  </si>
  <si>
    <t>PMB 400 BOX 10001</t>
  </si>
  <si>
    <t>CHANG</t>
  </si>
  <si>
    <t>EUN AE</t>
  </si>
  <si>
    <t>P-500-22111-091446</t>
  </si>
  <si>
    <t>1 year prior experience in related food and beverage service and food preparation positions. Thorough experience with hot and cold food preparation, specialized in  Korean dishes. Preferably can speak Korean language.</t>
  </si>
  <si>
    <t>PALM STREET, GARAPAN</t>
  </si>
  <si>
    <t>C-500-22201-363467</t>
  </si>
  <si>
    <t>EXTENSIVE KNOWLEDGE ON USING LOGIC AND REASONING TO IDENTIFY THE STRENGTHS AND WEAKNESSES OF ALTERNATIVE SOLUTIONS, CONCLUSIONS OR APPROACHES TO PROBLEMS</t>
  </si>
  <si>
    <t>C-500-22193-347186</t>
  </si>
  <si>
    <t>P.O. BOX 7117 SVRB</t>
  </si>
  <si>
    <t>P-500-22123-131517</t>
  </si>
  <si>
    <t>KNOWLEDGE OF THE PRACTICAL APPLICATION OF ENGINEERING SCIENCE AND TECHNOLOGY. THIS INCLUDES APPLYING PRINCIPLE S, TECHNIQUES, PROCEDURES, AND EQUIPMENT TO THE DESIGN AND PRODUCTION OF VARIOUS GOODS AND SERVICES.</t>
  </si>
  <si>
    <t>C-500-22187-333252</t>
  </si>
  <si>
    <t>SINCLAIR9665@HOTMIAL.COM</t>
  </si>
  <si>
    <t>C-500-22225-415185</t>
  </si>
  <si>
    <t>P-500-22111-091939</t>
  </si>
  <si>
    <t>Maintenance &amp; Repair Workers, General</t>
  </si>
  <si>
    <t>At least High School Graduate with minimum 6 months training and/or work experience. Must have general knowledge of carpentry, electrical, plumbing, masonry and building and maintenance skills. Must have skills in painting, and repairing roofs, windows, doors, floors and woodwork. Ability to understands and follow safety procedures. Must be able to read blue prints and engineering plumbing, structural, electrical layouts. Must be able to maintain, cooperative attitude under stressful circumstances. Can work without supervision. Applicants either US Citizen or CW-1 must provide school credentials and training/employment certificates</t>
  </si>
  <si>
    <t>FICA Taxes (SS and Medicare) CNMI Local Taxes (Ch2 and Ch7)</t>
  </si>
  <si>
    <t>C-500-22201-363662</t>
  </si>
  <si>
    <t>MAN'S SERVICES, LLC</t>
  </si>
  <si>
    <t>MAN'S SERVICES</t>
  </si>
  <si>
    <t>PO Box 503393</t>
  </si>
  <si>
    <t>EVANGELISTA</t>
  </si>
  <si>
    <t>NORITA</t>
  </si>
  <si>
    <t>MEMBER/MANAGER</t>
  </si>
  <si>
    <t>mansservicesllc@gmail.com</t>
  </si>
  <si>
    <t>P-500-22158-250861</t>
  </si>
  <si>
    <t>Must have at least 12 months  work experience as job requires knowledge on standard cleaning procedures and proper use of manual and powered cleaning tools and equipment.</t>
  </si>
  <si>
    <t>Alus St. Beach Road</t>
  </si>
  <si>
    <t>Mandatory  CNMI and Federal Taxes.</t>
  </si>
  <si>
    <t>C-500-22225-415189</t>
  </si>
  <si>
    <t>P-500-22111-091970</t>
  </si>
  <si>
    <t>High school graduate and with 3 months training and/or 1 year working experience as a cook. Must have basic culinary skills and good hygiene is essentials. Able to work independently. Familiar in preparation of international cuisine. Must be able to work shifts and flexible schedules including weekends and holidays. Applicants either US citizen worker or CW-1 must provide school credentials, unexpired food handler certificate &amp; training/employment certificate</t>
  </si>
  <si>
    <t>C-500-22210-386274</t>
  </si>
  <si>
    <t>SAIPAN GLOBE INTERNATION GROUP LTD</t>
  </si>
  <si>
    <t>P-500-22092-031586</t>
  </si>
  <si>
    <t>2 years work-related skill, knowledge, or experience is required.</t>
  </si>
  <si>
    <t>C-500-22193-347118</t>
  </si>
  <si>
    <t xml:space="preserve">SAN VICENTE </t>
  </si>
  <si>
    <t>P-500-22123-131557</t>
  </si>
  <si>
    <t>in excess of 40 hours 1.50 x base hourly wage.</t>
  </si>
  <si>
    <t>C-500-22181-323206</t>
  </si>
  <si>
    <t xml:space="preserve">GUALO RAI </t>
  </si>
  <si>
    <t>P.O. BOX 503922</t>
  </si>
  <si>
    <t>Secretaries and Administrative Assistants, Except Legal, Medical, and Executive</t>
  </si>
  <si>
    <t>P-500-22061-942381</t>
  </si>
  <si>
    <t>SECRETARIES AND ADMINISTRATIVE ASSISTANT, EXCEPT LEGAL, MEDI</t>
  </si>
  <si>
    <t xml:space="preserve">COMPUTER LITERATE, CUSTOMER SERVICE.
</t>
  </si>
  <si>
    <t>GUALO RAI CENTER, MIDDLE ROAD</t>
  </si>
  <si>
    <t>C-500-22228-418102</t>
  </si>
  <si>
    <t>M.M. CORPORATION</t>
  </si>
  <si>
    <t xml:space="preserve">MARY'S BEAUTY SALON </t>
  </si>
  <si>
    <t>PMB 388 BOX 10000</t>
  </si>
  <si>
    <t>MUSTION</t>
  </si>
  <si>
    <t>FENGYING</t>
  </si>
  <si>
    <t>MA</t>
  </si>
  <si>
    <t>mmcorpsaipan0316@gmail.com</t>
  </si>
  <si>
    <t>P-500-22132-163194</t>
  </si>
  <si>
    <t>HAIRSTYLIST</t>
  </si>
  <si>
    <t>GARAPAN STREET</t>
  </si>
  <si>
    <t>C-500-22222-406929</t>
  </si>
  <si>
    <t>3A's Polyshine</t>
  </si>
  <si>
    <t>P-500-22181-323209</t>
  </si>
  <si>
    <t>C-500-22193-347342</t>
  </si>
  <si>
    <t>P-500-22138-186577</t>
  </si>
  <si>
    <t>HVAC TECHNICIAN</t>
  </si>
  <si>
    <t>Performing routine maintenance on equipment and determining when and what kind of maintenance is needed.  Installing equipment, machines, wiring, or programs to meet specifications.</t>
  </si>
  <si>
    <t>C-500-22196-354397</t>
  </si>
  <si>
    <t>M.S. VILLAGOMEZ INCORPORATED</t>
  </si>
  <si>
    <t>MSV PROPERTY MANAGEMENT PROPERTY</t>
  </si>
  <si>
    <t>P.O. BOX 500007</t>
  </si>
  <si>
    <t>JOHN LEE</t>
  </si>
  <si>
    <t>msvinc96950@gmail.com</t>
  </si>
  <si>
    <t>P-500-22085-012315</t>
  </si>
  <si>
    <t>MAINTENANCE AND REPAIR WORKER</t>
  </si>
  <si>
    <t>MUST HAVE GENERAL SKILLS IN CARPENTRY, PLUMBING, ELECTRICAL, AND OTHER RELATED WORKS.</t>
  </si>
  <si>
    <t>C-500-22194-348060</t>
  </si>
  <si>
    <t>PACIFIC SUBSEA SAIPAN, INC.</t>
  </si>
  <si>
    <t>PMB 672 PPP BOX 10000</t>
  </si>
  <si>
    <t>NUTTING</t>
  </si>
  <si>
    <t>STEPHEN</t>
  </si>
  <si>
    <t>pacificsubseasaipan@yahoo.com</t>
  </si>
  <si>
    <t>P-500-22152-229467</t>
  </si>
  <si>
    <t>GENERAL MAINTENANCE AND REPAIR WORKER</t>
  </si>
  <si>
    <t>APPLICANT IS ABLE TO WORK ON A FLEXIBLE WORKING SCHEDULE: DAY AND NIGHT SHIFT, WEEKENDS, AND HOLIDAYS. WITH VALID DRIVER'S LICENSE. APPLICANTS WILL BE REQUIRED TO SUBMIT TO PRE-EMPLOYMENT DRUG TESTING AND ENTER INTO A ONGOING DRUG TESTING PROGRAM. APPLICANTS MUST BE PHYSICALLY ABLE TO PERFORM EFFICIENTLY THE DUTIES OF THE POSITION AT SEA AND ASHORE.</t>
  </si>
  <si>
    <t>MANGROVE PL., LOWER BASE</t>
  </si>
  <si>
    <t xml:space="preserve"> NONE</t>
  </si>
  <si>
    <t xml:space="preserve">CNMI and FEDERAL wage taxes, Social Security, wage garnishment, if applicable, shall be withheld from the employee's salary each pay period as required. Employee may also request, in writing, that employer make deductions for any available insurance or for group medical insurance for employee's family members, savings plan or allotment, or other deductions as employee directs. and other applicable, and authorized deductions. </t>
  </si>
  <si>
    <t>C-500-22201-363522</t>
  </si>
  <si>
    <t>C-500-22225-415186</t>
  </si>
  <si>
    <t>C-500-22194-347892</t>
  </si>
  <si>
    <t>Ken Aqua Hotel &amp; Resort, Inc.</t>
  </si>
  <si>
    <t>Aqua Resort Club, Saipan</t>
  </si>
  <si>
    <t>P.O. Box 500009 Achugao</t>
  </si>
  <si>
    <t>Gerrard</t>
  </si>
  <si>
    <t>Sachiko</t>
  </si>
  <si>
    <t>N.</t>
  </si>
  <si>
    <t>Acting General Manager</t>
  </si>
  <si>
    <t>hradmin@aquaresortsaipan.com</t>
  </si>
  <si>
    <t>P-500-22145-208340</t>
  </si>
  <si>
    <t>Reservation Clerk</t>
  </si>
  <si>
    <t>Proficient in Korean Language - currently due to high number of Korean guests inquiring and staying in the hotel.</t>
  </si>
  <si>
    <t>Chalan Pale Arnold, RTE 30 Achugao</t>
  </si>
  <si>
    <t>Leave benefits, duty meals, and optional health insurance</t>
  </si>
  <si>
    <t>Applicable Federal and CNMI tax deductions</t>
  </si>
  <si>
    <t>C-500-22188-336242</t>
  </si>
  <si>
    <t>Sams' Sons, Inc.</t>
  </si>
  <si>
    <t>Pacific Tactical Supply</t>
  </si>
  <si>
    <t>Roong Ln, Oleai</t>
  </si>
  <si>
    <t>Eng</t>
  </si>
  <si>
    <t>Yue</t>
  </si>
  <si>
    <t>Ming</t>
  </si>
  <si>
    <t>CEO</t>
  </si>
  <si>
    <t>12453 Peaceful Creek Drive</t>
  </si>
  <si>
    <t>Fairfax</t>
  </si>
  <si>
    <t>VA</t>
  </si>
  <si>
    <t>ming@samssons.com</t>
  </si>
  <si>
    <t>P-500-22115-101176</t>
  </si>
  <si>
    <t>For the purposes of independently performing duties, must possess thorough understanding of: Procurement process of the CNMI government and agencies operating in the CNMI; Law enforcement and public safety uniforms, equipment, body armor, insignia, firearms, and associated products and brands; Collectible card games and hobby supplies; Logistics for shipments into the CNMI; financial management and payment systems of government entities within the CNMI; and managing and operating a retail store.
Must be able to lift and carry 70 lbs. Must be legally able to drive within the CNMI. Overall, must have at least 48 months of full-time experience working in a retail environment.  Must have experience with fixing software and hardware issues on personal computers. Must have at least 12 months of full-time experience working in a manager-level position of responsibility with limited oversight. Must have at least 12 months of full-time experience performing training, supervision, sales, product demonstrations, collections and negotiations on a daily to weekly basis. Must have experience with installing, configuring, and using QuickBooks POS.  Must have at least 12 months of full-time experience using Google Drive, Google Docs, Google Sheets, and Webmail on a daily basis. The 48 months of required experience identified in Section E.b. Item 10. is intended to be for overall general retail work experience.  The qualifications outlined in Section E.b. Item 12. further define specific skills and experiences required as part of the overall 48 months.</t>
  </si>
  <si>
    <t>ming@pacifictacticalsupply.com</t>
  </si>
  <si>
    <t>https://www.facebook.com/SprocketsAndRockets</t>
  </si>
  <si>
    <t>C-500-22243-447189</t>
  </si>
  <si>
    <t>BATTO PLACE, SAN ANTONIO VILLAGE</t>
  </si>
  <si>
    <t>P-500-22160-261076</t>
  </si>
  <si>
    <t>COMMERCIAL CLEANER
OPERATIONAL SERVICE WORKER</t>
  </si>
  <si>
    <t>C-500-22240-441884</t>
  </si>
  <si>
    <t>Saipan Horse Course, LLC</t>
  </si>
  <si>
    <t>PMB 492 BOX 10003</t>
  </si>
  <si>
    <t>JING</t>
  </si>
  <si>
    <t>YUAN</t>
  </si>
  <si>
    <t>PMB 492 PO BOX 10003</t>
  </si>
  <si>
    <t>cnmi.jingtours@gmail.com</t>
  </si>
  <si>
    <t>Animal Trainers</t>
  </si>
  <si>
    <t>P-500-22119-122026</t>
  </si>
  <si>
    <t>HORSE TRAINER</t>
  </si>
  <si>
    <t>KAGMAN</t>
  </si>
  <si>
    <t>chapter 2 and chapter 7</t>
  </si>
  <si>
    <t>C-500-22240-441975</t>
  </si>
  <si>
    <t>JD'S Corporation</t>
  </si>
  <si>
    <t>Bargain Center</t>
  </si>
  <si>
    <t>Jones and Guerrero Building, Beach Road, Chalan Kanoa</t>
  </si>
  <si>
    <t xml:space="preserve">Devjani </t>
  </si>
  <si>
    <t>Mukesh</t>
  </si>
  <si>
    <t>chong.emirina670@gmail.com</t>
  </si>
  <si>
    <t>P-500-22182-327461</t>
  </si>
  <si>
    <t>Store Manager</t>
  </si>
  <si>
    <t>Must be computer literate. Must have 12 months work experience as a store manager</t>
  </si>
  <si>
    <t>CNMI LOCAL AND STATES TAXES, MEDICARE, SS AND ALL TAXES REQUIRED BY LAW</t>
  </si>
  <si>
    <t>C-500-22243-447186</t>
  </si>
  <si>
    <t>P-500-22177-312563</t>
  </si>
  <si>
    <t>MAINTENANCE &amp; REPAIR WORKERS, GENERAL</t>
  </si>
  <si>
    <t>Please see Addendum</t>
  </si>
  <si>
    <t>C-500-22235-431233</t>
  </si>
  <si>
    <t>Kin &amp; Rit Enterprises</t>
  </si>
  <si>
    <t>Coral Garden Hotel</t>
  </si>
  <si>
    <t>PO BOX 597</t>
  </si>
  <si>
    <t>Songsong Village - 597</t>
  </si>
  <si>
    <t>Manglona</t>
  </si>
  <si>
    <t>Jacqueline</t>
  </si>
  <si>
    <t>jackie.manglona@kinrit.com</t>
  </si>
  <si>
    <t>Receptionists and Information Clerks</t>
  </si>
  <si>
    <t>P-500-22192-341950</t>
  </si>
  <si>
    <t>District 4 Songsong Village</t>
  </si>
  <si>
    <t>PO BOX 597 Songsong Village</t>
  </si>
  <si>
    <t>CNMI Withholding Taxes &amp; Federal Taxes (if applicable)</t>
  </si>
  <si>
    <t>C-500-22234-428652</t>
  </si>
  <si>
    <t>Zega Farms</t>
  </si>
  <si>
    <t>Atalig</t>
  </si>
  <si>
    <t>Farmworkers, Farm, Ranch, and Aquacultural Animals</t>
  </si>
  <si>
    <t>P-500-22185-330437</t>
  </si>
  <si>
    <t>Farmer</t>
  </si>
  <si>
    <t>Please see addendum.</t>
  </si>
  <si>
    <t>Sinapalo 597</t>
  </si>
  <si>
    <t>C-500-22220-401374</t>
  </si>
  <si>
    <t xml:space="preserve">GOLD CROWN MANPOWER </t>
  </si>
  <si>
    <t>PO BOX 505406 CK</t>
  </si>
  <si>
    <t>REYES</t>
  </si>
  <si>
    <t>JAN ARRIANE</t>
  </si>
  <si>
    <t>PALMA</t>
  </si>
  <si>
    <t>RENZREYES@GMAIL.COM</t>
  </si>
  <si>
    <t>P-500-22175-309670</t>
  </si>
  <si>
    <t>HOUSEWORKER</t>
  </si>
  <si>
    <t>Have the ability to organize and follow instructions. Can work in flexible hours and even holidays.</t>
  </si>
  <si>
    <t>All CNMI and Federal mandated taxes</t>
  </si>
  <si>
    <t>C-500-22237-439161</t>
  </si>
  <si>
    <t>KINGFISHER CORPORATION</t>
  </si>
  <si>
    <t>KINGFISHER GOLF LINKS</t>
  </si>
  <si>
    <t>P. O. BOX 5232 CHRB</t>
  </si>
  <si>
    <t>TALOFOFO ROAD, CAPITOL HILL</t>
  </si>
  <si>
    <t>CAMACHO</t>
  </si>
  <si>
    <t>JOSEFINA</t>
  </si>
  <si>
    <t>CUNANAN</t>
  </si>
  <si>
    <t>ASSISTANT MANAGER</t>
  </si>
  <si>
    <t>josie.kingfisher@gmail.com</t>
  </si>
  <si>
    <t>P-500-22195-350941</t>
  </si>
  <si>
    <t>COOK, RESTAURANT</t>
  </si>
  <si>
    <t>Capable of maintaining smooth operation at the kitchen.  Ability to cook  and plate Japanese, Western, Local and other dishes stated in the menu including preparation of soups, salads and side dishes.  Well-verse in creating new menu.  Must be analytical and able to plan purchases of food and kitchen supplies.  Must be able to pass the food handler medical and certification.  Honest and hard working and can work with flexible working hours including week-ends and holidays.</t>
  </si>
  <si>
    <t>FICA &amp; Withholding taxes as required by both Federal &amp; CNMI laws</t>
  </si>
  <si>
    <t>C-500-22209-380931</t>
  </si>
  <si>
    <t>P-500-22165-276389</t>
  </si>
  <si>
    <t xml:space="preserve">Knowledge of performing any combination of light cleaning duties to maintain private households or commercial establishments, such as hotels and hospitals, in a clean and orderly manner. </t>
  </si>
  <si>
    <t>C-500-22188-336429</t>
  </si>
  <si>
    <t>LUCKY QIANG CORPORATION</t>
  </si>
  <si>
    <t>LUCKY QIANG MART</t>
  </si>
  <si>
    <t>2ND AVENUE BROADWAY ROAD</t>
  </si>
  <si>
    <t>SAN JOSE VILLAGE, P.O. BOX 570</t>
  </si>
  <si>
    <t>PALACIOS</t>
  </si>
  <si>
    <t>JOSEPHINE</t>
  </si>
  <si>
    <t>ATALIG</t>
  </si>
  <si>
    <t>CORPORATION BOARD SECRETARY</t>
  </si>
  <si>
    <t>LUCKYQIANGMARTTINIAN@GMAIL.COM</t>
  </si>
  <si>
    <t>P-500-22141-197685</t>
  </si>
  <si>
    <t>STORE CLERK</t>
  </si>
  <si>
    <t>REQUIRED WORK EXPERIENCE OF 12 MONTHS IN RETAIL ENTRY LEVEL POSITION AS STORE CLERK.</t>
  </si>
  <si>
    <t>luckyqiangmarttinian@gmail.com</t>
  </si>
  <si>
    <t>C-500-22234-428648</t>
  </si>
  <si>
    <t>P-500-22185-330430</t>
  </si>
  <si>
    <t>Please See Addendum</t>
  </si>
  <si>
    <t>C-500-22238-439265</t>
  </si>
  <si>
    <t>Marianas Trekking LLC.</t>
  </si>
  <si>
    <t>PMB 616 PPP Box 10000</t>
  </si>
  <si>
    <t>Nelson</t>
  </si>
  <si>
    <t>Christopher</t>
  </si>
  <si>
    <t>Jon</t>
  </si>
  <si>
    <t>chris@marianastrekking.com</t>
  </si>
  <si>
    <t>P-500-22185-330427</t>
  </si>
  <si>
    <t>AUTOMOTIVE MASTER MECHANICS</t>
  </si>
  <si>
    <t>At least 24 months experience required, High School diploma or
Equivalent. Must have the ability to diagnose and repair vehicles and follow safety instructions and directions. Proficiency with hand tools and other equipment. Must have the ability for record keeping and maintaining inventory. Ability to require a great deal of manual dexterity and fine motor skills. Must be able to work on weekends and holidays on short notice.</t>
  </si>
  <si>
    <t>Chalan Pale Arnold</t>
  </si>
  <si>
    <t>Marpi</t>
  </si>
  <si>
    <t>FICA Taxes and CNMI Local taxes, co-pay health insurance ( 50%)</t>
  </si>
  <si>
    <t>marianastrekking.hr@gmail.com</t>
  </si>
  <si>
    <t>C-500-22214-389495</t>
  </si>
  <si>
    <t>SAINT TRADING COMPANY INC</t>
  </si>
  <si>
    <t>PO BOX 504330</t>
  </si>
  <si>
    <t>CHALAN MONSIGNOR GUERRERO  SAN JOSE MARIANAS INSURANCE BUILD</t>
  </si>
  <si>
    <t>P-500-22154-239648</t>
  </si>
  <si>
    <t>FOOD SERVICE WORKERS</t>
  </si>
  <si>
    <t xml:space="preserve">Must be knowledgeable in food safety and sanitation, using a variety of equipment and utensils, including specialized appliances and ovens, to prepare ingredients according to a chef's suggestions or requirements. Understanding the proper way to mix and measure ingredients precisely, store food items properly to ensure their preservation and allow them to maintain their flavor. </t>
  </si>
  <si>
    <t>KADA DIA CHALAN KANOA</t>
  </si>
  <si>
    <t>Overtime rate applies in excess of 40 hrs. work per week</t>
  </si>
  <si>
    <t>C-500-22214-389470</t>
  </si>
  <si>
    <t xml:space="preserve">MARIANAS INSURANCE BUILDING CHALAN MONSIGNOR GUERRERO </t>
  </si>
  <si>
    <t>C-500-22193-344657</t>
  </si>
  <si>
    <t>SAIPAN  CITY TAXI ASSOCIATION, INC</t>
  </si>
  <si>
    <t>P.O. BOX 505846</t>
  </si>
  <si>
    <t>Rahaman</t>
  </si>
  <si>
    <t>Ziaur</t>
  </si>
  <si>
    <t>P.O. Box 505846</t>
  </si>
  <si>
    <t>811ziaurrahaman@gmail.com</t>
  </si>
  <si>
    <t>Taxi Drivers</t>
  </si>
  <si>
    <t>P-500-22137-178189</t>
  </si>
  <si>
    <t>Taxi Driver</t>
  </si>
  <si>
    <t xml:space="preserve">Must be a holder of a valid CNMI Taxi Operators Identification Card ( aka Taxi Operators license) and must have met all the legal requirements for issuance of such license. </t>
  </si>
  <si>
    <t>All CNMI and Federal Tax Applicable</t>
  </si>
  <si>
    <t>C-500-22243-447098</t>
  </si>
  <si>
    <t>Pizzaria Bar &amp; Grill</t>
  </si>
  <si>
    <t>P-500-22199-357268</t>
  </si>
  <si>
    <t>CNMI Withholding Tax and Federal Taxes (if applicable)</t>
  </si>
  <si>
    <t>C-500-22194-348134</t>
  </si>
  <si>
    <t>NORTHERN MARIANAS</t>
  </si>
  <si>
    <t>amier@mvariety.com</t>
  </si>
  <si>
    <t>P-500-22146-213461</t>
  </si>
  <si>
    <t>MAINTENANCE REPAIR WORKER</t>
  </si>
  <si>
    <t>Knowledgeable in performing routine maintenance, repairing and  troubleshooting of farm equipment and water system, operation and control;  Ability of arm-hand steadiness, manual dexterity; Multilimb coordination; Must have valid driver's license and certifications classes, a plus; May be required to undergo drug test.</t>
  </si>
  <si>
    <t>Fica Tax, CNMI Taxes, Cash Advance, if any.</t>
  </si>
  <si>
    <t>C-500-22214-389504</t>
  </si>
  <si>
    <t>C-500-22243-447184</t>
  </si>
  <si>
    <t>P-500-22122-124237</t>
  </si>
  <si>
    <t>C-500-22245-452220</t>
  </si>
  <si>
    <t>CHINESE BIBLE CHURCH INT'L., INC.</t>
  </si>
  <si>
    <t>NORTHERN MARIANA ISLAND</t>
  </si>
  <si>
    <t>P-500-22199-357273</t>
  </si>
  <si>
    <t>Can use SAGE 50 accounting software.
Must be a Bachelor in Accountancy</t>
  </si>
  <si>
    <t>FICA, withholding Tax, and local and Federal taxes required</t>
  </si>
  <si>
    <t>C-500-22197-356800</t>
  </si>
  <si>
    <t>RESOURCES MANAGEMENT INTERNATIONAL CORPORATION</t>
  </si>
  <si>
    <t>1840 BEACH RD, SUSUPE</t>
  </si>
  <si>
    <t>UNIT I 2ND FLOOR ARIZONA BUILDING</t>
  </si>
  <si>
    <t>VALLIDO</t>
  </si>
  <si>
    <t>NANCY LENA</t>
  </si>
  <si>
    <t>PINEDA</t>
  </si>
  <si>
    <t>CORPORATE MANAGER</t>
  </si>
  <si>
    <t>rmicsaipan@gmail.com</t>
  </si>
  <si>
    <t>P-500-22099-053979</t>
  </si>
  <si>
    <t>MAID</t>
  </si>
  <si>
    <t>Excellent working knowledge of cleaning appliances and their operations and proper use of cleaning agents.  Attention to detail.</t>
  </si>
  <si>
    <t xml:space="preserve">SULO STREET ALONG TALAYA AVENUE </t>
  </si>
  <si>
    <t>SUSUPE</t>
  </si>
  <si>
    <t>C-500-22243-447191</t>
  </si>
  <si>
    <t>C-500-22209-380937</t>
  </si>
  <si>
    <t>C-500-22240-441971</t>
  </si>
  <si>
    <t>C-500-22243-447185</t>
  </si>
  <si>
    <t>C-500-22234-428654</t>
  </si>
  <si>
    <t>P-500-22185-330432</t>
  </si>
  <si>
    <t>Waitstaff</t>
  </si>
  <si>
    <t>DIstrict 4 Songsong Village</t>
  </si>
  <si>
    <t>C-500-22201-366150</t>
  </si>
  <si>
    <t>P-500-22157-245701</t>
  </si>
  <si>
    <t>HAIRSTYLISTS</t>
  </si>
  <si>
    <t>C-500-22214-389483</t>
  </si>
  <si>
    <t>CHALAN TUN HERMAN PAN RD. SAIPAN INTERNATIONAL AIRPORT</t>
  </si>
  <si>
    <t>C-500-22188-336486</t>
  </si>
  <si>
    <t>LUCKQIANGMARTTINIAN@GMAIL.COM</t>
  </si>
  <si>
    <t>P-500-22141-197700</t>
  </si>
  <si>
    <t>REQUIRED WORK EXPERIENCE OF 12 MONTHS AS MAINTENANCE WORKER. SKILLS IN REPAIRING AND INSTALLING AIR CONDITION, ELECTRICIAN, REFRIGERATION MAINTENANCE, APPLIANCES REPAIR, BUILDING MAINTENANCE AND REPAIRS.</t>
  </si>
  <si>
    <t>Luckyqiangmarttinian@gmail.com</t>
  </si>
  <si>
    <t>C-500-22255-465611</t>
  </si>
  <si>
    <t>Marianas Trekking LLC</t>
  </si>
  <si>
    <t>P-500-22209-380955</t>
  </si>
  <si>
    <t>Must have at least one year experience in guest relations. Must be able to speak and understand another language other than English( either Korean, Chinese or Japanese). Previous work experience and or Tour Guide certification required. Applied equally to U.S. and CW-1 workers.</t>
  </si>
  <si>
    <t>Chalan Pale Arnold, Marpi</t>
  </si>
  <si>
    <t>FICA Taxes and CNMI Local Taxes, co pay health insurance ( 50%)</t>
  </si>
  <si>
    <t>C-500-22234-428660</t>
  </si>
  <si>
    <t>Kin &amp; Rit Incorporated</t>
  </si>
  <si>
    <t>Lucky II Mart</t>
  </si>
  <si>
    <t>P-500-22185-330433</t>
  </si>
  <si>
    <t>Shift Supervisor</t>
  </si>
  <si>
    <t xml:space="preserve">KNOWLEGEABLE IN MICROSOFT OFFICE SUCH AS POWER POINT, EXCEL AND MS WORD.
</t>
  </si>
  <si>
    <t>Sinapalo III 597</t>
  </si>
  <si>
    <t>C-500-22189-338911</t>
  </si>
  <si>
    <t>Satmonete Lane, Afetna Village</t>
  </si>
  <si>
    <t>P.O. Box 506343, Saipan</t>
  </si>
  <si>
    <t>P-500-22099-053882</t>
  </si>
  <si>
    <t>Mechanic</t>
  </si>
  <si>
    <t>Knowledge in Mechanical, Computer and Electrical.</t>
  </si>
  <si>
    <t>C-500-22250-457721</t>
  </si>
  <si>
    <t>LI'S USA CORPORATION</t>
  </si>
  <si>
    <t xml:space="preserve">NEW I MART </t>
  </si>
  <si>
    <t xml:space="preserve">Middle Rd, Tanapag </t>
  </si>
  <si>
    <t>LISUSACOPR@GMAIL.COM</t>
  </si>
  <si>
    <t>P-500-22208-378260</t>
  </si>
  <si>
    <t>STORE BUTCHER</t>
  </si>
  <si>
    <t>Must be able to prepare primal cuts of meat into a variety of smaller cuts intended for sale in a retail environment. Prepare meat products, maintain meat department area and perform
special order meat product requests. Must have full knowledge and experience of a meat department operations and skills. Ability to work independently. have at least continuous 3
months of experience at store as butcher.</t>
  </si>
  <si>
    <t>C-500-22182-327541</t>
  </si>
  <si>
    <t>LVYING CORPORATION</t>
  </si>
  <si>
    <t>COMMERCIAL FARMING</t>
  </si>
  <si>
    <t>As Teo</t>
  </si>
  <si>
    <t>yinglv@yahoo.com</t>
  </si>
  <si>
    <t>P-500-22141-197727</t>
  </si>
  <si>
    <t>At least 3 months working continuous experience in related position</t>
  </si>
  <si>
    <t>C-500-22213-389399</t>
  </si>
  <si>
    <t>P-500-22156-245690</t>
  </si>
  <si>
    <t>ATLEAST 3 MONTHS OF WORK EXPERIENCE AS A WAITER/WAITRESS.</t>
  </si>
  <si>
    <t>C-500-22208-378183</t>
  </si>
  <si>
    <t>ARMATECH CORPORATION</t>
  </si>
  <si>
    <t>P.O. BOX 504388</t>
  </si>
  <si>
    <t>2983 KNIGHT ST., SUSUPE</t>
  </si>
  <si>
    <t xml:space="preserve">MALASARTE </t>
  </si>
  <si>
    <t>ROMEO</t>
  </si>
  <si>
    <t>DIESTA</t>
  </si>
  <si>
    <t xml:space="preserve">P.O. BOX 504388 </t>
  </si>
  <si>
    <t>armatech12345@gmail.com</t>
  </si>
  <si>
    <t>P-500-22164-275632</t>
  </si>
  <si>
    <t xml:space="preserve">none </t>
  </si>
  <si>
    <t>ARMATECH12345@GMAIL.COM</t>
  </si>
  <si>
    <t>C-500-22195-350921</t>
  </si>
  <si>
    <t>AC PACIFIC LLC</t>
  </si>
  <si>
    <t>P.O. BOX 503842</t>
  </si>
  <si>
    <t>RULUKED</t>
  </si>
  <si>
    <t>LEONANO</t>
  </si>
  <si>
    <t>AGUON</t>
  </si>
  <si>
    <t>HUMAN RESOURCES MANAGER</t>
  </si>
  <si>
    <t>LEO@STARSANDSPLAZA.COM</t>
  </si>
  <si>
    <t>P-500-22147-218052</t>
  </si>
  <si>
    <t xml:space="preserve">Applicant must have at least 2 years work experience, must be computer literate specifically use of accounting software such as Odoo ERP Software. Must have excellent communication skills (oral and written), Must be able to perform bank reconciliation, payroll/BGRT tax, Input excise tax payable and other billing to Odoo accounting system, analyze receiving data from POS to Odoo system, record vendor invoices to Odoo system on daily basis, review and prepare payments, must be detail / deadline oriented, Partake in physical inventory, must be flexible and able to work on weekends and holidays
Must be proficient in the use of retail accounting softwares such as Odoo ERP Software.
</t>
  </si>
  <si>
    <t>1796-2 CHALAN PALE ARNOLD ROAD</t>
  </si>
  <si>
    <t>FICA, CNMI TAX, HEALTH INSURANCE, 401 K, MEDICARE</t>
  </si>
  <si>
    <t>JOBS@STARSANDSPLAZA.COM</t>
  </si>
  <si>
    <t>ilovesaipan.net/jobs</t>
  </si>
  <si>
    <t>C-500-22166-280970</t>
  </si>
  <si>
    <t>C-500-22195-351173</t>
  </si>
  <si>
    <t>P-500-22138-183533</t>
  </si>
  <si>
    <t>MANICURIST</t>
  </si>
  <si>
    <t xml:space="preserve">Knowledge of providing customer and personal services. 
Ability to provide and determine what tools to use for customers request.
Must be able to give full attention to customers inquiries
Knowledge of different designs and services that are provided
</t>
  </si>
  <si>
    <t>FICA 7.65%;  STATE INCOME TAX 4%</t>
  </si>
  <si>
    <t>C-500-22211-386456</t>
  </si>
  <si>
    <t>KI Manpower Services</t>
  </si>
  <si>
    <t>kimanpower.spn670@gmail.com</t>
  </si>
  <si>
    <t>P-500-22155-244656</t>
  </si>
  <si>
    <t>Food Service Aide</t>
  </si>
  <si>
    <t>Must at least have High School Diploma or its equivalent. Must have at least 3 months previous work related skills, knowledge &amp; experience. Applicants must be able to lift 45 lbs. and can work on flexible hours.  Will consider foreign equivalent of High School Diploma.</t>
  </si>
  <si>
    <t>C-500-22218-401056</t>
  </si>
  <si>
    <t>KI Manpower  Services</t>
  </si>
  <si>
    <t>Kimanpower.spn670@gmail.com</t>
  </si>
  <si>
    <t>P-500-22155-244636</t>
  </si>
  <si>
    <t>Food Service Supervisor</t>
  </si>
  <si>
    <t>Must at least have High School Diplomas or its equivalent.  Must have at least 3 months previous work related skills, knowledge and experience.  Applicants must be able to lift 45 lbs. and can work on flexible hours. Will consider foreign equivalent of High School Diploma.</t>
  </si>
  <si>
    <t>C-500-22288-532050</t>
  </si>
  <si>
    <t>C-500-22302-558166</t>
  </si>
  <si>
    <t>Chapter 2 &amp; 7 Taxes (Federal &amp; State Taxes), Social Security &amp; Medicare Tax.</t>
  </si>
  <si>
    <t>C-500-22288-532052</t>
  </si>
  <si>
    <t>C-500-22209-380971</t>
  </si>
  <si>
    <t>KIN &amp; RIT INCORPORATED</t>
  </si>
  <si>
    <t>LUCKY STORE/LUCKY II MART</t>
  </si>
  <si>
    <t>PO BOX 597 SONGSONG VILLAGE</t>
  </si>
  <si>
    <t>SONGSONG VILLAGE 597</t>
  </si>
  <si>
    <t>RITA</t>
  </si>
  <si>
    <t>rtmanglona@yahoo.com</t>
  </si>
  <si>
    <t>P-500-22152-229596</t>
  </si>
  <si>
    <t>STORE SUPERVISOR</t>
  </si>
  <si>
    <t>KNOWLEGEABLE IN MICROSOFT OFFICE SUCH AS POWER POINT, EXCEL AND MS WORD</t>
  </si>
  <si>
    <t>DISTRICT 4 SONGSONG VILLAGE</t>
  </si>
  <si>
    <t>Income Taxes (CNMI Withholding Tax) Federal Taxes ( Social  Security &amp; Medicare) if applicable</t>
  </si>
  <si>
    <t>RTMANGLONA@YAHOO.COM</t>
  </si>
  <si>
    <t>C-500-22194-348101</t>
  </si>
  <si>
    <t>GERTRUDES U. RINON</t>
  </si>
  <si>
    <t>MJ MANPOWER SERVICES</t>
  </si>
  <si>
    <t>PO BOX 500302</t>
  </si>
  <si>
    <t>RINON</t>
  </si>
  <si>
    <t>GERTRUDES</t>
  </si>
  <si>
    <t>ULARTE</t>
  </si>
  <si>
    <t>rinongertrudes@gmail.com</t>
  </si>
  <si>
    <t>P-500-22148-222670</t>
  </si>
  <si>
    <t>WAITRESS</t>
  </si>
  <si>
    <t>local and federal tax</t>
  </si>
  <si>
    <t>mjent771@gmail.com</t>
  </si>
  <si>
    <t>C-500-22194-348093</t>
  </si>
  <si>
    <t>RINONGERTRUDES@GMAIL.COM</t>
  </si>
  <si>
    <t>P-500-22148-222673</t>
  </si>
  <si>
    <t>CHAPTER 2, FICA MED AND FICA SSS</t>
  </si>
  <si>
    <t>C-500-22194-348140</t>
  </si>
  <si>
    <t>DJ3D LLC</t>
  </si>
  <si>
    <t>COOL CARE AUTOMOTIVE AIRCONDITIONING &amp; REFRIGERATION</t>
  </si>
  <si>
    <t>PMB 598 P.O. BOX 10001</t>
  </si>
  <si>
    <t>CHALAN PALE ARNOLD CHALAN KIYA VILLAGE</t>
  </si>
  <si>
    <t>JOANNE</t>
  </si>
  <si>
    <t>MIGUEL</t>
  </si>
  <si>
    <t>PMB 598 BOX 10001</t>
  </si>
  <si>
    <t>CHALAN PALE ARNOLD, CHALAN KIYA VILLAGE</t>
  </si>
  <si>
    <t>dj3d.llc@gmail.com</t>
  </si>
  <si>
    <t>P-500-22146-217903</t>
  </si>
  <si>
    <t>CHALAN PALE ARNOLD CHALAN KIYA</t>
  </si>
  <si>
    <t>C-500-22254-465432</t>
  </si>
  <si>
    <t>Bridge Investment Group LLC</t>
  </si>
  <si>
    <t>P-500-22127-146754</t>
  </si>
  <si>
    <t>Cage &amp; Count Supervisor</t>
  </si>
  <si>
    <t xml:space="preserve">MUST BE ABLE TO COMMUNICATE EFFECTIVELY IN ENGLISH, MANDARIN LANGUAGE SKILLS PREFERRED BUT NOT REQUIRED.  KNOWLEDGE OF BSA TITLE 31 CHAPTER X EXPERIENCE WITH THE VIP PREMIUM &amp; JUNKET COMMISSION-BASED PROGRAMS AND CASINO PROPRIETARY SYSTEMS PREFERRED.  </t>
  </si>
  <si>
    <t>CNMI and state taxes, Medicare &amp; SS and other taxes as required by law.</t>
  </si>
  <si>
    <t>C-500-22188-336241</t>
  </si>
  <si>
    <t>MB TECH Micronesia LLC</t>
  </si>
  <si>
    <t>Unit Annex 103 Pangelinan Inc. Bldg. Chalan Pale Arnold</t>
  </si>
  <si>
    <t>BALAKRISHNAN</t>
  </si>
  <si>
    <t>BEVERLY</t>
  </si>
  <si>
    <t>CASACLANG</t>
  </si>
  <si>
    <t>Co-Owner</t>
  </si>
  <si>
    <t>Unit Annex 103 Pangelinan Inc. Bldg.</t>
  </si>
  <si>
    <t>Yvenne15@yahoo.co.uk</t>
  </si>
  <si>
    <t>P-500-22116-105518</t>
  </si>
  <si>
    <t>At least 6 months experience as a Bookkeeper.</t>
  </si>
  <si>
    <t>Unit Annex 103 Pangelinan Inc. Bldg., Chalan Pale Arnold</t>
  </si>
  <si>
    <t>Chapter 2, Chapter 7 (if applicable), SS and Medicare Tax</t>
  </si>
  <si>
    <t>C-500-22194-348110</t>
  </si>
  <si>
    <t>Gertrudes U. Rinon</t>
  </si>
  <si>
    <t>MJ Manpower Services</t>
  </si>
  <si>
    <t>P-500-22148-222667</t>
  </si>
  <si>
    <t>C-500-22180-319422</t>
  </si>
  <si>
    <t>JUNSON WORLD CORPORATION</t>
  </si>
  <si>
    <t>SUITE 201 MARIANANS BUSINESS PLAZA</t>
  </si>
  <si>
    <t>P.O. BOX 505577</t>
  </si>
  <si>
    <t>BAT-OCHIR</t>
  </si>
  <si>
    <t>ALTANGEREL</t>
  </si>
  <si>
    <t xml:space="preserve">VICE PRESIDENT </t>
  </si>
  <si>
    <t>junsonworld@gmail.com</t>
  </si>
  <si>
    <t>P-500-22136-173290</t>
  </si>
  <si>
    <t>12 MONTHS OF RELATED WORK EXPERIENCE.</t>
  </si>
  <si>
    <t>C-500-22195-353900</t>
  </si>
  <si>
    <t>KSK CORPORATION</t>
  </si>
  <si>
    <t>CK BUILDING BEACH ROAD CHALAN KANOA</t>
  </si>
  <si>
    <t>JIN</t>
  </si>
  <si>
    <t>SHUN</t>
  </si>
  <si>
    <t>youngckim@gmail.com</t>
  </si>
  <si>
    <t>Coin, Vending, and Amusement Machine Servicers and Repairers</t>
  </si>
  <si>
    <t>P-500-22090-023912</t>
  </si>
  <si>
    <t>Amusement Machine Servicer &amp; Repairer</t>
  </si>
  <si>
    <t>Knowledge of circuit boards, processors, chips, electronic components, equipment</t>
  </si>
  <si>
    <t>Employer's Quarterly Withholding Tax, FICA Tax</t>
  </si>
  <si>
    <t>C-500-22216-395324</t>
  </si>
  <si>
    <t>RED SPRING CORPORATION</t>
  </si>
  <si>
    <t>DBA: SUNRISE TAILORING SHOP</t>
  </si>
  <si>
    <t>PETRO YOBBO AVE CHALAN KANOA</t>
  </si>
  <si>
    <t>SAIPN</t>
  </si>
  <si>
    <t>CEPEDA</t>
  </si>
  <si>
    <t>ERIC MICHAEL</t>
  </si>
  <si>
    <t>SECRETARY OF RS CORP.</t>
  </si>
  <si>
    <t>P-500-22171-295840</t>
  </si>
  <si>
    <t>SEWING MACHINE OPORATER</t>
  </si>
  <si>
    <t>1 . Must be at least 18 years old to work with industrial machines
2. Able to stand throughout shift
3. Good physical (hand/eye) coordination
4 Able to lift 50 pounds on a regular basis.</t>
  </si>
  <si>
    <t>Local tax and SS  tax  by laws</t>
  </si>
  <si>
    <t>C-500-22195-353909</t>
  </si>
  <si>
    <t>P-500-22090-023923</t>
  </si>
  <si>
    <t>C-500-22188-336141</t>
  </si>
  <si>
    <t>SUNLIN'S SINO-U.S. TRADE CORP</t>
  </si>
  <si>
    <t>li's haircut</t>
  </si>
  <si>
    <t>XIAO</t>
  </si>
  <si>
    <t>RONGKUN</t>
  </si>
  <si>
    <t>sunlinscorp@gmail.com</t>
  </si>
  <si>
    <t>P-500-22128-147709</t>
  </si>
  <si>
    <t>BARBER</t>
  </si>
  <si>
    <t>Work continuously for at least 24 months</t>
  </si>
  <si>
    <t>C-500-22194-348144</t>
  </si>
  <si>
    <t>P-500-22146-217889</t>
  </si>
  <si>
    <t>AUTO AIRCON TECHNICIAN</t>
  </si>
  <si>
    <t>WITHHOLDING TAX, MED AND SS FICA TAX</t>
  </si>
  <si>
    <t>C-500-22220-401413</t>
  </si>
  <si>
    <t>TAITANO</t>
  </si>
  <si>
    <t>JAMES RAY</t>
  </si>
  <si>
    <t>P-500-22174-306354</t>
  </si>
  <si>
    <t>C-500-22195-350905</t>
  </si>
  <si>
    <t>P.O BOX 504357 CK</t>
  </si>
  <si>
    <t>P-500-22148-222820</t>
  </si>
  <si>
    <t>MECHANIC</t>
  </si>
  <si>
    <t>KNOWLEDGE IN USING HAND TOOLS AND TESTERS</t>
  </si>
  <si>
    <t>C-500-22194-348136</t>
  </si>
  <si>
    <t>C-500-22195-350908</t>
  </si>
  <si>
    <t>C-500-22181-323271</t>
  </si>
  <si>
    <t>KIMBERLY BAUTISTA ESMORES</t>
  </si>
  <si>
    <t>E&amp;E Maintenance and Construction</t>
  </si>
  <si>
    <t>Tun Joaquin Road, Chalan Kanoa</t>
  </si>
  <si>
    <t>Esmores</t>
  </si>
  <si>
    <t>Kimberly</t>
  </si>
  <si>
    <t>Bautista</t>
  </si>
  <si>
    <t>enecontruction2021@gmail.com</t>
  </si>
  <si>
    <t>P-500-22108-077113</t>
  </si>
  <si>
    <t>General Maintenance</t>
  </si>
  <si>
    <t>Ability to follow instructions from Supervisors or Seniors maintenance workers. Ability to use hand tools and power tools. Prolonged periods standing and walking. Must be physically able to climb ladders, bend or crawl into awkward spaces.</t>
  </si>
  <si>
    <t>C-500-22189-338846</t>
  </si>
  <si>
    <t>C-500-22181-323214</t>
  </si>
  <si>
    <t>E&amp;E MAINTENANCE AND CONSTRUCTION</t>
  </si>
  <si>
    <t>TUN JOAQUIN ROAD, CHALAN KANOA</t>
  </si>
  <si>
    <t>ESMORES</t>
  </si>
  <si>
    <t>KIMBERLY</t>
  </si>
  <si>
    <t>BAUTISTA</t>
  </si>
  <si>
    <t>P-500-22109-081568</t>
  </si>
  <si>
    <t>C-500-22173-304127</t>
  </si>
  <si>
    <t>PEACE ASIA PACIFIC CORP.</t>
  </si>
  <si>
    <t>MARKET</t>
  </si>
  <si>
    <t>PO BOX 505799</t>
  </si>
  <si>
    <t>xiao</t>
  </si>
  <si>
    <t>rongkun</t>
  </si>
  <si>
    <t>secretary</t>
  </si>
  <si>
    <t>peaceasiapacificcorp@gmail.com</t>
  </si>
  <si>
    <t>P-500-22111-095835</t>
  </si>
  <si>
    <t>STORE MECHANIC</t>
  </si>
  <si>
    <t xml:space="preserve">At least 24 months working continuous experience in related position.
</t>
  </si>
  <si>
    <t>C-500-22187-333564</t>
  </si>
  <si>
    <t>LIN XIN CORP</t>
  </si>
  <si>
    <t>J BARBER SHOP</t>
  </si>
  <si>
    <t xml:space="preserve">Chalan Kanoa </t>
  </si>
  <si>
    <t xml:space="preserve">BIZHENZHENG </t>
  </si>
  <si>
    <t>linxincorp@gmail.com</t>
  </si>
  <si>
    <t>P-500-22137-181312</t>
  </si>
  <si>
    <t>MAINTENANCE</t>
  </si>
  <si>
    <t xml:space="preserve">Work continuously for at least 24 months
</t>
  </si>
  <si>
    <t>linxincorp@yahoo.com</t>
  </si>
  <si>
    <t>C-500-22243-449285</t>
  </si>
  <si>
    <t>St. Jude Renal Care Facility Inc.</t>
  </si>
  <si>
    <t>Kulot di Rosa Dr., Chalan Kiya</t>
  </si>
  <si>
    <t>MAGDALENA</t>
  </si>
  <si>
    <t>W</t>
  </si>
  <si>
    <t>ADMIN/HR</t>
  </si>
  <si>
    <t>P.O. BOX 502878</t>
  </si>
  <si>
    <t>hpcshc.acctng@gmail.com</t>
  </si>
  <si>
    <t>Registered Nurses</t>
  </si>
  <si>
    <t>P-500-22122-124004</t>
  </si>
  <si>
    <t>REGISTERED NURSE</t>
  </si>
  <si>
    <t>MUST PASS NCLEX-RN W/CURRENT CNMI RN LICENSE, MUST HOLD AN ASSOCIATE  OF SCIENCE IN NURSING, ATTENDED A HEMODIALYSIS TRAINING PROGRAM, ONE YEAR HEMODIALYSIS EXPERIENCE OR RELATED FIELD, ENGLISH SKILLS-PROFICIENT IN SPOKEN, WRITTEN AND COMPREHENSION, CERTIFICATION IN BASIC CARDIOPULMONARY RESUSCITATION, IN-SERVICE TRAINING W/BAXTER PHOENIX MACHINE, EXPERIENCE WITH AMERIWATER BICARBONATE DISTRIBUTION SYSTEM.</t>
  </si>
  <si>
    <t>CNMI Taxes, Social Security, Medicare</t>
  </si>
  <si>
    <t>C-500-22243-447755</t>
  </si>
  <si>
    <t>Enhance Pacific Corporation</t>
  </si>
  <si>
    <t>Perfectly Set</t>
  </si>
  <si>
    <t>P.O. Box 503880</t>
  </si>
  <si>
    <t>Ching</t>
  </si>
  <si>
    <t>Wifredo</t>
  </si>
  <si>
    <t>boyching@gmail.com</t>
  </si>
  <si>
    <t>P-500-22202-367351</t>
  </si>
  <si>
    <t>Certificate/Letter from previous employment indicating at least 12 months of work experience related to the job category.
Updated Police Clearance indicating no derogatory record.</t>
  </si>
  <si>
    <t>Unit 2, Ground Floor, M2M Bldg., Garapan St.</t>
  </si>
  <si>
    <t>CNMI Wage &amp; Salary Tax and FICA</t>
  </si>
  <si>
    <t>C-500-22193-344877</t>
  </si>
  <si>
    <t>EURO SAIPAN ASSETS 5, LLC</t>
  </si>
  <si>
    <t>EURO SAIPAN ASSETS 5 LLC HOTEL</t>
  </si>
  <si>
    <t>P.O. BOX 502624</t>
  </si>
  <si>
    <t>CHICHIRICA AVE., KADENA DI AMOR ST. GARAPAN VILLAGE</t>
  </si>
  <si>
    <t>WU</t>
  </si>
  <si>
    <t xml:space="preserve">AUTHORIZED PERSON </t>
  </si>
  <si>
    <t xml:space="preserve">CHICHIRICA AVE., KADENA DI AMOR ST. GARAPAN VILLAGE </t>
  </si>
  <si>
    <t>euroclearwater@gmail.com</t>
  </si>
  <si>
    <t>P-500-22148-222780</t>
  </si>
  <si>
    <t>HOTEL OPERATIONS MANAGER</t>
  </si>
  <si>
    <t>A CONSIDERABLE AMOUNT OF WORK-RELATED SKILL, KNOWLEDGE, OR EXPERIENCE IS NEEDED FOR THESE OCCUPATIONS. EMPLOYEES IN THESE OCCUPATIONS USUALLY NEED SEVERAL YEARS OF WORK-RELATED EXPERIENCE, ON-THE-JOB TRAINING, AND/OR VOCATIONAL TRAINING. MANY OF THESE OCCUPATIONS INVOLVE COORDINATING, SUPERVISING, MANAGING, OR TRAINING OTHERS.</t>
  </si>
  <si>
    <t>C-500-22189-338979</t>
  </si>
  <si>
    <t>P-500-22138-183139</t>
  </si>
  <si>
    <t>cnmi withhholding taxes and ss &amp; medicaid</t>
  </si>
  <si>
    <t>C-500-22215-392507</t>
  </si>
  <si>
    <t>Hydroaire Mechanical Systems (Saipan), Inc.</t>
  </si>
  <si>
    <t>VP Enterprises</t>
  </si>
  <si>
    <t>PO Box 506023</t>
  </si>
  <si>
    <t>As Perdido</t>
  </si>
  <si>
    <t>Erese</t>
  </si>
  <si>
    <t>Fernando</t>
  </si>
  <si>
    <t>Falloran</t>
  </si>
  <si>
    <t>As Perdido Road</t>
  </si>
  <si>
    <t>hydroaire@yahoo.com</t>
  </si>
  <si>
    <t>P-500-22168-291394</t>
  </si>
  <si>
    <t>Aircon Technician</t>
  </si>
  <si>
    <t>Must have knowledge of machines and tools including their designs, uses, repair and maintenance, knowledge of arithmetic , algebra, geometry, calculus, statistics and their applications</t>
  </si>
  <si>
    <t>All applicable CNMI and Federal Taxes</t>
  </si>
  <si>
    <t>C-500-22284-521235</t>
  </si>
  <si>
    <t>JKS Corporation</t>
  </si>
  <si>
    <t>JMS Accounting Service</t>
  </si>
  <si>
    <t>PMB 104 P.O. Box 10003</t>
  </si>
  <si>
    <t>Baitlon</t>
  </si>
  <si>
    <t>Noel</t>
  </si>
  <si>
    <t>Martin</t>
  </si>
  <si>
    <t>jkscorporation1111@gmail.com</t>
  </si>
  <si>
    <t>P-500-22213-386837</t>
  </si>
  <si>
    <t>Must have a Bachelor's degree with at least 12 months experience.</t>
  </si>
  <si>
    <t>ESPANA ST., GUALO RAI</t>
  </si>
  <si>
    <t>CNMI TAXES AND FICA TAX</t>
  </si>
  <si>
    <t>C-500-22189-338983</t>
  </si>
  <si>
    <t>P-500-22138-183149</t>
  </si>
  <si>
    <t xml:space="preserve">High School graduate . Can work flexible hours during weekends and holidays. Applicant either US Citizen or CW-1 worker must provide training or employment certificate and willing to learn. </t>
  </si>
  <si>
    <t>C-500-22213-386773</t>
  </si>
  <si>
    <t>DJ3D,LLC</t>
  </si>
  <si>
    <t>P-500-22154-239804</t>
  </si>
  <si>
    <t xml:space="preserve">CHALAN PALE ARNOLD CHALAN KIYA MIDDLE ROAD </t>
  </si>
  <si>
    <t>C-500-22193-344897</t>
  </si>
  <si>
    <t>EURO SAIPAN ASSET 5 LLC</t>
  </si>
  <si>
    <t>EURO SAIPAN ASSET 5 LLC HOTEL</t>
  </si>
  <si>
    <t>P-500-22148-222792</t>
  </si>
  <si>
    <t>MAINTENANCE AND REPAIRER, GENERAL</t>
  </si>
  <si>
    <t xml:space="preserve">THESE OCCUPATIONS REQUIRE A HIGH SCHOOL DIPLOMA. SOME PREVIOUS WORK-RELATED SKILL, KNOWLEDGE, OR EXPERIENCE IS USUALLY NEED. EMPLOYEES IN
THESE OCCUPATIONS NEED ANYWHERE FROM A FEW MONTHS TO ONE YEAR OF WORKING WITH EXPERIENCED EMPLOYEES. THESE OCCUPATIONS OFTEN INVOLVE
USING YOUR KNOWLEDGE AND SKILLS TO HELP OTHERS.
</t>
  </si>
  <si>
    <t>CHICHIRICA AVE., KADENA DI AMOR ST., GARAPAN VILLAGE</t>
  </si>
  <si>
    <t>EURO SAIPAN ASSET 5, LLC</t>
  </si>
  <si>
    <t>C-500-22194-349830</t>
  </si>
  <si>
    <t>C-500-22189-338986</t>
  </si>
  <si>
    <t>PACIFIC SUMMIT INC,</t>
  </si>
  <si>
    <t>P-500-22138-183153</t>
  </si>
  <si>
    <t>Must be at least High School graduate, Minimum of two (2) years of experience as Maintenance Personnel. Must have a general knowledge of carpentry, electrical, plumbing, building &amp; maintenance skills. Must have skills in painting and repairing roofs, windows doors, floors, and woodwork. Ability to understands and follow safety procedures. Can work work without any supervision. Employment certificate relevant to this job opportunity. This may apply to both US workers and foreign workers. No training required.</t>
  </si>
  <si>
    <t>CNMI Withholding Taxes &amp; SS &amp; Medicaid</t>
  </si>
  <si>
    <t>C-500-22198-357096</t>
  </si>
  <si>
    <t>FOUR SEASON INTERNATIONAL CORP</t>
  </si>
  <si>
    <t>ONE BROADWAY STREET, SAN JOSE VILLAGE</t>
  </si>
  <si>
    <t>PO BOX 495</t>
  </si>
  <si>
    <t xml:space="preserve"> HOM</t>
  </si>
  <si>
    <t>BRIAN</t>
  </si>
  <si>
    <t>NOEL</t>
  </si>
  <si>
    <t>xuan-meihua@hotmail.com</t>
  </si>
  <si>
    <t>P-500-22121-123967</t>
  </si>
  <si>
    <t>chapter 2, fica med and fica sss</t>
  </si>
  <si>
    <t>C-500-22198-357097</t>
  </si>
  <si>
    <t>chapter 2, fica sss and fica med</t>
  </si>
  <si>
    <t>C-500-22198-357099</t>
  </si>
  <si>
    <t>FOUR SEASON INTERNATIONAL CORPORATION</t>
  </si>
  <si>
    <t>HOM</t>
  </si>
  <si>
    <t>P-500-22122-123978</t>
  </si>
  <si>
    <t>chapter 2, fica medical and fica sss</t>
  </si>
  <si>
    <t>C-500-22216-395582</t>
  </si>
  <si>
    <t>Electronic Equipment Installers and Repairers, Motor Vehicles</t>
  </si>
  <si>
    <t>P-500-22174-306205</t>
  </si>
  <si>
    <t>Installer</t>
  </si>
  <si>
    <t>PREVIOUS WORK-RELATED SKILL, KNOWLEDGE, OR EXPERIENCE IS REQUIRED FOR THESE OCCUPATIONS.
WORK EXPERIENCE RELATED, REPAIRING MACHINES OR SYSTEMS USING NEEDED TOOLS.
DETERMINING CAUSES OF OPERATING ERRORS,AND DECIDING WHAT TO DO ABOUT IT.
PERFORMING ROUTINE MAINTENANCE ON EQUIPMENT &amp; DETERMINING WHEN AND WHAT KIND OF MAINTENANCE IS NEEDED.
ABLE TO TRAIN OR GUIDE OTHERS TO ACCOMPLISH GOALS.</t>
  </si>
  <si>
    <t>C-500-22213-387039</t>
  </si>
  <si>
    <t>GENPRO INTERNATIONAL, INC.</t>
  </si>
  <si>
    <t>P.O. BOX 503207</t>
  </si>
  <si>
    <t>CORTEZ</t>
  </si>
  <si>
    <t xml:space="preserve">JENETH </t>
  </si>
  <si>
    <t>ZINAMPAN</t>
  </si>
  <si>
    <t>FINANCE/OPERATIONS MANAGER</t>
  </si>
  <si>
    <t>genpro@pticom.com</t>
  </si>
  <si>
    <t>P-500-22165-278095</t>
  </si>
  <si>
    <t>INVENTORY STOCK CLERK</t>
  </si>
  <si>
    <t>THESE OCCUPATIONS USUALLY REQUIRE A HIGH SCHOOL DIPLOMA. EMPLOYEES IN THESE OCCUPATIONS NEED 12 MONTHS OF WORKING WITH EXPERIENCED
EMPLOYEES.</t>
  </si>
  <si>
    <t>WITHWOLDING TAXES, SS AND MED FICA TAX</t>
  </si>
  <si>
    <t>C-500-22187-333290</t>
  </si>
  <si>
    <t>P-500-22111-091430</t>
  </si>
  <si>
    <t>1 year of work related experience. Hands-on experience with cash register and ordering information system. Active listening and effective communication skills. Ability to perform well in a fast-paced environment Flexibility to work in shifts.</t>
  </si>
  <si>
    <t>C-500-22276-505835</t>
  </si>
  <si>
    <t>M.R.I Refrigeration and Airconditioning</t>
  </si>
  <si>
    <t>718 Koblerville Road, Koblerville</t>
  </si>
  <si>
    <t>Domingo</t>
  </si>
  <si>
    <t>Luisa</t>
  </si>
  <si>
    <t>Olivar</t>
  </si>
  <si>
    <t>718 Koblerville Road , Koblerville</t>
  </si>
  <si>
    <t>mrirefaircon@gmail.com</t>
  </si>
  <si>
    <t>P-500-22227-415371</t>
  </si>
  <si>
    <t xml:space="preserve">Heating, Air Conditioning, and Refrigeration Mechanics </t>
  </si>
  <si>
    <t>Must have EPA license- Type: Universal</t>
  </si>
  <si>
    <t>local and federal taxes</t>
  </si>
  <si>
    <t>C-500-22266-490259</t>
  </si>
  <si>
    <t xml:space="preserve">As Teo </t>
  </si>
  <si>
    <t>At least 3 months of continuous working experience in a related position</t>
  </si>
  <si>
    <t>C-500-22209-381112</t>
  </si>
  <si>
    <t>SUNRISE TAILORING</t>
  </si>
  <si>
    <t>PETRO YOBBO AVE</t>
  </si>
  <si>
    <t>ERIK MICHAEL</t>
  </si>
  <si>
    <t>CORPORATION SECRETARY</t>
  </si>
  <si>
    <t>P-500-22168-290263</t>
  </si>
  <si>
    <t>TAILOR</t>
  </si>
  <si>
    <t>C-500-22288-532066</t>
  </si>
  <si>
    <t>JOSELINE DIONESIO</t>
  </si>
  <si>
    <t>EJ'S DAY CARE</t>
  </si>
  <si>
    <t>SINAPALO VILLAGE</t>
  </si>
  <si>
    <t>JOSELINE</t>
  </si>
  <si>
    <t>DIONESIO</t>
  </si>
  <si>
    <t>OBDEN</t>
  </si>
  <si>
    <t>DAY CARE HOUSEKEEPER/JANITOR</t>
  </si>
  <si>
    <t>tmripley1127@gmail.com</t>
  </si>
  <si>
    <t>P-500-22242-444424</t>
  </si>
  <si>
    <t>HIGH SCHOOL DIPLOMA/GED</t>
  </si>
  <si>
    <t>C-500-22214-392330</t>
  </si>
  <si>
    <t>P-500-22154-239820</t>
  </si>
  <si>
    <t>CHALAN PALE ARNOLD CHALAN KIYA MIDDLE ROAD</t>
  </si>
  <si>
    <t>C-500-22265-487366</t>
  </si>
  <si>
    <t>C-500-22197-356886</t>
  </si>
  <si>
    <t>ADUANA INTERNATIONAL FREIGHT FORWARDING SERVICES INC</t>
  </si>
  <si>
    <t>PO BOX 500513</t>
  </si>
  <si>
    <t>UNIT 7 MIDWAY MOTORS COMPOUND SAN JOSE</t>
  </si>
  <si>
    <t>MARFIL</t>
  </si>
  <si>
    <t>ANTONETTE</t>
  </si>
  <si>
    <t>P O BOX 500513</t>
  </si>
  <si>
    <t>aduanaguam@teleguam.net</t>
  </si>
  <si>
    <t>Freight Forwarders</t>
  </si>
  <si>
    <t>P-500-22142-198152</t>
  </si>
  <si>
    <t>FREIGHT FORWARDER</t>
  </si>
  <si>
    <t>Knowledge of local and international carriers and routes
Ability to organize shipments
Ability to use key IT systems</t>
  </si>
  <si>
    <t>PO Box 500513</t>
  </si>
  <si>
    <t>Payroll Tax</t>
  </si>
  <si>
    <t>C-500-22288-532063</t>
  </si>
  <si>
    <t>O</t>
  </si>
  <si>
    <t>P-500-22242-444527</t>
  </si>
  <si>
    <t>DAY CARE COOK</t>
  </si>
  <si>
    <t>HIGH SCHOOL DIPLOMA /GED</t>
  </si>
  <si>
    <t>C-500-22190-341527</t>
  </si>
  <si>
    <t>Konstruct Corporation</t>
  </si>
  <si>
    <t>konstructcorp.spn@gmail.com</t>
  </si>
  <si>
    <t>P-500-22064-953996</t>
  </si>
  <si>
    <t>Building Maintenance Mechanic</t>
  </si>
  <si>
    <t>Must at least have High School Diploma or its equivalent.  Must have at least 3 months previous work related skills, knowledge and experience.  Applicants must be able to lift at least 45 lbs.  and can work on a flexible hours or and early morning shift.  Will consider foreign equivalent of High School Diploma or GED.</t>
  </si>
  <si>
    <t>C-500-22197-356815</t>
  </si>
  <si>
    <t>Resources Management International Corporation</t>
  </si>
  <si>
    <t>1840 Beach Rd, Susupe</t>
  </si>
  <si>
    <t>Unit I 2nd Floor Arizona Building</t>
  </si>
  <si>
    <t>Vallido</t>
  </si>
  <si>
    <t>Nancy Lena</t>
  </si>
  <si>
    <t>Pineda</t>
  </si>
  <si>
    <t>Corporate Manager</t>
  </si>
  <si>
    <t>P-500-22099-053955</t>
  </si>
  <si>
    <t>Proven maintenance and repair work experience. Skilled in the use of hand and/or power tools. Able to read and check blueprints, repair manuals or parts catalogues as necessary. Must know how to use common tools such as hammers, hoists, saws, drills and wrenches. Experience with precision measuring instruments or electric testing devices. Must have experience in performing routine maintenance.</t>
  </si>
  <si>
    <t>1840 Beach Road</t>
  </si>
  <si>
    <t>Susupe</t>
  </si>
  <si>
    <t>C-500-22198-357098</t>
  </si>
  <si>
    <t>C-500-22290-532322</t>
  </si>
  <si>
    <t>Seven E's</t>
  </si>
  <si>
    <t>Aguirre</t>
  </si>
  <si>
    <t>Edieson Louie</t>
  </si>
  <si>
    <t xml:space="preserve">718 Koblerville Rd. Koblerville </t>
  </si>
  <si>
    <t>seven.esbbq@gmail.com</t>
  </si>
  <si>
    <t>P-500-22234-428686</t>
  </si>
  <si>
    <t>knowledge of food processing, sanitation and safety.
operating kitchen equipment
strong knife skills.
speed and accuracy</t>
  </si>
  <si>
    <t>718 Koblerville Rd. Koblerville</t>
  </si>
  <si>
    <t>C-500-22255-465564</t>
  </si>
  <si>
    <t>Manansala</t>
  </si>
  <si>
    <t>P-500-22194-349890</t>
  </si>
  <si>
    <t>MAINTENANCE ENGINEER</t>
  </si>
  <si>
    <t>KNOWLEDGE IN USING HAND AND POWER TOOLS SUCH AS CORDLESS POWER DRILLS, POWER CIRCULAR SAWS AND PULLERS.</t>
  </si>
  <si>
    <t>SAN VICENTEN ROAD</t>
  </si>
  <si>
    <t>Elena M Yumul dba Yuman Construction</t>
  </si>
  <si>
    <t>C-500-22208-378031</t>
  </si>
  <si>
    <t>GREEN LEISURE LLC</t>
  </si>
  <si>
    <t>Alaihai Avenue Garapan Village</t>
  </si>
  <si>
    <t>PMB 777 PO Box 10000</t>
  </si>
  <si>
    <t>QIUTONG</t>
  </si>
  <si>
    <t>hotelgalleriaspn@gmail.com</t>
  </si>
  <si>
    <t>P-500-22115-101031</t>
  </si>
  <si>
    <t xml:space="preserve">Computer literate. Have knowledge on basic accounting.
</t>
  </si>
  <si>
    <t>GREEN LEISURE, LLC</t>
  </si>
  <si>
    <t>C-500-22196-354180</t>
  </si>
  <si>
    <t>KB ENTERPRISES, INC.</t>
  </si>
  <si>
    <t>SIGN &amp; SIGN</t>
  </si>
  <si>
    <t xml:space="preserve">CHALAN MONSIGNOR DE LEON GUERRERO, MIC BLDG, 1/F </t>
  </si>
  <si>
    <t>P.O. BOX 502861 SAN JOSE VILLAGE</t>
  </si>
  <si>
    <t>Electrical and Electronics Repairers, Commercial and Industrial Equipment</t>
  </si>
  <si>
    <t>P-500-22150-224377</t>
  </si>
  <si>
    <t>PRINTER TECHNICIAN AND MAINTENANCE</t>
  </si>
  <si>
    <t>Must have 24-months of work related experience as Printer Technician and maintenance. Must be able to utilize printing software.  Must be knowledgeable in solvent printer or pigment printer and their parts itself. Know how to operate computer-controlled machines  and other functions  with the printer to perform  work on metal or plastic work pieces. Knowledge of machines and tools, including their designs, uses, repair, and maintenance. Has the ability to troubleshoot and think independently. Must have knowledge of basic networking. Ability to lift and carry 50 pounds. Pull, lift, reach and transport equipment parts and boxes.</t>
  </si>
  <si>
    <t>CHALAN MONSIGNOR DE LEON GUERRERO, MIC BLDG.1/F</t>
  </si>
  <si>
    <t>kbjang@hotmail.com</t>
  </si>
  <si>
    <t>C-500-22202-366444</t>
  </si>
  <si>
    <t>Triple J Saipan Inc.</t>
  </si>
  <si>
    <t>Chalan Kanoa, PO Box 500487</t>
  </si>
  <si>
    <t>Saipan-</t>
  </si>
  <si>
    <t>Director of Human Resources</t>
  </si>
  <si>
    <t>Brigada St., Beach Road</t>
  </si>
  <si>
    <t>Computer Systems Analysts</t>
  </si>
  <si>
    <t>P-500-22160-265303</t>
  </si>
  <si>
    <t>Must have a 4-year bachelors degree in Computer studies, must have at least 2 years work experience. Must be able to analyze data processing problems to develop and implement solutions to complex applications problems, system administration issues, or network concerns. Can analyze or recommend commercially available software. Must be knowledgeable to test, maintain, and monitor computer programs and systems, trouble shoot program and system malfunctions to restore normal functioning.</t>
  </si>
  <si>
    <t xml:space="preserve">Brigida St., Chalan Kanoa </t>
  </si>
  <si>
    <t>C-500-22181-323171</t>
  </si>
  <si>
    <t>C-500-22182-327699</t>
  </si>
  <si>
    <t>Marianas Geotech Services, LLC</t>
  </si>
  <si>
    <t>PO Box 501585</t>
  </si>
  <si>
    <t>Ripple</t>
  </si>
  <si>
    <t>James</t>
  </si>
  <si>
    <t>King</t>
  </si>
  <si>
    <t xml:space="preserve">President </t>
  </si>
  <si>
    <t>jripple@marianasgeotech.com</t>
  </si>
  <si>
    <t>Mok</t>
  </si>
  <si>
    <t>Samuel</t>
  </si>
  <si>
    <t>Insoo</t>
  </si>
  <si>
    <t>PMB 1031 PO Box 10000</t>
  </si>
  <si>
    <t>samuelmokattorney@gmail.com</t>
  </si>
  <si>
    <t>Mok Law, LLC</t>
  </si>
  <si>
    <t>Commonwealth Supreme Court</t>
  </si>
  <si>
    <t>P-500-22074-978061</t>
  </si>
  <si>
    <t xml:space="preserve">Past or current American Concrete Institute concrete field technician Grade 1 Certification and ability to attain additional certification within 6 months of hire. CNMI driver's license within 2 months of hire. </t>
  </si>
  <si>
    <t>Chalan Monsignor Guerrero Rd across from Shell Station</t>
  </si>
  <si>
    <t>admin@marianasgeotech.com</t>
  </si>
  <si>
    <t>www.marianasgeotech.com</t>
  </si>
  <si>
    <t>C-500-22201-363707</t>
  </si>
  <si>
    <t>PEGS LLC</t>
  </si>
  <si>
    <t>P O BOX 502713</t>
  </si>
  <si>
    <t>2ND FLOOR TUN KIKU BUILDING GARAPAN</t>
  </si>
  <si>
    <t>GREGORIO</t>
  </si>
  <si>
    <t>PRESIDENT/CEO</t>
  </si>
  <si>
    <t>gcastro@pegsmp.com</t>
  </si>
  <si>
    <t>Civil Engineering Technologists and Technicians</t>
  </si>
  <si>
    <t>P-500-22156-245253</t>
  </si>
  <si>
    <t xml:space="preserve">CIVIL ENGINEERING TECHNICIAN </t>
  </si>
  <si>
    <t>MUST HAVE AN ASSOCIATE DEGREE IN CIVIL ENGINEERING.
WITH AT LEAST 24 MONTHS OF RELEVANT WORK EXPERIENCE IN CIVIL ENGINEERING AND MUST BE FAMILIAR WILL ALL ASPECTS OF CIVIL ENGINEERING WORKS.</t>
  </si>
  <si>
    <t>2ND FLOOR TUN KIKU BDG GARAPAN</t>
  </si>
  <si>
    <t>P.O. BOX 502713</t>
  </si>
  <si>
    <t>C-500-22199-357288</t>
  </si>
  <si>
    <t>ASIANA MANPOWER SERVICES</t>
  </si>
  <si>
    <t>3228 TEXAS ROAD, CHALAN KANOA</t>
  </si>
  <si>
    <t>SAIPAN, MP 96950</t>
  </si>
  <si>
    <t>P-500-22144-203186</t>
  </si>
  <si>
    <t xml:space="preserve"> MAID </t>
  </si>
  <si>
    <t>Employment Certificate</t>
  </si>
  <si>
    <t>3228 TEXAS ROAD. CHALAN KANOA</t>
  </si>
  <si>
    <t>PMB 280 BOX 10005</t>
  </si>
  <si>
    <t>In excess of 40 hours per week, the rate will be Overtime rate</t>
  </si>
  <si>
    <t>CNMI Withholding Tax and FICA Tax</t>
  </si>
  <si>
    <t>7asgroupcorp@GMAIL.COM</t>
  </si>
  <si>
    <t>C-500-22190-341510</t>
  </si>
  <si>
    <t xml:space="preserve">SAIPAN WHOLESALE, INC. </t>
  </si>
  <si>
    <t>SAIPAN WHOLESALE</t>
  </si>
  <si>
    <t xml:space="preserve">ALINAS </t>
  </si>
  <si>
    <t xml:space="preserve">ELEANOR </t>
  </si>
  <si>
    <t>BALANSAG</t>
  </si>
  <si>
    <t>saipanwholesale@gmail.com</t>
  </si>
  <si>
    <t>P-500-22133-167957</t>
  </si>
  <si>
    <t xml:space="preserve">INVENTORY SPECIALIST </t>
  </si>
  <si>
    <t xml:space="preserve">1. Must be able to lift at least 45 lbs. 
2. Must be able to work on a flexible shift.
3. Will consider foreign equivalent of High School Diploma or GED.
4. Must be knowledgeable in Microsoft Applications (Word,Excel) </t>
  </si>
  <si>
    <t>Chapter 2 &amp; 7 Taxes (Federal &amp; State Tax) Social Security &amp; Medicare Tax</t>
  </si>
  <si>
    <t>C-500-22214-389595</t>
  </si>
  <si>
    <t>Light Truck Drivers</t>
  </si>
  <si>
    <t>P-500-22167-285795</t>
  </si>
  <si>
    <t>Delivery Services Driver</t>
  </si>
  <si>
    <t>Must be High School graduate or its equivalent. Must have one (1) year work related skills, knowledge &amp; experience. Must possesses or be capable of obtaining a valid CNMI Driver's License. Must possess or be capable of obtaining valid medical examiner's certificate in accordance with the Federal Motor Carrier Safety Regulations (40 CFR 391.41 through 391.49).  Must possess a clean driving record. Must be proficient in operating a forklift &amp; flatbed trucks. Must be physically fit &amp; be able to exert muscle force to lift, pull, push or carry objects at least 90 lbs. in weight.</t>
  </si>
  <si>
    <t xml:space="preserve">Ground Floor, Transamerica Building, </t>
  </si>
  <si>
    <t>C-500-22191-341812</t>
  </si>
  <si>
    <t>American yongcheng corp.</t>
  </si>
  <si>
    <t xml:space="preserve">NEW CHANGMING MARKET </t>
  </si>
  <si>
    <t>junyicorp@gmail.com</t>
  </si>
  <si>
    <t>P-500-22099-054102</t>
  </si>
  <si>
    <t>C-500-22193-344890</t>
  </si>
  <si>
    <t>CHICHIRICA AVENUE., KADENA DI AMOR ST.. GARAPAN  VILLAGE</t>
  </si>
  <si>
    <t xml:space="preserve">CHICHIRICA AVE., KADENA DI AMOR ST., GARAPAN VILLAGE </t>
  </si>
  <si>
    <t>Marketing Managers</t>
  </si>
  <si>
    <t>P-500-22148-222765</t>
  </si>
  <si>
    <t>MARKETING MANAGER</t>
  </si>
  <si>
    <t>HIGH SCHOOL DIPLOMA WITH 12 MONTHS OF EXPERIENCE AND TRAINING.   MANY OF THESE OCCUPATIONS INVOLVE COORDINATING, SUPERVISING, MANAGING, OR TRAINING OTHERS.</t>
  </si>
  <si>
    <t xml:space="preserve">EURO SAIPAN ASSET 5, LLC </t>
  </si>
  <si>
    <t>C-500-22209-380963</t>
  </si>
  <si>
    <t>Yonsei Academy Corporation</t>
  </si>
  <si>
    <t>Yonsei Academy</t>
  </si>
  <si>
    <t>Rebwong Ct, Finasisu</t>
  </si>
  <si>
    <t>PO Box 505214</t>
  </si>
  <si>
    <t>Lee</t>
  </si>
  <si>
    <t>Hunkyoung</t>
  </si>
  <si>
    <t>yonsei@hanmisaipan.com</t>
  </si>
  <si>
    <t>OH</t>
  </si>
  <si>
    <t>JOON HWAN</t>
  </si>
  <si>
    <t>NAURU LOOP, SUSUPE</t>
  </si>
  <si>
    <t>PO BOX 10000 PMB 373</t>
  </si>
  <si>
    <t>HPS@HANMISAIPAN.COM</t>
  </si>
  <si>
    <t>Provenance, Inc.</t>
  </si>
  <si>
    <t>Self-Enrichment Teachers</t>
  </si>
  <si>
    <t>P-500-22144-203151</t>
  </si>
  <si>
    <t>PIANO TEACHER</t>
  </si>
  <si>
    <t>At least an Associate' s degree in music education and two years of professional piano teaching
experience required.</t>
  </si>
  <si>
    <t>Payroll Taxes</t>
  </si>
  <si>
    <t>C-500-22192-344355</t>
  </si>
  <si>
    <t>TIANHONG CORPORATION</t>
  </si>
  <si>
    <t>TIANHONG MARKET</t>
  </si>
  <si>
    <t>CANAL ST. SAN JOSE VILLAGE</t>
  </si>
  <si>
    <t>LIYANG</t>
  </si>
  <si>
    <t>TIANHONGCORPORATION@GMAIL.COM</t>
  </si>
  <si>
    <t>P-500-22148-222757</t>
  </si>
  <si>
    <t>work schedule as follow:
8:00AM TO 12:00PM,
2:00PM TO 5:00PM. 7 HOURS A DAY,
MONDAY THROUGH FRIDAY, 35 HOURS PER WEEK.</t>
  </si>
  <si>
    <t>Per week exceed 40 hours, overtime rate $10.45 x 1.5=$10.675 per hour</t>
  </si>
  <si>
    <t>Deduct all local and federal taxes (e.g. FICA)</t>
  </si>
  <si>
    <t>tianhongcorporation@gmail.com</t>
  </si>
  <si>
    <t>C-500-22199-357292</t>
  </si>
  <si>
    <t>REDLINE670 AUTOMOTIVE SERVICES</t>
  </si>
  <si>
    <t>3328 TEXAS ROAD, CHALAN KANOA</t>
  </si>
  <si>
    <t>P-500-22144-203194</t>
  </si>
  <si>
    <t>AUTOMOTIVE SERVICE TECHNICIAN AND MECHANICS</t>
  </si>
  <si>
    <t>Can troubleshoot and operate automotive mechanical equipment. Must have at least 24 months experience as service technician and mechanic with Employment Certificate. 
Note: This requirement  applies to both CW1 workers and US workers applicant.</t>
  </si>
  <si>
    <t>In excess of 40 Hours per week, the rate will be Overtime Rate</t>
  </si>
  <si>
    <t>CNMI Withholding Tax and Fica Tax</t>
  </si>
  <si>
    <t>C-500-22217-398596</t>
  </si>
  <si>
    <t>C-500-22277-508466</t>
  </si>
  <si>
    <t>JAMIE O. OGO</t>
  </si>
  <si>
    <t>PAUL'S RETAIL SALES</t>
  </si>
  <si>
    <t>QUIROZ</t>
  </si>
  <si>
    <t>DINDO</t>
  </si>
  <si>
    <t>SANTIAGO</t>
  </si>
  <si>
    <t>paulsalon@rocketmail.com</t>
  </si>
  <si>
    <t>Purchasing Agents, Except Wholesale, Retail, and Farm Products</t>
  </si>
  <si>
    <t>P-500-22226-415266</t>
  </si>
  <si>
    <t>PURCHASING AGENT</t>
  </si>
  <si>
    <t>HIGH SCHOOL DIPLOMA OR GED.
THOROUGH UNDERSTANDING OF PURCHASING PROCEDURES AND POLICIES.</t>
  </si>
  <si>
    <t>C-500-22277-508505</t>
  </si>
  <si>
    <t>PAUL'S SALON</t>
  </si>
  <si>
    <t>P-500-22226-415261</t>
  </si>
  <si>
    <t>HAIRDRESSER</t>
  </si>
  <si>
    <t>HIGH SCHOOL DIPLOMA OR GED.
THE ABILITY TO STAND FOR EXTENDED PERIODS.
THE ABILITY TO FOLLOW INSTRUCTIONS.</t>
  </si>
  <si>
    <t>C-500-22277-508479</t>
  </si>
  <si>
    <t>TAMBAYAN 670</t>
  </si>
  <si>
    <t>Cooks, Fast Food</t>
  </si>
  <si>
    <t>P-500-22226-415264</t>
  </si>
  <si>
    <t xml:space="preserve">KNOWLEDGE OF FOOD SAFETY.
ABILITY TO COOK, AS WELL AS KNOWLEDGE OF THE KITCHEN.
</t>
  </si>
  <si>
    <t>C-500-22215-392552</t>
  </si>
  <si>
    <t>H2M SAIPAN CORPORATION</t>
  </si>
  <si>
    <t>GUEST HOUSE, TOUR SERVICES, SCUBA DIVING OPERATION &amp; INSTRUCTION</t>
  </si>
  <si>
    <t>ALAHAI AVENUE GARAPAN</t>
  </si>
  <si>
    <t>PMB 245 BOX 10000</t>
  </si>
  <si>
    <t xml:space="preserve">GANGYOUNG </t>
  </si>
  <si>
    <t>ALAIHAI AVENUE GARAPAN</t>
  </si>
  <si>
    <t>h2msaipan@yahoo.com</t>
  </si>
  <si>
    <t>P-500-22157-245896</t>
  </si>
  <si>
    <t xml:space="preserve">1) MINIMUM OF TWO (2) YEARS EXPERIENCE AS A TOUR GUIDE OR RELATED JOB
2) FAMILIAR WITH SAIPAN ESPECIALLY ABOUT AREAS OF INTERESTS
3) MUST KNOW HOW TO SPEAK KOREAN OR JAPANESE TO COMMUNICATE WELL WITH GUESTS FROM TARGET MARKET
4) MUST BE PHYSICALLY FIT, FRIENDLY AND ABLE TO ORGANIZE SELF &amp; OTHERS WITH AN APTITUDE IN PROBLEM SOLVING.
5) RESPONSIBLE, HONEST AND RELIABLE
6) CAN WORK ON FLEXIBLE SCHEDULE, DURING WEEKENDS AND HOLIDAYS.
7) MUST KNOW HOW  TO OPERATE PASSENGER VEHICLES TO TAKE GUESTS TO DESIGNATED SITES
8) MUST PROVIDE EMPLOYMENT CERTIFICATION FROM PREVIOUS EMPLOYER(S)
9) POLICE CLEARANCE MAY BE ASKED DURING FINAL INTERVIEW
10) VALID PROOF OF IDENTITY AND EMPLOYMENT AUTHORIZATION MAY BE ASKED DURING FINAL INTERVIEW
</t>
  </si>
  <si>
    <t>ALAIHAI AVENUE, GARAPAN</t>
  </si>
  <si>
    <t>FEDERAL AND LOCAL WAGES &amp; SALARY TAXES</t>
  </si>
  <si>
    <t>C-500-22243-447113</t>
  </si>
  <si>
    <t>KEEBENTTON INTERNATIONAL, INC.</t>
  </si>
  <si>
    <t>PO Box 501328</t>
  </si>
  <si>
    <t>BEACH ROAD, GARARPAN</t>
  </si>
  <si>
    <t>Ta</t>
  </si>
  <si>
    <t>Kuy</t>
  </si>
  <si>
    <t>Bun</t>
  </si>
  <si>
    <t>Barbers</t>
  </si>
  <si>
    <t>P-500-22203-369422</t>
  </si>
  <si>
    <t>ALL APPLICABLE CNMI AND FEDERAL TAXES.</t>
  </si>
  <si>
    <t>C-500-22210-383832</t>
  </si>
  <si>
    <t>RMICSAIPAN@GMAIL.COM</t>
  </si>
  <si>
    <t>P-500-22099-053974</t>
  </si>
  <si>
    <t>At least 6 months previous work experience as a Janitor or Cleaner required. Must know how to use cleaning agents and materials safely. Must be careful and thorough in completing tasks.</t>
  </si>
  <si>
    <t>ARIZONA BUILDING, SUSUPE</t>
  </si>
  <si>
    <t>C-500-22237-436584</t>
  </si>
  <si>
    <t>Commonwealth Healthcare Corporation</t>
  </si>
  <si>
    <t>1 Lower Navy Hill Road, Navy Hill</t>
  </si>
  <si>
    <t>P. O. Box 500409</t>
  </si>
  <si>
    <t>Muna</t>
  </si>
  <si>
    <t>Esther</t>
  </si>
  <si>
    <t>Chief Executive Officer</t>
  </si>
  <si>
    <t>chccimmigration@gmail.com</t>
  </si>
  <si>
    <t>Radiologic Technologists and Technicians</t>
  </si>
  <si>
    <t>P-500-22192-344224</t>
  </si>
  <si>
    <t>Radiology &amp; X-Ray Technologist</t>
  </si>
  <si>
    <t>Associate of Science degree in Radiologic Technology from a recognized/accredited school of Radiology or foreign equivalent and two years of experience. CNMI Professionals License required for all U.S. and foreign workers.</t>
  </si>
  <si>
    <t>Fringe benefits - paid time off &amp; holidays. Optional-medical &amp; dental insurance, life insurance, 401a retirement plan.</t>
  </si>
  <si>
    <t>CNMI Tax, Federal Tax, Medicare and Social Security</t>
  </si>
  <si>
    <t>apply@chcc.health</t>
  </si>
  <si>
    <t>www.chcc.health</t>
  </si>
  <si>
    <t>Tudela</t>
  </si>
  <si>
    <t>Vanessa</t>
  </si>
  <si>
    <t>vanessa.tudela@chcc.health</t>
  </si>
  <si>
    <t>C-500-22217-398567</t>
  </si>
  <si>
    <t>10002 PMB 1593</t>
  </si>
  <si>
    <t>P-500-22166-281590</t>
  </si>
  <si>
    <t>Retail Salesperson</t>
  </si>
  <si>
    <t>C-500-22220-403831</t>
  </si>
  <si>
    <t>MARIANAS DENTAL CENTER, LLC.</t>
  </si>
  <si>
    <t>TSL PLAZA 2ND FLOOR, BEACH ROAD</t>
  </si>
  <si>
    <t>P.O. BOX 504699 GARAPAN</t>
  </si>
  <si>
    <t>LIMBO</t>
  </si>
  <si>
    <t>NEIL</t>
  </si>
  <si>
    <t>SMILE@MDCSAIPAN.COM</t>
  </si>
  <si>
    <t xml:space="preserve">MAILMAN </t>
  </si>
  <si>
    <t>2ND FLOOR, SASHA BLDG., BEACH ROAD CHALAN LAULAU</t>
  </si>
  <si>
    <t>PMB 238 PPP BOX 10000 BEACH ROAD</t>
  </si>
  <si>
    <t>bmailman@lexmarianas.com</t>
  </si>
  <si>
    <t>P-500-22153-234567</t>
  </si>
  <si>
    <t xml:space="preserve">DENTAL ASSISTANT </t>
  </si>
  <si>
    <t>***RFI Response***
Must be registered or licensed with the CNMI Board of Professional Licensing Board/Healthcare Professional Licensing Board as a Dental Assistant or higher.
***Original D.b.5.***
PLEASE SEE ADDENDUM</t>
  </si>
  <si>
    <t xml:space="preserve">BRUCE </t>
  </si>
  <si>
    <t>C-500-22206-372729</t>
  </si>
  <si>
    <t>Northern Marianas International School</t>
  </si>
  <si>
    <t>First Steps Daycare</t>
  </si>
  <si>
    <t>Ground Floor Marianas Business Plaza Building</t>
  </si>
  <si>
    <t>PMB 936 PO Box 10000</t>
  </si>
  <si>
    <t>VAN DER MAAS</t>
  </si>
  <si>
    <t>ERICK</t>
  </si>
  <si>
    <t>ADRIAAN</t>
  </si>
  <si>
    <t>nmissaipancnmi@gmail.com</t>
  </si>
  <si>
    <t>P-500-22104-068588</t>
  </si>
  <si>
    <t>Childcare Worker</t>
  </si>
  <si>
    <t>High school graduate with at least minimum of six (6) months of working experience in Daycare Center Setting. Knowledge and understanding of children's growth and development needs for social, physical and intellectual expansion. Efficient in offering of a safe environment for each child including their nutritional, technological and hygienic needs. Must be certified through both the infant toddler Environment Rating Scale and The early Childhood Rating Scale.</t>
  </si>
  <si>
    <t>CNMI TAX AND FICA</t>
  </si>
  <si>
    <t>C-500-22202-366447</t>
  </si>
  <si>
    <t>WINZY CORPORATION</t>
  </si>
  <si>
    <t>P-500-22121-123754</t>
  </si>
  <si>
    <t>EQUIPMENT MAINTENANCE PERFORMING ROUTINE  MAINTENANCE ON EQUIPMENT AND DETERMINING WHEN AND WHAT KIND OF MAINTENANCE IS NEEDED REPAIRING, REPAIRING MACHINES OR SYSTEMS USING THE NEEDED TOOLS. TROUBLESHOOTING AND DETERMINING CAUSES OF OPERATING ERRORS AND DECIDING WHAT TO DO ABOUT THEM. CRITICAL THINKING USES LOGIC AND REASONING TO IDENTIFY THE STRENGTHS AND WEAKNESSES OF ALTERNATIVE SOLUTIONS, CONCLUSIONS, OR APPROACHES TO PROBLEMS. EQUIPMENT SELECTION DETERMINES THE KIND OF TOOLS AND EQUIPMENT NEEDED TO DO A JOB MONITORING. MONITORING/ASSESSING THE PERFORMANCE OF YOURSELF, OTHER INDIVIDUALS, OR ORGANIZATIONS TO MAKE IMPROVEMENTS OR TAKE CORRECTIVE ACTION. OPERATION AND CONTROL CONTROLLING OPERATIONS OF EQUIPMENT OR SYSTEMS. OPERATION MONITORING WATCHING GAUGES, DIALS, OR OTHER INDICATORS TO MAKE SURE A MACHINE IS WORKING PROPERLY. ACTIVE LEARNING UNDERSTANDING THE IMPLICATIONS OF NEW INFORMATION FOR BOTH CURRENT AND FUTURE PROBLEM-SOLVING AND DECISION-MAKING.</t>
  </si>
  <si>
    <t>C-500-22215-392423</t>
  </si>
  <si>
    <t xml:space="preserve">CHECKPOINT INTERNATIONAL CORPORATION </t>
  </si>
  <si>
    <t>928 N MARINE CORPS DRIVE SUITE 101</t>
  </si>
  <si>
    <t>P-500-22166-281616</t>
  </si>
  <si>
    <t>Must be able to perform repairs and maintenance job duties.</t>
  </si>
  <si>
    <t>C-500-22206-373452</t>
  </si>
  <si>
    <t>C-500-22202-366468</t>
  </si>
  <si>
    <t>C-500-22181-323270</t>
  </si>
  <si>
    <t>ALJRIC GENERAL SERVICES, LLC</t>
  </si>
  <si>
    <t>P.O. 505765</t>
  </si>
  <si>
    <t>HABOS</t>
  </si>
  <si>
    <t>ALMA</t>
  </si>
  <si>
    <t>IBUYAT</t>
  </si>
  <si>
    <t>GENERAL AND OPERATIONS MANAGER</t>
  </si>
  <si>
    <t>P.O. BOX 505765</t>
  </si>
  <si>
    <t>aljricmanpower2017@gmail.com</t>
  </si>
  <si>
    <t>P-500-21220-508780</t>
  </si>
  <si>
    <t>JANITOR AND CLEANERS, EXCEPT MAIDS AND HOUSEKEEPING CLEANERS</t>
  </si>
  <si>
    <t>JOB SAFETY AND PROPER HANDLING AND USE OF SPECIAL TOOLS, EQUIPMENTS AND CLEANING
SUPPILES AND MATERIALS
WILL BE REQUIRED TO SUBMIT RESUME &amp; ALL OTHER SUPPORTING WORK DOCUMENTS LIKE EMPLOYMENT CERTIFICATES, TRAININGS, PASSPORT, EAD OR GREEN CARD.</t>
  </si>
  <si>
    <t>aljricmanpower2017@gmal.com</t>
  </si>
  <si>
    <t>C-500-22202-366458</t>
  </si>
  <si>
    <t>P-500-22121-123755</t>
  </si>
  <si>
    <t>KNOWLEDGE OF PRINCIPLES AND PROCESSES FOR PROVIDING CUSTOMER AND PERSONAL SERVICES. THIS INCLUDES CUSTOMER NEEDS ASSESSMENT, MEETING QUALITY STANDARDS FOR SERVICES, AND EVALUATION OF CUSTOMER SATISFACTION. 
KNOWLEDGE OF THE STRUCTURE AND CONTENT OF THE ENGLISH LANGUAGE INCLUDING THE MEANING AND SPELLING OF WORDS, RULES OF COMPOSITION, AND GRAMMAR.</t>
  </si>
  <si>
    <t>C-500-22184-329942</t>
  </si>
  <si>
    <t>NDF Service</t>
  </si>
  <si>
    <t>New Marg's Bakery &amp; Kitchen</t>
  </si>
  <si>
    <t>P.O Box 506170</t>
  </si>
  <si>
    <t>FERIA</t>
  </si>
  <si>
    <t>NOLI</t>
  </si>
  <si>
    <t>P O Box 506170</t>
  </si>
  <si>
    <t>noliferia61@gmail.com</t>
  </si>
  <si>
    <t>P-500-22126-142697</t>
  </si>
  <si>
    <t>Must have at least one year experience in baking and producing bread and other bakery products. Must have knowledge in ingredient and actual baking procedures. Capable of lifting at least 30-50 lbs. Skills in operating various commercial kitchen equipment for baking use. Knowledge in basic mathematics. Must have a valid Food Handler Certificate.</t>
  </si>
  <si>
    <t>P O Box 506170, Chalan Kanoa Village</t>
  </si>
  <si>
    <t>All applicable CNMI US &amp; Federal wage taxes</t>
  </si>
  <si>
    <t>NOT APPLICABLE</t>
  </si>
  <si>
    <t>C-500-22214-392187</t>
  </si>
  <si>
    <t>HEMINE IPWAN ISLAM</t>
  </si>
  <si>
    <t xml:space="preserve">Umme Lawncare Maintenance &amp; Repair Services </t>
  </si>
  <si>
    <t xml:space="preserve">PO BOx 503235 </t>
  </si>
  <si>
    <t>ISLAM</t>
  </si>
  <si>
    <t>HEMINE</t>
  </si>
  <si>
    <t>IPWAN</t>
  </si>
  <si>
    <t>PO BOx 503235</t>
  </si>
  <si>
    <t>semul875@gmail.com</t>
  </si>
  <si>
    <t>P-500-22171-295848</t>
  </si>
  <si>
    <t>He/she must be able to spend the day on their feet and under the sun without getting overly tired. Can work flexible time, time including weekends and holidays.</t>
  </si>
  <si>
    <t>C-500-22201-366176</t>
  </si>
  <si>
    <t>P.O.BOX 501856</t>
  </si>
  <si>
    <t>P-500-22140-192810</t>
  </si>
  <si>
    <t>MAID AND HOUEKEEPING CLEANER</t>
  </si>
  <si>
    <t>MUST HAVE A HIGH SCHOOL DIPLOMA AND 3 MONTHS OF WORK RELATED EXPERIENCE</t>
  </si>
  <si>
    <t>CORNER ROSA STREET</t>
  </si>
  <si>
    <t>Withholding Tax, SS and Med Fica Tax</t>
  </si>
  <si>
    <t>C-500-22215-392361</t>
  </si>
  <si>
    <t>PO BOX 500947</t>
  </si>
  <si>
    <t>ROOM 206 MAC BUILDING CHALAN KIYA</t>
  </si>
  <si>
    <t>P-500-22154-239446</t>
  </si>
  <si>
    <t xml:space="preserve">Beautician </t>
  </si>
  <si>
    <t>PAYROLL RELATED TAXES AS REQUIRED BY LAW</t>
  </si>
  <si>
    <t>mtosaipan.com</t>
  </si>
  <si>
    <t>C-500-22209-381246</t>
  </si>
  <si>
    <t>Aaron Paul V Pamintuan</t>
  </si>
  <si>
    <t>ARGEO ENTERPRISES</t>
  </si>
  <si>
    <t>PO Box 503350</t>
  </si>
  <si>
    <t>Pamintuan</t>
  </si>
  <si>
    <t>Emanuel</t>
  </si>
  <si>
    <t>argeoenterprises.spn@gmail.com</t>
  </si>
  <si>
    <t>P-500-22141-197773</t>
  </si>
  <si>
    <t>Building Maintenance Worker</t>
  </si>
  <si>
    <t>6 months experience as building maintenance worker. MUst have no criminal records. - background checking will be applied to ALL applicants regardless of AGE, GENDER, STATUS, CITIZENSHIP,  race color etc., (No Discrimination policy)</t>
  </si>
  <si>
    <t>PO BOX 503350 CHALAN KANOA</t>
  </si>
  <si>
    <t>PAMINTUAN</t>
  </si>
  <si>
    <t>AARON</t>
  </si>
  <si>
    <t>C-500-22215-393140</t>
  </si>
  <si>
    <t xml:space="preserve">FRITZ PACIFIC </t>
  </si>
  <si>
    <t>P-500-22167-286997</t>
  </si>
  <si>
    <t>MUST HAVE A GED/HIGHSCHOOL DIPLOMA OR VOCATIONAL COURSE CERTIFICATE WITH 1 YEAR WORK EXPERIENCE . KNOWLEDGEABLE IN DIAGNOSIS, SERVICES AND REPAIRS OF VARIOUS SYSTEMS THAT ARE FOUND ON PIECES OF HEAVY CONSTRUCTION EQUIPMENT.MUST BE ABLE TO WORK ON FLEXIBLE HOURS INCLUDING WEEKENDS, HOLIDAYS AND NIGHT SHIFTS,IF NEEDED. MUST AGREE TO A POST-OFFER, PRE-EMPLOYMENT DRUG SCREENING TEST THE PROSPECTIVE EMPLOYEE OR APPLICANT WILL BE REQUIRED AN EMPLOYMENT DRUG SCREENING TEST WHICH WILL APPLY EQUALLY TO U.S. WORKERS AND CW-1 WORKERS</t>
  </si>
  <si>
    <t>C-500-22215-392996</t>
  </si>
  <si>
    <t>C-500-22228-417754</t>
  </si>
  <si>
    <t>C-500-22193-345326</t>
  </si>
  <si>
    <t xml:space="preserve">PACIFIC RIM MANAGEMENT, LLC </t>
  </si>
  <si>
    <t>MANGO RESORT SAIPAN</t>
  </si>
  <si>
    <t>PMB 583 PPP BOX 10000</t>
  </si>
  <si>
    <t>FIGAN LN, AS LITO, AS PERDIDO</t>
  </si>
  <si>
    <t>ALBIS</t>
  </si>
  <si>
    <t>EVANGELINE</t>
  </si>
  <si>
    <t>VICE PRESIDENT/ CFO</t>
  </si>
  <si>
    <t xml:space="preserve">PMB 583 PPP BOX 10000 </t>
  </si>
  <si>
    <t xml:space="preserve">FIGAN LN, AS LITO, AS PERDIDO </t>
  </si>
  <si>
    <t>pacficrimsaipan@gmail.com</t>
  </si>
  <si>
    <t>P-500-22141-197711</t>
  </si>
  <si>
    <t>HOTEL SERVICES SUPERVISOR</t>
  </si>
  <si>
    <t xml:space="preserve">MUST HAVE A HIGH SCHOOL DIPLOMA AND 12 MONTHS OF WORK-RELATED EXPERIENCE. 
</t>
  </si>
  <si>
    <t xml:space="preserve">MANGO RESORT SAIPAN </t>
  </si>
  <si>
    <t xml:space="preserve">	CNMI LOCAL TAXES (CHP.2) AND SOCIAL SECURITY/ MEDICARE TAXES</t>
  </si>
  <si>
    <t>C-500-22228-417746</t>
  </si>
  <si>
    <t>Angelina</t>
  </si>
  <si>
    <t>Licen</t>
  </si>
  <si>
    <t>P-500-22187-333654</t>
  </si>
  <si>
    <t>Child Care Workers</t>
  </si>
  <si>
    <t xml:space="preserve">WORK EXPERIENCE REQUIRED IS 12 MONTHS CURRENT AND PROGRESSIVE IN CHILD CARE SETTING. INFANT TODDLER CERTIFICATION IS BIG PLUS FACTOR.  EXPERIENCE WITH SPECIAL NEEDS CHILD IS BIG PLUS FACTOR.  GOOD ORAL AND WRITTEN COMMUNICATION SKILLS.  MICROSOFT WORD AND EXCEL USER. SUCCESSFUL APPLICANT(S) IS REQUIRED TO SUBMIT AT LEAST TWO (2) RECOMMENDATION LETTERS FROM PREVIOUS EMPLOYMENT (DIRECT SUPERVISOR OR HR), WHICH MUST INCLUDE A STATEMENT ON WORK RELIABILITY, PUNCTUALITY, ATTENDANCE, AND WORK ETHICS.  SUCCESSFUL APPLICANT(S) WILL BE REQUIRED TO PROVIDE TWO (2) LETTER OF REFERENCE FROM NON-FAMILY MEMBERS. 
REQUIRED BY CNMI LICENSING OFFICE BEFORE ALLOWED TO WORK IN ANY CENTER:
*POLICE CLEARANCE, CPR, SEX OFFENDER REGISTRY NOTIFICATION ACT, AND FOOD HANDLER CERTIFICATE.  
*REQUIRED BY CHILD CARE DEVELOPMENT FUND PROGRAM WITHIN 90 DAYS FROM START OF WORK: COMPLETE AND PASS THE 12 TOPICS OF PRE-SERVICE TRAININGS.  
WE ARE AN EQUAL OPPORTUNITY EMPLOYER AND THE ABOVE-MENTIONED REQUIREMENTS SHALL BE APPLIED EQUALLY TO ALL SUCCESSFUL APPLICANTS WHETHER U.S. WORKERS OR CW-1 WORKERS.
</t>
  </si>
  <si>
    <t>C-500-22202-369023</t>
  </si>
  <si>
    <t>Winners Residence,Winners Apt &amp; Space,Winners Gas, Winners Hadware</t>
  </si>
  <si>
    <t>P-500-22160-260782</t>
  </si>
  <si>
    <t>Operation Service Worker</t>
  </si>
  <si>
    <t>High school graduate. At least 3 month of work related experience. Must be able to multi-tasked and flexible to any work assign duties. Can do and perform work assignment under pressure with less supervision; aggressive and hard-working; neat, clean, presentable with friendly and honest demeanor. Must possess good communication and listening skills; and has a sense of responsibility and urgency. Willing to work flexible hours including holidays and weekends. Must be physically fit to be able to handle strenuous activities. Must have own transportation to and from work. All applicants must attached resume, copy of diploma, education certificates, employment certification, and other related documents. Background checks and drug testing may be required during or prior to employment for all applicants. The work schedule for this position includes split shift and each beneficiary shall have different days off, each with 1-day off per week.</t>
  </si>
  <si>
    <t>Banayos</t>
  </si>
  <si>
    <t>Emerlinda</t>
  </si>
  <si>
    <t>C-500-22263-481604</t>
  </si>
  <si>
    <t>FPA PACIFIC CORP.</t>
  </si>
  <si>
    <t>10 GRAND ST. SAN JOSE VILLAGE</t>
  </si>
  <si>
    <t>POWER</t>
  </si>
  <si>
    <t>DONALD</t>
  </si>
  <si>
    <t>10 Grand St. San Jose Village</t>
  </si>
  <si>
    <t>JLIBUT@HAWAIIANROCK.COM</t>
  </si>
  <si>
    <t>P-500-22200-360410</t>
  </si>
  <si>
    <t>HEAVY EQUIPMENT OPERATOR</t>
  </si>
  <si>
    <t>Must have minimum of 12 months work experience as heavy equipment operator.</t>
  </si>
  <si>
    <t>Grand St. San Jose Village</t>
  </si>
  <si>
    <t xml:space="preserve">80 hours paid vacation leave and 40 hours paid sick leave </t>
  </si>
  <si>
    <t>Federal and Local Taxes, 50% Health Insurance Premium is optional, IOU's</t>
  </si>
  <si>
    <t>jlibut@hawaiianrock.com</t>
  </si>
  <si>
    <t>C-500-22207-375204</t>
  </si>
  <si>
    <t>STAYWELL SAIPAN, INC.</t>
  </si>
  <si>
    <t>RJ CORPORATION BUILDING, SUITE 2</t>
  </si>
  <si>
    <t>PO BOX 502050</t>
  </si>
  <si>
    <t>RIOS</t>
  </si>
  <si>
    <t>JASON</t>
  </si>
  <si>
    <t>S.</t>
  </si>
  <si>
    <t>VICE PRESIDENT/FINANCE</t>
  </si>
  <si>
    <t>AMXIONG@STAYWELLGUAM.COM</t>
  </si>
  <si>
    <t>2ND FLOOR, SASHA BLDG., BEACH ROAD, CHALAN LAULAU</t>
  </si>
  <si>
    <t xml:space="preserve">CNMI SUPREME COURT </t>
  </si>
  <si>
    <t>Insurance Underwriters</t>
  </si>
  <si>
    <t>P-500-22145-208091</t>
  </si>
  <si>
    <t>UTILIZATION MANAGEMENT COORDINATOR</t>
  </si>
  <si>
    <t>U.S. AND FOREIGN WORKERS MUST BE PROFICIENT IN MILLIMAN CARE GUIDELINES (MCG)/MEDICAL SOCIETY GUIDELINES.</t>
  </si>
  <si>
    <t>HR@STAYWELLGUAM.COM</t>
  </si>
  <si>
    <t>https://www.staywellguam.com</t>
  </si>
  <si>
    <t>C-500-22221-404058</t>
  </si>
  <si>
    <t>SUNSHINE VARIETY SHOP</t>
  </si>
  <si>
    <t>Network and Computer Systems Administrators</t>
  </si>
  <si>
    <t>P-500-22178-312792</t>
  </si>
  <si>
    <t>COMPUTER USER SUPPORT SPECIALIST</t>
  </si>
  <si>
    <t>A career as a computer specialist with at least an associate degree or bachelor's degree in computer science or a related field.</t>
  </si>
  <si>
    <t>C-500-22263-481600</t>
  </si>
  <si>
    <t>80 hours paid vacation leave and 40 hours paid sick leave</t>
  </si>
  <si>
    <t>C-500-22243-447140</t>
  </si>
  <si>
    <t>SOPHIA ALTHEA JEWELRIES AND GENERAL MERCHANDISE</t>
  </si>
  <si>
    <t>P.O. BOX 504202</t>
  </si>
  <si>
    <t>DIESTRO</t>
  </si>
  <si>
    <t>MARY JANE</t>
  </si>
  <si>
    <t>ALEJANDRO</t>
  </si>
  <si>
    <t>sophiaalthea.jewelries2020@gmail.com</t>
  </si>
  <si>
    <t>P-500-22201-363493</t>
  </si>
  <si>
    <t>RETAIL SALESPERSON</t>
  </si>
  <si>
    <t>EXPERIENCE IN STORE, SALES AND MARKETING OPERATIONS;
GOOD COMMUNICATION SKILLS;
COMPUTER LITERATE</t>
  </si>
  <si>
    <t>2ND FLOOR D' ELEGANCE BUILDING</t>
  </si>
  <si>
    <t>GARAPAN CORNER ALAIHAI STREETS</t>
  </si>
  <si>
    <t>C-500-22234-428717</t>
  </si>
  <si>
    <t>HONG YE RENTAL &amp; CONSTRUCTION, LTD.</t>
  </si>
  <si>
    <t>3786 AFETNAS ROAD SAN ANTONIO</t>
  </si>
  <si>
    <t>SHEU</t>
  </si>
  <si>
    <t>MICHAEL</t>
  </si>
  <si>
    <t>UNPINGCO</t>
  </si>
  <si>
    <t>hongye-mei@hotmail.com</t>
  </si>
  <si>
    <t>P-500-22161-265447</t>
  </si>
  <si>
    <t>ESTIMATOR</t>
  </si>
  <si>
    <t>Bachelors Degree in Civil Engineering/related fields with 24 months of work related experience in a Construction Company.</t>
  </si>
  <si>
    <t>Employees’ Income Taxes as required by Federal and CNMI laws.</t>
  </si>
  <si>
    <t>C-500-22204-372219</t>
  </si>
  <si>
    <t>CNMI Taxes, Social Security,Medicare</t>
  </si>
  <si>
    <t>C-500-22206-372636</t>
  </si>
  <si>
    <t>FRIENDSHIP ENTERPRISES INC</t>
  </si>
  <si>
    <t>PO BOX 501193 CK</t>
  </si>
  <si>
    <t>ASUNCION</t>
  </si>
  <si>
    <t xml:space="preserve">AMORLITA </t>
  </si>
  <si>
    <t>friendshipinformation@gmail.com</t>
  </si>
  <si>
    <t>P-500-22157-246232</t>
  </si>
  <si>
    <t>Technical Support Assistant</t>
  </si>
  <si>
    <t>High School or GED. 6 months experience as Technical support or technical support assistant</t>
  </si>
  <si>
    <t>GRD FLOOR HEMLANI BLDG</t>
  </si>
  <si>
    <t>CHALAN PIAO BEACH ROAD</t>
  </si>
  <si>
    <t>AMORLITA</t>
  </si>
  <si>
    <t>C-500-22221-404046</t>
  </si>
  <si>
    <t>P-500-22178-312776</t>
  </si>
  <si>
    <t>C-500-22228-420188</t>
  </si>
  <si>
    <t>P-500-22166-281626</t>
  </si>
  <si>
    <t>Must be able to perform repairs and maintenance job duties</t>
  </si>
  <si>
    <t>C-500-22213-387043</t>
  </si>
  <si>
    <t>JRC LOGISTICS (SAIPAN) INC</t>
  </si>
  <si>
    <t>PO BOX 505200</t>
  </si>
  <si>
    <t>ESPINOSA</t>
  </si>
  <si>
    <t xml:space="preserve">JOMAR </t>
  </si>
  <si>
    <t>jrclogostocs.spn@gmail.com</t>
  </si>
  <si>
    <t>P-500-22118-115341</t>
  </si>
  <si>
    <t>BACHELORS DEGREE HOLDER
24 MONTHS OF EXPERIENCE MANAGERIAL POSITION IN A SHIPPING/FREIGHT FORWARDING INDUSTRY. WITH EXPERIENCED IN HOUSEHOLD GOODS MOVING, HEAVY
EQUIPMENT MOVING AND HAZARDOUS MATERIALS MOVING.
KNOWLEDGEABLE IN ALL PHASES OF INTERNATIONAL TRADE, CUSTOMS LAW, NEGOTIABLE INSTRUMENTS AND FINANCIAL REPORTING.</t>
  </si>
  <si>
    <t>chalan lau lau village chalan pale arnold street</t>
  </si>
  <si>
    <t>All applicable CNMi and federal tax deductions</t>
  </si>
  <si>
    <t>jrclogistics.spn@gmail.com</t>
  </si>
  <si>
    <t>C-500-22244-452144</t>
  </si>
  <si>
    <t>C-500-22227-415465</t>
  </si>
  <si>
    <t>JHER MARIANAS CREATIVE LLC</t>
  </si>
  <si>
    <t>JHER MANPOWER SERVICES</t>
  </si>
  <si>
    <t>UNIT#106 PANGELINAN BUILDING, FAFA PI CHALAN LAULAU</t>
  </si>
  <si>
    <t>TABAGO</t>
  </si>
  <si>
    <t>ROGER</t>
  </si>
  <si>
    <t>PABLO</t>
  </si>
  <si>
    <t>ISA DRIVE, CAPITOL HILL</t>
  </si>
  <si>
    <t>jhercreative@gmail.com</t>
  </si>
  <si>
    <t>P-500-22115-101054</t>
  </si>
  <si>
    <t xml:space="preserve">MUST BE HIGH SCHOOL GRADUATE AND 3 MONTHS OF EXPRIENCE. KNOWLEDGE OF PRINCIPLES AND PROCESSES FOR PROVIDING CUSTOMER AND PERSONAL
SERVICES. THIS INCLUDES CUSTOMER NEEDS ASSESSMENT, MEETING QUALITY STANDARDS FOR SERVICES, AND EVALUATION OF CUSTOMER SATISFACTION. ADEQUATE EXPERIENCE IN RENDERING COMMERCIAL CLEANING SERVICES TO CUSTOMERS, CLIENTS, OR ORGANIZATIONS SOUND KNOWLEDGE OF JANITORIAL ACTIVITIES AND CUSTOMER SERVICE PRACTICES WELL-DEVELOPED PHYSICAL FITNESS WHICH ENABLES A COMMERCIAL CLEANER TO MOVE, WALK, BEND, PULL, PUSH, AND LIFT HEAVY ITEMS, AND TO CARRY OUT OTHER EXERCISES EFFECTIVELY. GOOD TIME MANAGEMENT AND SELF-MANAGEMENT AND ORGANIZATIONAL SKILLS WHICH ENABLE THE CLEANER TO MAINTAIN HIS OR HER COMPOSURE AND CARRY OUT HIS OR HER CLEANING AND MAINTENANCE DUTY ON TIME MOST ESPECIALLY IN THE MANAGEMENT DISCIPLINE.
</t>
  </si>
  <si>
    <t>UNIT#106 PANGELINAN BUILDING, FAFA PI, CHALAN LAULAU</t>
  </si>
  <si>
    <t>Chalan LauLau Middle Road</t>
  </si>
  <si>
    <t>C-500-22311-571707</t>
  </si>
  <si>
    <t>P.O. Box 500409</t>
  </si>
  <si>
    <t>Medical and Clinical Laboratory Technicians</t>
  </si>
  <si>
    <t>P-500-22187-333477</t>
  </si>
  <si>
    <t>Clinical Laboratory Scientist</t>
  </si>
  <si>
    <t>Licensed by the CNMI Health Care Professions Licensing Board (HCPLB) as Clinical Laboratory Technologist, meeting all necessary requirements with appropriate documents. Possess current license to practice laboratory medicine ASCP (American Society for Clinical Pathology) or equivalent such as AMT (American Medical Technologists), HHS (Health and Human Services) and have at least one the following: U.S. Associates Degree in a Laboratory or Biological Science with the minimum hours of coursework and training required to perform laboratory testing, as defined by CLIA requirements; OR Associates degree graduate of a foreign Medical Technology Program and meets all education and training, as defined by CLIA requirements. Applicants with degrees from foreign institutions must have an evaluation of their credentials to determine the equivalency of their education to an education obtained in the United States (U.S). The equivalency evaluations should be on a course-by-course basis and may be performed by a nationally recognized organization. Clinical Laboratory Scientist
licensed by the AMT or HHS may be exempt from the two-year degree due to licensing requirements prior to 1998. Applicants must have 2 year recent and applicable clinical laboratory experience.</t>
  </si>
  <si>
    <t>C-500-22237-436673</t>
  </si>
  <si>
    <t>HWANG JAE CORPORATION</t>
  </si>
  <si>
    <t>PMB 140 BOX 10000</t>
  </si>
  <si>
    <t>LACSINA</t>
  </si>
  <si>
    <t>EFREN</t>
  </si>
  <si>
    <t>GANDO</t>
  </si>
  <si>
    <t>P-500-22192-341917</t>
  </si>
  <si>
    <t>3 years of work experience as Accountant. Preparing written reports, statistics and analyses. Know how to use of personal computer hardware and Microsoft software programs to include excel, outlook and word. Ability to communicate to the customers, both verbally and in writing. Knowledge in management and accounting controls, self-directed, creative.</t>
  </si>
  <si>
    <t>MIDDLE ROAD, CHALAN LAULAU VILLAGE</t>
  </si>
  <si>
    <t>C-500-22201-363665</t>
  </si>
  <si>
    <t>PO BOX 503393</t>
  </si>
  <si>
    <t>P-500-22158-250892</t>
  </si>
  <si>
    <t>Garbage Collector</t>
  </si>
  <si>
    <t xml:space="preserve">Must have a certificate of employment as garbage Collector for at least 12 months. </t>
  </si>
  <si>
    <t>Garapan, Beach Road</t>
  </si>
  <si>
    <t>Mandatory CNMI and Federal taxes</t>
  </si>
  <si>
    <t>C-500-22174-306677</t>
  </si>
  <si>
    <t>P-500-22095-036521</t>
  </si>
  <si>
    <t>Server</t>
  </si>
  <si>
    <t>C-500-22256-468066</t>
  </si>
  <si>
    <t>P-500-22206-372513</t>
  </si>
  <si>
    <t>MOBILE HEAVY EQUIPMENT MECHANIC</t>
  </si>
  <si>
    <t>Able to diagnose and well knowledgeable in parts as well as records/logs of vehicle/machine services for Trucks and Quarry equipment.</t>
  </si>
  <si>
    <t>80 hours paid vacation leave and 40 hours paid sick leave per annum</t>
  </si>
  <si>
    <t>Local and Federal Taxes, Health Insurance premium is optional, IOU's</t>
  </si>
  <si>
    <t>C-500-22266-489993</t>
  </si>
  <si>
    <t>FICA 7.65%; LOCAL INCOME TAX 4%</t>
  </si>
  <si>
    <t>C-500-22234-428603</t>
  </si>
  <si>
    <t>KANG CORPORATION</t>
  </si>
  <si>
    <t>Retail Heavy Equipment Parts &amp; Accessories</t>
  </si>
  <si>
    <t>P.O Box 503053 Ck</t>
  </si>
  <si>
    <t>Kang Hee</t>
  </si>
  <si>
    <t>kangparts@hotmail.com</t>
  </si>
  <si>
    <t>P-500-22183-329354</t>
  </si>
  <si>
    <t>Procurement Clerk</t>
  </si>
  <si>
    <t xml:space="preserve">Proven 12 months experience. Knowledge of administrative and office procedures and systems such as word processing, managing files and records. Knowledgeable to communicate in Korean and Chinese Language. </t>
  </si>
  <si>
    <t xml:space="preserve">Chalan lau Lau Village </t>
  </si>
  <si>
    <t>Kang Corporation</t>
  </si>
  <si>
    <t>C-500-22216-398288</t>
  </si>
  <si>
    <t>Automotive Glass Installers and Repairers</t>
  </si>
  <si>
    <t>P-500-22176-312386</t>
  </si>
  <si>
    <t>Window Tint Specialist</t>
  </si>
  <si>
    <t xml:space="preserve">Previous work-related skill, knowledge, or experience is required for these occupations.
</t>
  </si>
  <si>
    <t>C-500-22256-468082</t>
  </si>
  <si>
    <t>P-500-22200-360424</t>
  </si>
  <si>
    <t>AUTOMOTIVE SERVICE TECHNICIAN AND MECHANIC</t>
  </si>
  <si>
    <t>Must have minimum of 12 months work experience as Auto Service Technician and Mechanic.</t>
  </si>
  <si>
    <t>Local and Federal Taxes, 50% Health Insurance premium is optional, IOU's</t>
  </si>
  <si>
    <t>C-500-22192-342126</t>
  </si>
  <si>
    <t>lin xin corp</t>
  </si>
  <si>
    <t xml:space="preserve">J barber shop </t>
  </si>
  <si>
    <t xml:space="preserve">SECRETARY </t>
  </si>
  <si>
    <t>P-500-22094-032293</t>
  </si>
  <si>
    <t>C-500-22194-348154</t>
  </si>
  <si>
    <t>MJ KITCHENETTE &amp; CATERING, LLC</t>
  </si>
  <si>
    <t>MJ KITCHENETTE &amp; CATERING</t>
  </si>
  <si>
    <t>P.O. BOX 500576</t>
  </si>
  <si>
    <t xml:space="preserve">GALANG </t>
  </si>
  <si>
    <t>MARIA LEILA</t>
  </si>
  <si>
    <t>GARONG</t>
  </si>
  <si>
    <t>mjkitchenette.llc@gmail.com</t>
  </si>
  <si>
    <t>P-500-22148-222736</t>
  </si>
  <si>
    <t xml:space="preserve">KNOWLEDGE OF RAW MATERIALS, PRODUCTION PROCESS, QUALITY CONTROL, COSTS, AND OTHER TECHNIQUES FOR MAXIMIZING THE EFFECTIVE MANUFACTURE AND DISTRIBUTION OF GOODS. WILLING TO ACCEPT FLEXIBLE WORKING SCHEDULE START AT 3:00 AM TO 7:00 PM DAILY.
</t>
  </si>
  <si>
    <t>MJ Kitchenette &amp; Catering, LLC Bldg., Koppa De Uru Street</t>
  </si>
  <si>
    <t>C-500-22255-465619</t>
  </si>
  <si>
    <t xml:space="preserve">P.O Box 503053 </t>
  </si>
  <si>
    <t>KANG HEE</t>
  </si>
  <si>
    <t>Kangparts@hotmail.com</t>
  </si>
  <si>
    <t>P-500-22173-302782</t>
  </si>
  <si>
    <t>Repair and Maintenance Worker, General</t>
  </si>
  <si>
    <t>Proven 12 month of working experience as Maintenance worker.
Knowledgeable to use power tools like hammer drills, grinders, sanders, pliers, adjustable wrenches, electric cutters. Knowledgeable of safety health and precautions in doing the task.</t>
  </si>
  <si>
    <t>kim</t>
  </si>
  <si>
    <t>C-500-22243-449346</t>
  </si>
  <si>
    <t>Cardiovascular Technologists and Technicians</t>
  </si>
  <si>
    <t>P-500-22189-338904</t>
  </si>
  <si>
    <t>Respiratory Technician</t>
  </si>
  <si>
    <t>Associate's degree or Bachelors degree in Respiratory Therapy. Minimum two (2) years of Respiratory Therapy technician experience in a hospital setting. Equivalent combinations of education and experience that provide the required knowledge, skills, and abilities will be evaluated on an individual basis. This position requires average skill with computers and general office equipment. Licensed by state or country of residence.</t>
  </si>
  <si>
    <t>C-500-22216-395323</t>
  </si>
  <si>
    <t>Success International Corporation</t>
  </si>
  <si>
    <t>PMB 778 P.O Box 10003</t>
  </si>
  <si>
    <t>Miao</t>
  </si>
  <si>
    <t>Guojun</t>
  </si>
  <si>
    <t>successfulmgj2010@gmail.com</t>
  </si>
  <si>
    <t>P-500-22165-275831</t>
  </si>
  <si>
    <t>Heavy Tractor-Trailer Truck Drivers</t>
  </si>
  <si>
    <t>Both US Citizens and CW must have a CNMI Drivers License. Must be familiar with each streets and villages on Saipan to perform task and save time for deliveries.</t>
  </si>
  <si>
    <t>1st Door Pacific Quick Print Bldg</t>
  </si>
  <si>
    <t>Middle Rd Garapan</t>
  </si>
  <si>
    <t>Fica (Federal Tax) and Chapter 2 (Local Tax)</t>
  </si>
  <si>
    <t>C-500-22230-423030</t>
  </si>
  <si>
    <t>P-500-22189-338886</t>
  </si>
  <si>
    <t>Registered Nurse</t>
  </si>
  <si>
    <t>Associates degree in Nursing from a recognized/accredited school of Nursing or foreign equivalent. Must pass the NCLEX-RN and must be licensed as a Registered Nurse by the Commonwealth Board of Nurse Examiners (CBNE) to practice nursing in the Commonwealth of the Northern Mariana Islands (CNMI). Must possess BLS and/or ACLS Certificates. NRP and/or PALS Certificates, as required by assigned unit. Computer literate.</t>
  </si>
  <si>
    <t>C-500-22263-481636</t>
  </si>
  <si>
    <t>C-500-22214-389544</t>
  </si>
  <si>
    <t>C-500-22263-481457</t>
  </si>
  <si>
    <t>P.O.BOX 502720</t>
  </si>
  <si>
    <t>P-500-22189-338773</t>
  </si>
  <si>
    <t>MASSAGE THERAPIST</t>
  </si>
  <si>
    <t>WAREE THAI SPA</t>
  </si>
  <si>
    <t>C-500-22188-336450</t>
  </si>
  <si>
    <t>P-500-22141-197697</t>
  </si>
  <si>
    <t>REQUIRED 12 MONTHS OF EMPLOYMENT EXPERIENCE IN RETAIL MANAGEMENT. ABILITY TO DELIVER EXCELLENT CUSTOMER SERVICE. STRONG VERBAL AND WRITTEN COMMUNICATION SKILLS. ABILITY TO MAKE BUSINESS DECISIONS AND CONFIDENTLY BASED ON COMPANY POLICIES AND PRACTICES. EXPERIENCE WITH ORGANIZING AND ASSIGNING SHIFT TASKS AND HOLDING STAFF MEMBER ACCOUNTABLE FOR JOB TASK COMPLETION.</t>
  </si>
  <si>
    <t>C-500-22214-389675</t>
  </si>
  <si>
    <t>Electrical and Electronic Engineering Technologists and Technicians</t>
  </si>
  <si>
    <t>P-500-22158-250285</t>
  </si>
  <si>
    <t>ELECTRICAL ENGINEERING TECHNICIAN</t>
  </si>
  <si>
    <t xml:space="preserve">Knowledge of electrical codes and best practices.
Ability to read blueprints and technical diagrams.
Proficient in Microsoft Word and Excel.  Computer-aided design CAD software, AUTODESK AUTO CAD 3D.  
Experience with basic hand and power tools.
Experience with diagnostic tools.
Strong analytical and problem-solving skills.
Physically able to meet requirements of the job including, working in confined spaces, lifting heavy equipment, and working at elevated heights.
</t>
  </si>
  <si>
    <t>C-500-22298-548281</t>
  </si>
  <si>
    <t>P.O.Box 503944 CK</t>
  </si>
  <si>
    <t>Fishing and Hunting Workers</t>
  </si>
  <si>
    <t>P-500-22184-329959</t>
  </si>
  <si>
    <t xml:space="preserve">Must be physically fit to handle duties of fisherman. Must have at least twelve (12) months work experience as a fisherman.
</t>
  </si>
  <si>
    <t>Texas Chalan Kanoa</t>
  </si>
  <si>
    <t>Required Federal and Local tax</t>
  </si>
  <si>
    <t>C-500-22225-415048</t>
  </si>
  <si>
    <t>CHICHIRICA AVENUE., KADENA DI AMOR ST.. GARAPAN VILLAGE</t>
  </si>
  <si>
    <t>P-500-22183-329307</t>
  </si>
  <si>
    <t>C-500-22193-344815</t>
  </si>
  <si>
    <t>MB Tech Micronesia LLC</t>
  </si>
  <si>
    <t>FLORES</t>
  </si>
  <si>
    <t>P-500-22104-068842</t>
  </si>
  <si>
    <t>At least 6 months experience as a carpenter; At least 6 months experience as electrician; At least 6 months experience in plumbing; or at least 6 months experience in building/residential general maintenance job.</t>
  </si>
  <si>
    <t>Chapter 2, Chapter 7 (if applicable) and FICA: SS and Medicare</t>
  </si>
  <si>
    <t>C-500-22216-395431</t>
  </si>
  <si>
    <t>9543 Chalan Pale Arnold Road</t>
  </si>
  <si>
    <t>9543 Chalan Pale Arnold Road, San Roque</t>
  </si>
  <si>
    <t>P-500-22154-239794</t>
  </si>
  <si>
    <t>Sous Chef</t>
  </si>
  <si>
    <t>Strong knowledge of Food &amp; Beverage, strong time-management skills, speaking skills to convey information effectively, and active listening.</t>
  </si>
  <si>
    <t>9543 Chalan Pale Arnold, San Roque</t>
  </si>
  <si>
    <t>Month</t>
  </si>
  <si>
    <t>Health Insurance (Optional), Paid Leave, and Duty Meals</t>
  </si>
  <si>
    <t>Applicable Federal &amp; CNMI Tax Deductions</t>
  </si>
  <si>
    <t>C-500-22201-363591</t>
  </si>
  <si>
    <t>QUAD L'S CORPORATION</t>
  </si>
  <si>
    <t>PO Box 500941</t>
  </si>
  <si>
    <t>IGNACIA</t>
  </si>
  <si>
    <t>LIFOIFOI</t>
  </si>
  <si>
    <t>quadlscompany@gmail.com</t>
  </si>
  <si>
    <t>P-500-22158-250818</t>
  </si>
  <si>
    <t>Building Maintenance-Repairer</t>
  </si>
  <si>
    <t>Must have at least 24 months of experience in general maintenance as job entails precision.</t>
  </si>
  <si>
    <t>Garapan, Beach Road, Saipan</t>
  </si>
  <si>
    <t>MANDATORY CNMI AND FEDERAL TAXES</t>
  </si>
  <si>
    <t>C-500-22230-423228</t>
  </si>
  <si>
    <t>C-500-22265-487212</t>
  </si>
  <si>
    <t>Joeten Development Inc</t>
  </si>
  <si>
    <t>Joeten Superstore</t>
  </si>
  <si>
    <t>Roong Lane, Oleai P O BOX 500137</t>
  </si>
  <si>
    <t xml:space="preserve">Insatto Street, Susupe P O BOX 500137 </t>
  </si>
  <si>
    <t>P-500-22223-412584</t>
  </si>
  <si>
    <t>Cake Decorator</t>
  </si>
  <si>
    <t>HIGH SCHOOL DIPLOMA OR EQUIVALENT.
MUST HAVE 12-MONTHS EXPERIENCE IN COMMERCIAL BAKING AND OPERATING A COMMERCIAL MIXER, COMMERCIAL DOUGH ROLLER AND COMMERCIAL GAS OVEN.
STRONG COMMUNICATION, TIME AND RESOURCE MANAGEMENT, AND PLANNING SKILLS. ATTENTION TO DETAIL, ESPECIALLY WHEN PERFORMING QUALITY INSPECTIONS ON INGREDIENTS AND PRODUCTS. BASIC MATH AND COMPUTER SKILLS.
WILLINGNESS TO WORK INDEPENDENTLY OR WITH OTHER TEAM MEMBERS TO SOLVE PROBLEMS, PLAN SCHEDULES, FULFILL ORDERS, AND CREATE AMAZING BAKED
GOODS. FLEXIBILITY TO WORK AROUND CUSTOMER DEMANDS, INCLUDING EARLY MORNING, NIGHT, WEEKEND AND HOLIDAY AVAILABILITY. ABILITY TO WORK IN HOT, HECTIC ENVIRONMENT, STAND, WALK, BEND, USE HANDS AND APPLIANCES, AND LIFT HEAVY ITEMS FOR EXTENDED PERIODS.
MUST BE ABLE TO WORK ON WEEKENDS AND HOLIDAYS ON SHORT NOTICE.</t>
  </si>
  <si>
    <t>Joeten Development Inc. dba Joeten Superstore</t>
  </si>
  <si>
    <t>C-500-22248-455114</t>
  </si>
  <si>
    <t>P-500-22154-239825</t>
  </si>
  <si>
    <t xml:space="preserve">Maintenance and Repair Workers, General </t>
  </si>
  <si>
    <t xml:space="preserve">HE/SHE MUST BE ABLE TO SPEND THE DAY ON THEIR FEET AND UNDER THE SUN WITHOUT GETTING OVERLY TIRED. CAN WORK FLEXIBLE TIME, TIME INCLUDING
WEEKENDS AND HOLIDAYS.
</t>
  </si>
  <si>
    <t>C-500-22236-436511</t>
  </si>
  <si>
    <t>P-500-22196-354069</t>
  </si>
  <si>
    <t xml:space="preserve"> Knowledge of techniques and equipment for food consumption, including storage and handling techniques. Knowledge of principles and processes for providing customer service. This includes customer needs assessment, meeting quality standards for services, and evaluation of customer satisfaction. Knowledge of raw materials, production processes, quality control, costs, and other techniques for maximizing the effective manufacture and distribution of goods. Giving full attention to the instruction, taking time to understand the points being made, asking questions as appropriate, and not interrupting at inappropriate times. Using logic and reasoning to identify the strengths and weaknesses of alternative solutions, conclusions, or approaches to problems, and can work on flexible hours.</t>
  </si>
  <si>
    <t>C-500-22210-383857</t>
  </si>
  <si>
    <t>JOAQUIN M MANGLONA</t>
  </si>
  <si>
    <t>jmmanglona@hotmail.com</t>
  </si>
  <si>
    <t>P-500-22099-053871</t>
  </si>
  <si>
    <t>LANDSCAPER</t>
  </si>
  <si>
    <t>Must be skilled in working and maintaining grounds keeping equipment such as mowers, twin-axle vehicles, bush cutters, chain saws, hedge trimmers, sod cutters and electric clippers. Must know how to use fertilizer, herbicides or insecticides.</t>
  </si>
  <si>
    <t>RAPUGAO</t>
  </si>
  <si>
    <t>NAVY HILL</t>
  </si>
  <si>
    <t>C-500-22263-481447</t>
  </si>
  <si>
    <t>SJ Corporation</t>
  </si>
  <si>
    <t>SJ Auto repair Shop</t>
  </si>
  <si>
    <t>P.O Box 501962</t>
  </si>
  <si>
    <t>JONG HO</t>
  </si>
  <si>
    <t>sjcorpsaipan2020@gmail.com</t>
  </si>
  <si>
    <t>P-500-22221-406710</t>
  </si>
  <si>
    <t>PROVEN 12 MONTH EXPERIENCE IS REQUIRED. KNOWLEDGEABLE OF USING HAND TOOLS AND POWER TOOLS FOR REPAIRING SUCH AS IMPACT WRENCHES AND
SOCKETS, COMPRESSED AIR SYSTEM, POWER DRILLS AND RACHETS, TESTER AND OTHER TOOLS REQUIRED FOR REPAIRING.</t>
  </si>
  <si>
    <t>CNMI taxes and FICA taxes</t>
  </si>
  <si>
    <t>Jong Ho</t>
  </si>
  <si>
    <t>C-500-22238-439378</t>
  </si>
  <si>
    <t>C-500-22270-495395</t>
  </si>
  <si>
    <t>Tinian Ice &amp; Water Bottling Co.</t>
  </si>
  <si>
    <t>3 Canal St. San Jose Village</t>
  </si>
  <si>
    <t>P-500-22229-420308</t>
  </si>
  <si>
    <t>Basic communication skills. 3 months work experience required.</t>
  </si>
  <si>
    <t>Canal St. San Jose Village</t>
  </si>
  <si>
    <t>Federal and local taxes, 50% health insurance premium is optional, IOU's</t>
  </si>
  <si>
    <t>C-500-22216-398229</t>
  </si>
  <si>
    <t>HPG Construction Co.</t>
  </si>
  <si>
    <t>PO Box 7841 SVRB</t>
  </si>
  <si>
    <t>Martinez</t>
  </si>
  <si>
    <t>Femina</t>
  </si>
  <si>
    <t>Tobias</t>
  </si>
  <si>
    <t>minamartinez1965@gmail.com</t>
  </si>
  <si>
    <t>P-500-22166-280586</t>
  </si>
  <si>
    <t xml:space="preserve">	high school diploma or equivalent preferred
	Technical knowledge in equipment maintenance, repairing, trouble shooting, equipment selection or determining the kind of tools and equipment needed to do job. 
</t>
  </si>
  <si>
    <t>Pahong Street</t>
  </si>
  <si>
    <t>Kagman III</t>
  </si>
  <si>
    <t>Withholding Taxes, FICA &amp; Medicare Contribution</t>
  </si>
  <si>
    <t>C-500-22257-473470</t>
  </si>
  <si>
    <t>P-500-22216-395596</t>
  </si>
  <si>
    <t>Proven 12 month experience is required. Knowledgeable of using hand tools and power tools for repairing .</t>
  </si>
  <si>
    <t>Middle Road Garapan Village</t>
  </si>
  <si>
    <t>sjcorpsaipan2020@gmai.com</t>
  </si>
  <si>
    <t>C-500-22263-481370</t>
  </si>
  <si>
    <t>White Laundry /Laundromat</t>
  </si>
  <si>
    <t>P-500-22221-404030</t>
  </si>
  <si>
    <t>Laundry Attendant</t>
  </si>
  <si>
    <t xml:space="preserve">Knowledgeable TO OPERATE DIGITAL AND MANUAL WASHING MACHINES AND DRYERS. Knowledgeable in
trouble shooting of machines and Health and safety procedure  at work.
</t>
  </si>
  <si>
    <t>Chalan Kanoa Drive Saipan</t>
  </si>
  <si>
    <t>C-500-22277-508219</t>
  </si>
  <si>
    <t>Keebentton International, Inc.</t>
  </si>
  <si>
    <t>Serenity Salon &amp; Spa</t>
  </si>
  <si>
    <t>P-500-22236-434110</t>
  </si>
  <si>
    <t>Cosmetologist</t>
  </si>
  <si>
    <t>C-500-22198-357100</t>
  </si>
  <si>
    <t>P-500-22122-123977</t>
  </si>
  <si>
    <t xml:space="preserve">computer literate, knowledge in any accounting software
</t>
  </si>
  <si>
    <t>C-500-22217-398478</t>
  </si>
  <si>
    <t>D &amp; W SAIPAN, INC.</t>
  </si>
  <si>
    <t>HIGHWAY EXPRESS</t>
  </si>
  <si>
    <t>MIDDLE ROAD GUALO RAI</t>
  </si>
  <si>
    <t>SUNG SOO</t>
  </si>
  <si>
    <t>PO BOX MIDDLE ROAD GUALO RAI</t>
  </si>
  <si>
    <t>dwsaipan@pticom.com</t>
  </si>
  <si>
    <t>P-500-22088-016303</t>
  </si>
  <si>
    <t>AUTOMOTIVE SERVICE TECHNICIANS AND MECHANICS</t>
  </si>
  <si>
    <t xml:space="preserve">HIGH SCHOOL GRADUATE OR EQUIVALENT WITH AT LEAST 12 MONTHS CONTINUED EXPERIENCE. KNOWLEDGEABLE IN GENERAL REPAIR AND REPLACEMENT
SERVICES TO INCLUDE: TRUING ROTORS AND DRUMS, DISC DRUMS AND BRAKES, WHEEL ALIGNMENT, STRUTS AND SUSPENSION, ENGINE PERFORMANCE (TUNE-UP),
FUEL SYSTEMS, CRUISE CONTROL, SOUND SYSTEMS, EXHAUST SYSTEMS, FLUID AND FILTER SERVICE, HEATING AND COOLING SYSTEMS, AIR CONDITIONING
SYSTEMS, DRIVE TRAIN/U-JOINT SERVICE, FRONT WHEEL DRIVE/CONSTANT VELOCITY JOINTS AND SPECIALTY INSTALLATIONS
</t>
  </si>
  <si>
    <t>All CNMI and Federal Income Taxes required by law</t>
  </si>
  <si>
    <t>C-500-22228-418010</t>
  </si>
  <si>
    <t>P-500-22109-082349</t>
  </si>
  <si>
    <t>MUST EXPERIENCE WITH TROUBLE SHOOT AND MAINTENANCE ALL KIND OF EQUIPMENT AND MACHINE;
ABLE TO WORK FLEXIBLE SCHEDULE WITHOUT SUPERVISION</t>
  </si>
  <si>
    <t>C-500-22216-395616</t>
  </si>
  <si>
    <t>NORTHPAC CORPORATION</t>
  </si>
  <si>
    <t>P O Box 501031</t>
  </si>
  <si>
    <t>R.</t>
  </si>
  <si>
    <t>northpac.saipan@gmail.com</t>
  </si>
  <si>
    <t>P-500-22171-295955</t>
  </si>
  <si>
    <t>Mason</t>
  </si>
  <si>
    <t>1.  Minimum of three months experience is required.
2.  Must be physically fit and strong enough to be able to lift, move, and work with heavy tools and materials such as cement bags and blocks.
3.  Knowledge and understanding of materials, methods, and the tools involved in the construction or repair of houses, buildings, or other structures.
4.  Must be knowledgeable in taking measurements.</t>
  </si>
  <si>
    <t>G/F NorPac Bldg Dandan Road</t>
  </si>
  <si>
    <t>Applicable CNMI and Federal tax</t>
  </si>
  <si>
    <t>C-500-22228-418035</t>
  </si>
  <si>
    <t>P-500-22109-082291</t>
  </si>
  <si>
    <t>PROJECT ENGINEER</t>
  </si>
  <si>
    <t xml:space="preserve">Must have at least two (2) years of work experience as engineer related in government or commercial projects. Knows how to operate Autocad software and Microsoft Office Excel, Word, Outlook and Project. Knows how to plan, schedule &amp; coordinate project activities to meet deadlines. Knows how to read specifications, such as blue
prints, to determine project requirements or plan procedures. Must be willing to work in flexible days and time.
</t>
  </si>
  <si>
    <t>C-500-22195-353703</t>
  </si>
  <si>
    <t xml:space="preserve">BLUE SKY INTERNATIONAL SAIPAN CORPORATION </t>
  </si>
  <si>
    <t xml:space="preserve">QQ CAR RENTAL </t>
  </si>
  <si>
    <t xml:space="preserve">CACTUS STREET BEACH ROAD GARAPAN </t>
  </si>
  <si>
    <t>PMB 1148 BOX 10003</t>
  </si>
  <si>
    <t xml:space="preserve">HAN </t>
  </si>
  <si>
    <t xml:space="preserve">ZIJIAN </t>
  </si>
  <si>
    <t>qqcarrental@hotmail.com</t>
  </si>
  <si>
    <t>P-500-22151-224556</t>
  </si>
  <si>
    <t xml:space="preserve">ACCOUNTING CLERK </t>
  </si>
  <si>
    <t>KNOWLEDGEABLE IN QUICKBOOKS ACCOUNTING, PEACHTREE, SAGE, MS OFFICE, NUMERICAL SKILLS, ORGANIZATIONAL SKILLS, COMPUTER SKILLS, AND PROBLEM-SOLVING SKILLS.</t>
  </si>
  <si>
    <t>C-500-22195-353751</t>
  </si>
  <si>
    <t>P-500-22151-224588</t>
  </si>
  <si>
    <t xml:space="preserve">DEPARTMENT MANAGER </t>
  </si>
  <si>
    <t>Knowledge of principles and processes for providing customer and personal services. This includes customer needs assessment, meeting quality standards for services, and evaluation of customer satisfaction.
Knowledge of the structure and content of the English language including the meaning and spelling of words, rules of composition, and grammar.
Knowledge of administrative and office procedures and systems such as word processing, managing files and records, stenography and transcription, designing forms, and workplace terminology.
Knowledge of economic and accounting principles and practices, the financial markets, banking, and the analysis and reporting of financial data.</t>
  </si>
  <si>
    <t>C-500-22197-356857</t>
  </si>
  <si>
    <t>RM CORPORATION</t>
  </si>
  <si>
    <t>CHALAN PALE ARNOLD GUALO RAI</t>
  </si>
  <si>
    <t>JINWEN</t>
  </si>
  <si>
    <t>rmcorporation670@gmail.com</t>
  </si>
  <si>
    <t>P-500-22079-993282</t>
  </si>
  <si>
    <t>DELIVERY DRIVER</t>
  </si>
  <si>
    <t>C-500-22195-353720</t>
  </si>
  <si>
    <t>P-500-22151-224575</t>
  </si>
  <si>
    <t xml:space="preserve">AUTOMOTIVE MECHANIC </t>
  </si>
  <si>
    <t>Knowledge of machines and tools, including their designs, uses, repair, and maintenance.
Knowledge of the structure and content of the English language including the meaning and spelling of words, rules of composition, and grammar.</t>
  </si>
  <si>
    <t>C-500-22228-418021</t>
  </si>
  <si>
    <t>P-500-22109-082321</t>
  </si>
  <si>
    <t>MUST BE EXPERIENCED WITH CLEANING SERVICE FOR COMMERCIAL AND GOVERNMENT BUILDINGS; MUST BE ABLE TO WORK FLEXIBLE HOURS AND WORK WITHOUT SUPERVISION.</t>
  </si>
  <si>
    <t>C-500-22217-398364</t>
  </si>
  <si>
    <t>BIG BELL INC</t>
  </si>
  <si>
    <t>Construction, Equipment Rental,Bldg Maintenance,Landscaping, Garba</t>
  </si>
  <si>
    <t>PO BOX 5423 CHRB</t>
  </si>
  <si>
    <t>GAP SOO</t>
  </si>
  <si>
    <t>accounting@bigbellsaipan.com</t>
  </si>
  <si>
    <t>P-500-22097-045391</t>
  </si>
  <si>
    <t>GENERAL MAINTENANCE &amp; REPAIR WORKER</t>
  </si>
  <si>
    <t>MUST HAVE KNOWLEDGE HOW TO USE POWER AND HAND TOOLS.</t>
  </si>
  <si>
    <t xml:space="preserve">PO BOX 5423 CHRB LISSIF LANE TANAPAG VILLAGE </t>
  </si>
  <si>
    <t>CNMI Withholding Tax (Ch2) &amp; Federal Taxes (FICA/Medicare)</t>
  </si>
  <si>
    <t xml:space="preserve">KIM </t>
  </si>
  <si>
    <t>C-500-22254-465541</t>
  </si>
  <si>
    <t>L&amp;T GROUP OF COMPANIES, LTD.</t>
  </si>
  <si>
    <t>2ND FLOOR, JP CENTRE BUILDING</t>
  </si>
  <si>
    <t>TOLENTINO</t>
  </si>
  <si>
    <t>EMERENCIANA</t>
  </si>
  <si>
    <t>P-500-22208-378262</t>
  </si>
  <si>
    <t>High School / GED Graduate with at least 12 months of previous work-related skill, knowledge, and experience. Ability to execute the job duties of this occupation. Follow directions well. Should possess important qualities such as detailed oriented. Must be able to work flexible hours and days and holidays.</t>
  </si>
  <si>
    <t>JP CENTRE BUILDING</t>
  </si>
  <si>
    <t>C-500-22228-417497</t>
  </si>
  <si>
    <t>Team Assemblers</t>
  </si>
  <si>
    <t>P-500-22188-336056</t>
  </si>
  <si>
    <t>Assembler &amp; Fabricator</t>
  </si>
  <si>
    <t>marinanaslabor.net</t>
  </si>
  <si>
    <t>C-500-22215-392561</t>
  </si>
  <si>
    <t>MARIANAS VARIETY NEWS &amp; VIEWS</t>
  </si>
  <si>
    <t>P-500-22166-281287</t>
  </si>
  <si>
    <t>PRODUCTION ARTIST</t>
  </si>
  <si>
    <t xml:space="preserve">Computer skills; Updated with computer technology and application of art-related software; Able to design, conceptualize, and layout materials for print, commercial and promotional needs; Able to demonstrate graphic design skills using computer; Communicate in English language </t>
  </si>
  <si>
    <t>FICA TAX, CNMI TAXES, CASH ADVANCE, if any</t>
  </si>
  <si>
    <t>C-500-22194-348141</t>
  </si>
  <si>
    <t>L019 H41 Chalan Kanoa Saipan</t>
  </si>
  <si>
    <t>P-500-22132-163586</t>
  </si>
  <si>
    <t>Accounting Technician</t>
  </si>
  <si>
    <t xml:space="preserve">Employment experience and any Certification in Bookkeeping, Accounting or Auditing. </t>
  </si>
  <si>
    <t>C-500-22196-354827</t>
  </si>
  <si>
    <t>PC Bargain Corp</t>
  </si>
  <si>
    <t>BES House of Chicken</t>
  </si>
  <si>
    <t>P.O. Box 505644 Beach Road Garapan</t>
  </si>
  <si>
    <t>P.O. Box 505644, Beach Road</t>
  </si>
  <si>
    <t>P-500-22089-020578</t>
  </si>
  <si>
    <t>Menu formulation is a plus.Has an at least 6 months experience in Asian and International cuisines. Knowledge of raw materials, production processes, quality control, cost and other
techniques for maximizing the effective manufacture and distribution of goods.</t>
  </si>
  <si>
    <t>BES House of Chicken, Beach Road Garapan Village</t>
  </si>
  <si>
    <t>ALL APPLICABLE TAXES</t>
  </si>
  <si>
    <t>C-500-22249-457423</t>
  </si>
  <si>
    <t>DJ GEM LLC</t>
  </si>
  <si>
    <t>Restaurant / Catering</t>
  </si>
  <si>
    <t xml:space="preserve"> P.O. Box 1502 </t>
  </si>
  <si>
    <t>Camacho</t>
  </si>
  <si>
    <t>Dawn</t>
  </si>
  <si>
    <t>T.</t>
  </si>
  <si>
    <t xml:space="preserve">P.O. Box 1502 </t>
  </si>
  <si>
    <t>puestogrill.mp@gmail.com</t>
  </si>
  <si>
    <t>P-500-22203-369549</t>
  </si>
  <si>
    <t>Proven 12 month experience as cook. May be able to work on a flexible time schedule if necessary.</t>
  </si>
  <si>
    <t>CNMI Taxes and Fica taxes</t>
  </si>
  <si>
    <t>T</t>
  </si>
  <si>
    <t>C-500-22193-345282</t>
  </si>
  <si>
    <t>PACIFIC RIM MANAGEMENT, LLC</t>
  </si>
  <si>
    <t>P-500-22128-147912</t>
  </si>
  <si>
    <t>BARTENDER</t>
  </si>
  <si>
    <t xml:space="preserve">MUST HAVE A GED/HIGH SCHOOL DIPLOMA WITH 12 MONTHS OF WORK-RELATED EXPERIENCE. </t>
  </si>
  <si>
    <t>CNMI Local Taxes (Chp. 2) Social Security/Medicare Taxes</t>
  </si>
  <si>
    <t>C-500-22200-363153</t>
  </si>
  <si>
    <t xml:space="preserve">Have working experience as an automotive and watercraft service attendant  or a auto mechanic related for at least 6 months. </t>
  </si>
  <si>
    <t>C-500-22254-465543</t>
  </si>
  <si>
    <t>C-500-22221-404148</t>
  </si>
  <si>
    <t>P-500-22181-323026</t>
  </si>
  <si>
    <t>Graphic Designer</t>
  </si>
  <si>
    <t>EMPLOYER WILL PROVIDE EMPLOYEE ALL SOFTWARE &amp; HARDWARE TO PERFORM DUTIES.
COMPUTER AIDED DESIGN CAD SOFTWARE
AUTODESK AUTOCAD; BENTLEY MICROSTATION; DASSAULT SYSTEMES CATIA; PTC CREO PARAMETRIC
DESKTOP PUBLISHING SOFTWARE
ADOBE SYSTEMS ADOBE FRAMEMAKER; ADOBE SYSTEMS ADOBE INDESIGN; MICROSOFT PUBLISHER; QUARKXPRESS
GRAPHICS OR PHOTO IMAGING SOFTWARE
ADOBE SYSTEMS ADOBE PHOTOSHOP; COREL CORELDRAW GRAPHICS SUITE; MICROSOFT VISIO; TRIMBLE SKETCHUP PRO
VIDEO CREATION AND EDITING SOFTWARE
ADOBE SYSTEMS ADOBE AFTEREFFECTS; APPLE FINAL CUT PRO; MAXON CINEMA 4D; YOUTUBE
WEB PLATFORM DEVELOPMENT SOFTWARE
AJAX; DRUPAL; HYPERTEXT MARKUP LANGUAGE HTML; JAVASCRIPT
WORK RELATED EXPERIENCE. ABLE TO OPERATE WIDE FORMAT PRINTING MACHINE &amp; SERVICE PRINTING MACHINE.</t>
  </si>
  <si>
    <t>C-500-22230-423094</t>
  </si>
  <si>
    <t>Star Marianas Air, Inc.</t>
  </si>
  <si>
    <t>Hangar One West Tinian International Airport</t>
  </si>
  <si>
    <t>P.O. Box 520461</t>
  </si>
  <si>
    <t>Christian</t>
  </si>
  <si>
    <t>Shaun</t>
  </si>
  <si>
    <t>Robert</t>
  </si>
  <si>
    <t>hrdept@starmarianasair.com</t>
  </si>
  <si>
    <t>Computer User Support Specialists</t>
  </si>
  <si>
    <t>P-500-22186-330796</t>
  </si>
  <si>
    <t>MUST BE ABLE TO DEMONSTRATE ABILITY  TO OPERATE COMPUTER SYSTEMS BOTH HARDWARE AND SOFTWARE. ABILITY TO READ MANUALS FOR COMPUTER DIAGNOSTICS AND TROUBLESHOOTING.</t>
  </si>
  <si>
    <t>jobs@starmarianasair.com</t>
  </si>
  <si>
    <t>www.starmarianasair.com</t>
  </si>
  <si>
    <t>C-500-22229-422934</t>
  </si>
  <si>
    <t>P-500-22186-330763</t>
  </si>
  <si>
    <t>Accounting Supervisor</t>
  </si>
  <si>
    <t>Able to demonstrate ability in operating Windows, Microsoft Office Accounting and Excel; Experience working with U.S. Generally Accepted Accounting Practices (GAAP), Experience with an Air Carrier as defined in  14 CFR PART 119.</t>
  </si>
  <si>
    <t>1-F Tinian KLH Building, San Jose Village</t>
  </si>
  <si>
    <t>P. O. Box 520461</t>
  </si>
  <si>
    <t>C-500-22284-523830</t>
  </si>
  <si>
    <t>P-500-22243-447054</t>
  </si>
  <si>
    <t xml:space="preserve">	Technical knowledge in equipment maintenance, repairing, trouble shooting, equipment selection or determining the kind of tools and equipment needed to do job. </t>
  </si>
  <si>
    <t>Beach Road</t>
  </si>
  <si>
    <t>C-500-22209-380981</t>
  </si>
  <si>
    <t>GENOVEVAS HAIR POWER</t>
  </si>
  <si>
    <t>Beauty and Barber Salon</t>
  </si>
  <si>
    <t>genovevasaipan@gmail.com</t>
  </si>
  <si>
    <t>P-500-22145-208405</t>
  </si>
  <si>
    <t>Beautcian</t>
  </si>
  <si>
    <t>Applicant must have  communication skills .</t>
  </si>
  <si>
    <t xml:space="preserve">Garapan Street       2nd Floor D’ Elegance Building        </t>
  </si>
  <si>
    <t xml:space="preserve">  PO Box 501106</t>
  </si>
  <si>
    <t>Saipan, MP</t>
  </si>
  <si>
    <t>All Mandated local and federal payroll taxes.</t>
  </si>
  <si>
    <t>C-500-22195-353735</t>
  </si>
  <si>
    <t>P-500-22151-224548</t>
  </si>
  <si>
    <t>Proven previous Maintenance and Repair work experience. Skilled in the use of hand and/or power tools. Able to read and check blueprints, repair manuals or parts catalogues as necessary. Must know how to use common tools such as hammers, hoists, saws, drills and wrenches. Experience with precision measuring instruments or electronic testing devices. Must have experience in performing routine maintenance and has eye for details.</t>
  </si>
  <si>
    <t>C-500-22216-395635</t>
  </si>
  <si>
    <t>LAOLAO BAY GOLF &amp; RESORT</t>
  </si>
  <si>
    <t>PMB 1020 P O BOX 10000</t>
  </si>
  <si>
    <t>P-500-22172-298929</t>
  </si>
  <si>
    <t>MAINTENANCE MECHANIC</t>
  </si>
  <si>
    <t>At least twelve (12) months of working experience as maintenance mechanic for golf carts and golf course equipment.  Must have a basic knowledge on welding.  Must be able to lift at least 50lbs.  Must be able to work early mornings, weekends and holidays.</t>
  </si>
  <si>
    <t xml:space="preserve"> Federal and local taxes. Housing is optional at the amount of $50 to $100 per month for housing cost.  Medical insurance is also optional.</t>
  </si>
  <si>
    <t>C-500-22229-422927</t>
  </si>
  <si>
    <t>P-500-22186-330761</t>
  </si>
  <si>
    <t>Accounting Specialist</t>
  </si>
  <si>
    <t>Must be able to demonstrate ability in operating Windows, Microsoft Office applications specifically Excel, and the Internet</t>
  </si>
  <si>
    <t>1-F Tinian KLH Building</t>
  </si>
  <si>
    <t>C-500-22216-395622</t>
  </si>
  <si>
    <t>P-500-22171-295985</t>
  </si>
  <si>
    <t>General Maintenance &amp; Repair Workers</t>
  </si>
  <si>
    <t>1. Must have knowledge of multi-skill craft in carpentry, masonry, air-conditioning and Hvac, plumbing, electrical and painting.
2. Must have knowledge of materials and tools needed to perform the job.
3. Must be able to lift at least 50 lbs to shoulder level.
4. Must have a minimum 12 months experience.</t>
  </si>
  <si>
    <t>G/F Norpac Bldg Dandan Road</t>
  </si>
  <si>
    <t>C-500-22230-423085</t>
  </si>
  <si>
    <t>P-500-22186-330782</t>
  </si>
  <si>
    <t>Aircraft Mechanic</t>
  </si>
  <si>
    <t>MUST POSSESS A MECHANIC CERTIFICATE WITH AIRFRAME AND POWERPLANT RATINGS ISSUED BY THE U.S. FEDERAL AVIATION ADMINISTRATION IN ACCORDANCE WITH TITLE 14 CODE OF FEDERAL REGULATIONS PART 65 SUBPART D MUST MEET THE RECENCY REQUIREMENTS UNDER 14 CFR 65.83 (B): A CERTIFICATED MECHANIC MAY NOT EXERCISE THE PRIVILEGES OF HIS CERTIFICATE AND RATING UNLESS, WITHIN THE PRECEDING 24 MONTHS -
(B) HE HAS, FOR AT LEAST 6 MONTHS -
(1) SERVED AS A MECHANIC UNDER HIS CERTIFICATE AND RATING;
(2) TECHNICALLY SUPERVISED OTHER MECHANICS;
(3) SUPERVISED, IN AN EXECUTIVE CAPACITY, THE MAINTENANCE OR ALTERATION OF AIRCRAFT; OR
(4) BEEN ENGAGED IN ANY COMBINATION OF PARAGRAPH (B) (1), (2), OR (3) OF THIS SECTION.
MUST PASS A DOT/FAA PRE-EMPLOYMENT DRUG TEST REQUIREMENT UNDER TITLE 14 CFR 120.109(A)(1): NO EMPLOYER MAY HIRE ANY INDIVIDUAL FOR A
SAFETY-SENSITIVE FUNCTION LISTED IN 120.105 UNLESS THE EMPLOYER FIRST CONDUCTS A PRE-EMPLOYMENT TEST AND RECEIVES A VERIFIED NEGATIVE DRUG TEST RESULT FOR THAT INDIVIDUAL.</t>
  </si>
  <si>
    <t>C-500-22159-255654</t>
  </si>
  <si>
    <t>C-500-22217-398340</t>
  </si>
  <si>
    <t>BIG BELL INC.</t>
  </si>
  <si>
    <t>Construction,Bldg Maintenance,Equipment Rental,Landscaping,Garbage</t>
  </si>
  <si>
    <t>PO Box 5423 CHRB</t>
  </si>
  <si>
    <t>PO BOX 5423  CHRB</t>
  </si>
  <si>
    <t>P-500-22096-040860</t>
  </si>
  <si>
    <t xml:space="preserve">MUST HAVE KNOWLEDGE HOW TO USE POWER AND HAND TOOLS. </t>
  </si>
  <si>
    <t>PO BOX 5423 CHRB  LISSIF LANE TANAPAG VILLAGE</t>
  </si>
  <si>
    <t>CNMI Withholding Tax (Ch2) &amp; Federal Tax (FICA/Medicare</t>
  </si>
  <si>
    <t>C-500-22218-401119</t>
  </si>
  <si>
    <t xml:space="preserve">SAIPAN WHOLESALE,  INC. </t>
  </si>
  <si>
    <t xml:space="preserve">SAIPAN WHOLESALE </t>
  </si>
  <si>
    <t xml:space="preserve">PO BOX 505656 </t>
  </si>
  <si>
    <t xml:space="preserve">BALANSAG </t>
  </si>
  <si>
    <t>P-500-22145-208118</t>
  </si>
  <si>
    <t>Delivery Man</t>
  </si>
  <si>
    <t>MUST BE ABLE TO LIFT AT 45 LBS. 
MUST BE ABLE TO WORK ON FLEXIBLE WORK SCHEDULE 
WILL CONSIDER FOREIGN EQUIVALENT HIGH SCHOOL DIPLOMA OR GED</t>
  </si>
  <si>
    <t>C-500-22222-407168</t>
  </si>
  <si>
    <t>BOYER TRADING COMPANY, LLC</t>
  </si>
  <si>
    <t>GINEN SAIPAN</t>
  </si>
  <si>
    <t>INDUSTRIAL DRIVE, LOWER BASE</t>
  </si>
  <si>
    <t>P. O. BOX 503007</t>
  </si>
  <si>
    <t>BOYER</t>
  </si>
  <si>
    <t>GABRIEL</t>
  </si>
  <si>
    <t>P.O. BOX 503007</t>
  </si>
  <si>
    <t>ginensaipan96950@gmail.com</t>
  </si>
  <si>
    <t>P-500-22179-316098</t>
  </si>
  <si>
    <t>REQUIRES AN ASSOCIATE DEGREE; 24 MONTHS OF EXPERIENCE FOR THE OCCUPATION IS REQUIRED. PROFICIENT IN SAGE ACCOUNTING SOFTWARE. KNOWLEDGE IN ADMINISTRATIVE AND CLERICAL PROCEDURES AND SYSTEMS SUCH AS WORD PROCESSING, MANAGING FILES AND RECORDS, DESIGNING FORMS, AND OTHER OFFICE PROCEDURE AND TERMINOLOGY.</t>
  </si>
  <si>
    <t>GINENSAIPAN96950@GMAIL.COM</t>
  </si>
  <si>
    <t>C-500-22218-401114</t>
  </si>
  <si>
    <t>P-500-22145-208180</t>
  </si>
  <si>
    <t xml:space="preserve">BUILDING SERVICES TECHNICIAN </t>
  </si>
  <si>
    <t xml:space="preserve">Must be able to lift at least 45 lbs. 
Must be able to work on flexible work schedule.
Will consider foreign equivalent high school diploma or GED. </t>
  </si>
  <si>
    <t>C-500-22215-392448</t>
  </si>
  <si>
    <t>D &amp; W CORPORATION</t>
  </si>
  <si>
    <t>TAGA SAIPAN</t>
  </si>
  <si>
    <t>PMB 762 BOX 10001</t>
  </si>
  <si>
    <t>SUNG MOON</t>
  </si>
  <si>
    <t>dw.corp@yahoo.com</t>
  </si>
  <si>
    <t>P-500-22096-040823</t>
  </si>
  <si>
    <t xml:space="preserve"> - An associate's degree in Accounting or equivalent.
- Minimum of 2 years work related experience.
- Skill in QuickBooks software, spreadsheets and their applications</t>
  </si>
  <si>
    <t>COR. WALAWAL PL. CHALAN PALE ARNOLD RD., TANAPAG</t>
  </si>
  <si>
    <t>Overtime Rate = Regular rate x 1.50</t>
  </si>
  <si>
    <t>All Federal &amp; CNMI wage taxes applicable</t>
  </si>
  <si>
    <t>C-500-22221-404128</t>
  </si>
  <si>
    <t>HARVEST MART/3KINGS MARKET/3KINGS MARKET TOO!</t>
  </si>
  <si>
    <t>DISTRICT 4, SONGSONG VILLAGE</t>
  </si>
  <si>
    <t>P-500-22180-319438</t>
  </si>
  <si>
    <t>KNOWLEDGEABLE IN MICROSOFT OFFICE APPLICATIONS; GOOD CUSTOMER SERVICE SKILLS; ABLE TO OPERATE JSALE POS SYSTEM; CREDIT CARD PROCESSING MACHINES; AND OPERATE 12-KEY CALCULATOR.</t>
  </si>
  <si>
    <t>SINAPALO 1 VILLAGE</t>
  </si>
  <si>
    <t>C-500-22215-392593</t>
  </si>
  <si>
    <t>P.O. BOX 500231</t>
  </si>
  <si>
    <t>Printing Press Operators</t>
  </si>
  <si>
    <t>P-500-22153-234750</t>
  </si>
  <si>
    <t>PRINTING PRESS OPERATOR</t>
  </si>
  <si>
    <t>MUST BE ABLE TO OPERATE PRESSES; MECHANICAL KNOWLEDGE OF THE EQUIPMENT &amp; TOOLS, PRODUCTION PROCESSES, KNOWLEDGE OF PRINTING MATERIALS, QUALITY CONTROL, ARM-HAND STEADINESS &amp; MANUAL DEXTERITY, CONTROL PRECISION.</t>
  </si>
  <si>
    <t>FICA TAX, CNMI TAX, CASH ADVANCE, if any</t>
  </si>
  <si>
    <t>C-500-22321-592029</t>
  </si>
  <si>
    <t>jun@saipanworldresort.com</t>
  </si>
  <si>
    <t>P-500-22276-505809</t>
  </si>
  <si>
    <t>C-500-22165-276501</t>
  </si>
  <si>
    <t>C-500-22250-457641</t>
  </si>
  <si>
    <t>P.O Box 1502</t>
  </si>
  <si>
    <t>P-500-22203-369554</t>
  </si>
  <si>
    <t>Kitchen Helper</t>
  </si>
  <si>
    <t xml:space="preserve">Knowledgeable in health and safety procedures at work. May be able to work on a flexible time schedule if needed. </t>
  </si>
  <si>
    <t>C-500-22286-526697</t>
  </si>
  <si>
    <t>Marianas Security Corporation</t>
  </si>
  <si>
    <t xml:space="preserve">P.O. Box 500438 </t>
  </si>
  <si>
    <t>April</t>
  </si>
  <si>
    <t>Jambalos</t>
  </si>
  <si>
    <t>Managing Consultant / Human Resources Coordinator</t>
  </si>
  <si>
    <t>Roong Ln#1 San Jose</t>
  </si>
  <si>
    <t>office@marianassecurity.com</t>
  </si>
  <si>
    <t>P-500-22241-442098</t>
  </si>
  <si>
    <t>Under General Supervision, performs a variety of General Maintenance duties which include electrical, mechanical, carpentry, and construction in the maintenance and repair of apartment building facilities and equipment.</t>
  </si>
  <si>
    <t>Joeten Superstore bldg.,Roong Ln#1, San Jose</t>
  </si>
  <si>
    <t>CNMI Taxes and FICA</t>
  </si>
  <si>
    <t>C-500-22193-347047</t>
  </si>
  <si>
    <t>C-500-22258-473697</t>
  </si>
  <si>
    <t>P-500-22210-386265</t>
  </si>
  <si>
    <t>Food Preparation Worker</t>
  </si>
  <si>
    <t xml:space="preserve"> KNOWLEDGEABLE IN HEALTH AND SAFETY PROCEDURES AT WORK. MAY BE ABLE TO WORK ON A
FLEXIBLE TIME SCHEDULE IF NEEDED.</t>
  </si>
  <si>
    <t xml:space="preserve">Songsong Village Rota </t>
  </si>
  <si>
    <t>C-500-22227-417431</t>
  </si>
  <si>
    <t>CASA MARIANAS, LLC</t>
  </si>
  <si>
    <t>CASA DECOR</t>
  </si>
  <si>
    <t>PMB 328E Box 10003</t>
  </si>
  <si>
    <t>CHOR SING</t>
  </si>
  <si>
    <t>PMB 328E BOX 10003</t>
  </si>
  <si>
    <t>GAVINLAM44@GMAIL.COM</t>
  </si>
  <si>
    <t>2ND FLOOR, SASHA BLDG., CHALAN LAULAU</t>
  </si>
  <si>
    <t>P-500-22180-319361</t>
  </si>
  <si>
    <t>U.S. AND FOREIGN WORKERS MUST BE PROFICIENT WITH OPERATING A PC, WITH A SOLID KNOWLEDGE OF MS EXCEL &amp; WORD AND OTHER DESIGN SOFTWARE.</t>
  </si>
  <si>
    <t>MAILMAN &amp; KARA, LLC.</t>
  </si>
  <si>
    <t>C-500-22215-393118</t>
  </si>
  <si>
    <t>C-500-22166-281278</t>
  </si>
  <si>
    <t>C-500-22287-531922</t>
  </si>
  <si>
    <t xml:space="preserve">HOMESMART CORPORATION </t>
  </si>
  <si>
    <t xml:space="preserve">VILLAROYAL PAWNSHOP </t>
  </si>
  <si>
    <t xml:space="preserve">PO BOX 504974 </t>
  </si>
  <si>
    <t xml:space="preserve">RUEL </t>
  </si>
  <si>
    <t xml:space="preserve">RARO </t>
  </si>
  <si>
    <t>janebaes@rnvconstruction.com</t>
  </si>
  <si>
    <t>P-500-22188-336120</t>
  </si>
  <si>
    <t>JEWELRY APPRAISER</t>
  </si>
  <si>
    <t>APPLICANT MUST HAVE A HIGH SCHOOL DIPLOMA. APPLICANT MUST HAVE AT LEAST 12 MONTHS OF WORK EXPERIENCE.</t>
  </si>
  <si>
    <t>PO BOX 504974  Beachroad Garapan Village</t>
  </si>
  <si>
    <t>C-500-22278-513117</t>
  </si>
  <si>
    <t>P-500-22227-417354</t>
  </si>
  <si>
    <t>At least 12 months of experience as a cook. Familiar in cooking Filipino dishes that is on the menu of the
restaurant.</t>
  </si>
  <si>
    <t>C-500-22223-410264</t>
  </si>
  <si>
    <t>CEASAR F SUPETRAN</t>
  </si>
  <si>
    <t>CELNAPS ENTERPRISES</t>
  </si>
  <si>
    <t>PO BOX 503540</t>
  </si>
  <si>
    <t>SUPETRAN</t>
  </si>
  <si>
    <t>CEASAR</t>
  </si>
  <si>
    <t>FERNANDEZ</t>
  </si>
  <si>
    <t>celnapsenterprises@gmail.com</t>
  </si>
  <si>
    <t>P-500-22179-316287</t>
  </si>
  <si>
    <t xml:space="preserve">GENERAL MAINTENANCE </t>
  </si>
  <si>
    <t>6 months experience as generalmaintenance</t>
  </si>
  <si>
    <t>CELNAPS GREEN BLDG JUDGEWAY ST CHINATOWN</t>
  </si>
  <si>
    <t>C-500-22280-516234</t>
  </si>
  <si>
    <t>1st FLOOR MJ BUIDLING, GARAPAN VILLAGE</t>
  </si>
  <si>
    <t>P-500-22201-363480</t>
  </si>
  <si>
    <t>AT LEAST 12 MONTHS WORK EXPERIENCE RELEVANT TO JOB DUTIES, MUST MEET PHYSICAL REQUIREMENTS TO REPORM THEIR DUTIES SUCH AS LIFTING OBJECTS OF AT LEAST 25-50 LBS WITH OR WITHOUT ASSISTANCE OF HAND TRUCK OR ANOTHER PERSON; BENDING AND STANDING FOR DURATION OF SHIFT.ABILITY TO ARRANGE THINGS OR ACTIONS IN A CERTAIN ORDER OR PATTERN ACCORDING TO A SPECIFIC RULE OR SET OF RUES; MUST HAVE PHYSICAL STAMINA AND DEXTERITY. MUST BE ABLE TO WORK ON WEEKENDS OR NIGHT SHIFT IN NEEDED. THE EMPLOYER REQUIRES POST-OFFER PRE-EMPLOYMENT DRUG SCREENING TEST AND RANDOM DRUG TESTING WHICH IS TO BE APPLIED EQUALLY TO BOTH U.S. WORKERS AND CW-1 WORKERS. THE EMPLOYER REQUIRES THE POST-OFFER PRE-EMPLOYMENT POLICE CLEARANCE RECORD TO BE PROVIDED TO THE EMPLOYER.THIS REQUIREMENT IS TO BE APPLIED EQUALLY TO BOTH U.S. WORKERS AND CW-1 WORKER.</t>
  </si>
  <si>
    <t>DAYS &amp; HRS.OF WORK MAY VARY ACCORDING TO BUSINESS NEEDS.</t>
  </si>
  <si>
    <t>ONLY TAXES AND OTHER WITHHOLDING REQUIRED BY LAW.</t>
  </si>
  <si>
    <t>C-500-22215-393087</t>
  </si>
  <si>
    <t>C-500-22230-423253</t>
  </si>
  <si>
    <t>P-500-22189-338895</t>
  </si>
  <si>
    <t>Utilization Review Nurse</t>
  </si>
  <si>
    <t>Associate's Degree in Nursing from a recognized/accredited school of Nursing or foreign equivalent. Three (3) years work experience in acute care hospital setting or Utilization Review Department. Must hold current CNMI license as Registered Nurse (NCLEX-RN) and BLS required.</t>
  </si>
  <si>
    <t>C-500-22167-286057</t>
  </si>
  <si>
    <t>P-500-22095-036743</t>
  </si>
  <si>
    <t>Pastry Chef</t>
  </si>
  <si>
    <t xml:space="preserve">Food Handler Certificate is required </t>
  </si>
  <si>
    <t>C-500-22250-458758</t>
  </si>
  <si>
    <t>LUCKY R CORPORATION</t>
  </si>
  <si>
    <t>P.O. BOX 505679</t>
  </si>
  <si>
    <t>CHALAN KIYA</t>
  </si>
  <si>
    <t>NORTHEN MARIANA ISLANDS</t>
  </si>
  <si>
    <t>ALVAREZ</t>
  </si>
  <si>
    <t>SATURNINA</t>
  </si>
  <si>
    <t>MACATANGAY</t>
  </si>
  <si>
    <t>luckyRcorp@gmail.com</t>
  </si>
  <si>
    <t>P-500-22201-363499</t>
  </si>
  <si>
    <t>FOOD PREPARATION AND SERVING RELATED WORKERS, ALL OTHERS</t>
  </si>
  <si>
    <t>COOKING, BAKING, DISHWASHING, FOOD AND DRINK SERVER, CUSTOMER SERVICE</t>
  </si>
  <si>
    <t>CHIKITA STREET</t>
  </si>
  <si>
    <t>C-500-22166-281131</t>
  </si>
  <si>
    <t>P-500-22096-041156</t>
  </si>
  <si>
    <t>C-500-22222-406995</t>
  </si>
  <si>
    <t xml:space="preserve">ATKINS KROLL (SAIPAN), INC. </t>
  </si>
  <si>
    <t>P.O. BOX 500267</t>
  </si>
  <si>
    <t>Valino</t>
  </si>
  <si>
    <t>Nadine</t>
  </si>
  <si>
    <t xml:space="preserve">Human Resources Director </t>
  </si>
  <si>
    <t>P.O Box 500267</t>
  </si>
  <si>
    <t>nadine.valino@akguam.com</t>
  </si>
  <si>
    <t>BAUMANN</t>
  </si>
  <si>
    <t>LADD</t>
  </si>
  <si>
    <t>238 ARCHBISHOP FLORES STREET</t>
  </si>
  <si>
    <t>SUITE 903</t>
  </si>
  <si>
    <t>HAGATNA</t>
  </si>
  <si>
    <t>VMESA@BAUMANNGUAM.COM</t>
  </si>
  <si>
    <t>Baumann, Xu and Black, LLC</t>
  </si>
  <si>
    <t>SUPREME COURT OF GUAM and DISTRICT COURT OF GUAM</t>
  </si>
  <si>
    <t>Parts Salespersons</t>
  </si>
  <si>
    <t>P-500-22154-239662</t>
  </si>
  <si>
    <t xml:space="preserve">PARTS SALESPERSON / ADVISOR </t>
  </si>
  <si>
    <t xml:space="preserve">NOT APPLICABLE </t>
  </si>
  <si>
    <t>Employee medical option – Semi-Monthly Premium - $29.00 (single), $81.50 (couple), $101.00 (family).  Employee dental option - Employee pays 100% of the premium.  401K – Employee may participate in the AK 401(K) Retirement plan.  For every dollar the employee contributes, the company will contribute up to 50% of that investment up to 6% of the employee’s contribution.  Federal Income Tax, FICA, Medicare</t>
  </si>
  <si>
    <t>hr@akguam.net</t>
  </si>
  <si>
    <t>https://www.aksaipan.com</t>
  </si>
  <si>
    <t>C-500-22218-401096</t>
  </si>
  <si>
    <t>P-500-22148-222824</t>
  </si>
  <si>
    <t>Outside Maintenance Worker</t>
  </si>
  <si>
    <t>Must at least have High School  Diploma or its equivalent. Must have at least 3 months previous work related skills, knowledge &amp; experience,  Applicants must be able to lift 45 lbs. and can work on flexible hours.  Will Consider foreign equivalent of High School Diploma.</t>
  </si>
  <si>
    <t>C-500-22248-454814</t>
  </si>
  <si>
    <t xml:space="preserve">GEM CORPORATION </t>
  </si>
  <si>
    <t>P-500-22188-336122</t>
  </si>
  <si>
    <t xml:space="preserve">JEWELRY APPRAISER </t>
  </si>
  <si>
    <t xml:space="preserve">APPLICANT MUST HAVE A HIGH SCHOOL DIPLOMA. APLICANT MUST HAVE AT LEAST 12 MONTHS OF WORK EXPERIENCE.
</t>
  </si>
  <si>
    <t xml:space="preserve">BEACHROAD GARAPAN VILLAGE </t>
  </si>
  <si>
    <t>C-500-22263-481419</t>
  </si>
  <si>
    <t>SJ CORPORATION</t>
  </si>
  <si>
    <t>SJ AUTO REPAIR SHOP</t>
  </si>
  <si>
    <t>P.O BOX 501962</t>
  </si>
  <si>
    <t>JONG HOO</t>
  </si>
  <si>
    <t>SJCORPSAIPAN2020@GMAIL.COM</t>
  </si>
  <si>
    <t>P-500-22221-406727</t>
  </si>
  <si>
    <t>PROVEN 12 MONTH EXPERIENCE AS AUTOMOBILE AND BODY REPAIRER.
KNOWLEDGEBLE OF USING HAND TOOLS AND POWER TOOLS FOR REPAIRING SUCH AS IMPACT WRENCHES AND SOCKETS,COMPRESSED-AIR SYSTEM, POWER DRILL &amp;
RACHETS, CALIPER, TESTER AND OTHER TOOLS REQUIRED FOR REPAIRING</t>
  </si>
  <si>
    <t>Jong Hoo</t>
  </si>
  <si>
    <t>C-500-22208-378095</t>
  </si>
  <si>
    <t>JUDE T. ARRIOLA</t>
  </si>
  <si>
    <t>QUALITY AUTOMOTIVE TECH/QUALITY AC</t>
  </si>
  <si>
    <t>ARRIOLA</t>
  </si>
  <si>
    <t>JUDE SIMON</t>
  </si>
  <si>
    <t>TAIMANAO</t>
  </si>
  <si>
    <t>qualityautomotivetech4339@gmail.com</t>
  </si>
  <si>
    <t>P-500-22129-148252</t>
  </si>
  <si>
    <t>AIR CONDITIONING TECHNICIAN</t>
  </si>
  <si>
    <t>Must have 12 months working experience as airconditioning technician in addition to the technical skills obtain through  work experience, certain skills and personal qualities. Knowledge of machine and tools usage, providing assessment, meeting quality standards for service and evaluation of customer satisfaction. Be articulate and can meet demands on a busy schedule and can easily lift up to 50 pounds to carry and maneuver heavy items either with help or appropriate devices.</t>
  </si>
  <si>
    <t>C-500-22165-276511</t>
  </si>
  <si>
    <t>C-500-22189-338823</t>
  </si>
  <si>
    <t>C-500-22215-393223</t>
  </si>
  <si>
    <t>Painters, Construction and Maintenance</t>
  </si>
  <si>
    <t>P-500-22167-287104</t>
  </si>
  <si>
    <t>PAINTER</t>
  </si>
  <si>
    <t>MUST HAVE A GED/HIGHSCHOOL DIPLOMA OR VOCATIONAL COURSE CERTIFICATE WITH 1 YEAR WORK EXPERIENCE . MUST BE ABLE TO WORK ON FLEXIBLE HOURS INCLUDING WEEKENDS AND HOLIDAYS ,IF NEEDED. MUST AGREE TO A POST-OFFER, PRE-EMPLOYMENT DRUG SCREENING TEST THE PROSPECTIVE EMPLOYEE OR APPLICANT WILL BE REQUIRED AN EMPLOYMENT DRUG SCREENING TEST WHICH WILL APPLY EQUALLY TO U.S. WORKERS AND CW-1 WORKERS</t>
  </si>
  <si>
    <t>www.marianaslabor .net</t>
  </si>
  <si>
    <t>C-500-22308-569030</t>
  </si>
  <si>
    <t>TFC CORPORATION</t>
  </si>
  <si>
    <t>TFC GENERAL CONSTRUCTION</t>
  </si>
  <si>
    <t>P.O. BOX 502706, AS PERDIDO ROAD</t>
  </si>
  <si>
    <t>TERESITA</t>
  </si>
  <si>
    <t>MANARANG</t>
  </si>
  <si>
    <t>tfcgeneralconstruction@yahoo.com</t>
  </si>
  <si>
    <t>P-500-22265-487560</t>
  </si>
  <si>
    <t>MUST HAVE EXPERIENCE IN MAINTENANCE WORK. KNOW LANDSCAPING AND GARDENING. KNOW HOW TO TAKE CARE ORNAMENTAL PLANTS. KNOW THE USAGE AND APPLICATION OF FERTILIZER.  WILLING TO WORK FLEXIBLE SCHEDULE. DO OTHER RELATED DUTIES AS ASSIGNED.</t>
  </si>
  <si>
    <t>EMPLOYEE WITHHOLDINGTAX</t>
  </si>
  <si>
    <t>C-500-22236-434168</t>
  </si>
  <si>
    <t>GOLDEN HARVEST INTERNATIONAL SCHOOL &amp; DAYCARE</t>
  </si>
  <si>
    <t>GOLDEN HARVEST DAYCARE</t>
  </si>
  <si>
    <t>GHIYEGHI STREET SAN JOSE</t>
  </si>
  <si>
    <t>P.O. BOX 505704</t>
  </si>
  <si>
    <t>CARIASO</t>
  </si>
  <si>
    <t>VANESSA</t>
  </si>
  <si>
    <t>TEBIA</t>
  </si>
  <si>
    <t>BOARD OF DIRECTOR</t>
  </si>
  <si>
    <t>ghisanddc@gmail.com</t>
  </si>
  <si>
    <t>P-500-22194-347788</t>
  </si>
  <si>
    <t>CHILDCARE WORKER</t>
  </si>
  <si>
    <t>GOLDEN HARVEST INTERNATIONAL SCHOOL &amp; DAYCARE IS A NON-PROFIT ORGANIZATION AND A RECEPIENT OF A FEDERAL FINANCIAL ASSISTANCE FOR CHILDCARE. THIS MADE THE DAYCARE UNDER CLOSE AND STRICT REGULATION OF CNMI DCCA LICENSING AND CHILD CARE DEVELOPMENT FUND. ALL CAREGIVERS US OR NON IMMIGRANT SHOULD HAVE 30 HOURS OF COMPULSORY ANNUAL TRAINING HOURS AND TECHNICAL ASSISTANCE, TRAINING ON HEALTH AND SAFETY, EMERGENCY PREPAREDNESS, CPR CERTIFICATION, HEALTH CERTIFICATION/FOOD HANDLER, POLICE CLEARANCE AND CONTINUES TRAINING AND CERTIFICATIONS THAT CHILDCARE PROVIDERS ARE REQUIRED TO POSSESS</t>
  </si>
  <si>
    <t>State and Federal Tax</t>
  </si>
  <si>
    <t>C-500-22217-398472</t>
  </si>
  <si>
    <t>All CNMI and Federal Income Taxes required by Law</t>
  </si>
  <si>
    <t>C-500-22229-422958</t>
  </si>
  <si>
    <t>Licensed Practical and Licensed Vocational Nurses</t>
  </si>
  <si>
    <t>P-500-22189-338832</t>
  </si>
  <si>
    <t>Licensed Practical Nurse</t>
  </si>
  <si>
    <t>Completion of LVN/LPN program from a recognized /accredited school of nursing or foreign equivalent. Must pass NCLEX-LPN examination and be licensed by the CBNE as an LPN to practice nursing in the CNMI. Comply with annual review classes. Demonstrate current knowledge of the legal and ethical standards of nursing practice and patient care. Communicate openly and effectively with members of the health care team, patients and family members. Need one year of work-related experience.</t>
  </si>
  <si>
    <t>C-500-22269-493104</t>
  </si>
  <si>
    <t>JICHENG (USA) CORPORATION</t>
  </si>
  <si>
    <t>JICHENG SUPPLIER OF CONSTRUCTION MATERIALS</t>
  </si>
  <si>
    <t>PMB 759 BOX 10003, AS LITO ROAD</t>
  </si>
  <si>
    <t>AS LITO ROAD</t>
  </si>
  <si>
    <t>WANG</t>
  </si>
  <si>
    <t>CHUN-CHI</t>
  </si>
  <si>
    <t>jichengcorporation@yahoo.com</t>
  </si>
  <si>
    <t>P-500-22166-281545</t>
  </si>
  <si>
    <t>At least 12 months working experience. High School Graduate. Knowledge in troubleshooting and repair of electrical and mechanical problems of machines. Know how to repair (after sales repair) construction machines. Know how to read electrical diagram and lay out plan. Know how to operate power tools. Willing to work flexible schedule. Do other related duties as assigned</t>
  </si>
  <si>
    <t>EMPLYEE WITHHOLDING TAX</t>
  </si>
  <si>
    <t>C-500-22250-457787</t>
  </si>
  <si>
    <t>NORTHERN MARIANAS COLLEGE</t>
  </si>
  <si>
    <t xml:space="preserve">AS TERLAJE CAMPUS </t>
  </si>
  <si>
    <t>P.O. BOX 501250</t>
  </si>
  <si>
    <t>MASGA</t>
  </si>
  <si>
    <t>POLLY</t>
  </si>
  <si>
    <t>DELEON GUERRERO</t>
  </si>
  <si>
    <t>AS TERLAJE CAMPUS</t>
  </si>
  <si>
    <t>polly.masga@marianas.edu</t>
  </si>
  <si>
    <t>2ND FLOOR, SASHA BLDG., BEACH RD., CHALAN LAULAU</t>
  </si>
  <si>
    <t>P-500-22206-372545</t>
  </si>
  <si>
    <t>NETWORK SYSTEMS ADMINISTRATOR</t>
  </si>
  <si>
    <t>BACHELOR'S DEGREE FROM A U.S. ACCREDITED INSTITUTION OR FOREIGN EQUIVALENT IS ACCEPTABLE.</t>
  </si>
  <si>
    <t>NORTHERN MARIANAS COLLEGE - AS TERLAJE CAMPUS</t>
  </si>
  <si>
    <t>APPLICABLE LOCAL AND FEDERAL EMPLOYMENT TAXES</t>
  </si>
  <si>
    <t>C-500-22242-444561</t>
  </si>
  <si>
    <t>Commercial Pilots</t>
  </si>
  <si>
    <t>P-500-22186-330798</t>
  </si>
  <si>
    <t>Commercial Pilot</t>
  </si>
  <si>
    <t>a)	Must hold at least a Commercial Pilot Certificate with appropriate category and class ratings, as required under Title 14 CFR 135.243(C)(1).
The required certificate will be applied equally to both U.S. workers and CW-1 workers.
b)	Must have at least 1,200 hours of flight time as a pilot, including 500 hours of cross-country flight time, 100 hours of night flight time, and 75 hours of actual or simulated instrument time at least 50 hours of which were in actual flight, as required under Title 14 CFR 135.243 (C)(2).
The required flight hours under Title 14 CFR 135.243 (c)(2) will be applied to both U.S. workers and CW-1 workers.
c)	Must hold a first-class medical certificate, as required under TITLE 14 CFR 61.23(A)(2).
The required medical certificate under Title 14 CFR 61.23(a)(2) will be applied equally to both U.S. workers and CW-1 workers.
d)	Required company training and flight hours: The pilot must successfully complete the FAA required company trainings and checks, prior to being assigned as a pilot in command of the PA-31 aircraft. This requirement is in accordance with the FAA approved company Training Program, and must be performed and completed using the companys facility and aircraft; Completion of 100 hours of flight time as pilot in command in the PA-31-350 aircraft, in accordance with 14 CFR 135.105(A).
The required training and flight hours under Title 14 CFR 135.105(a) will be applied to both U.S. workers and CW-1 workers.
e)	The worker may not be assigned as a pilot of any aircraft operated by Star Marianas Air, Inc. unless the worker successfully passes a DOT/FAA Pre-employment drug test drug test, as required under Title TITLE 14 CFR 120.109(a)(1) and (2):
1)	No employer may hire any individual for a safety-sensitive function listed in  120.105 unless the employer first conducts a pre-employment test and receives a verified negative drug test result for that individual. 
2)	No employer may allow an individual to transfer from a nonsafety-sensitive to a safety-sensitive function unless the employer first conducts a pre-employment test and receives a verified negative drug test result for the individual.
NOTE: The pre-employment drug test is a DOT and FAA requirement, and may only be performed in the US.
The DOT/FAA pre-employment drug test requirement under Title 14 CFR 120.109(a)(1) will be applied equally to both U.S. workers and CW-1 workers.
f)	The worker must sign an agreement with a Training Cost Recovery program wherein the employer initially bears the cost of the required trainings and checks. The cost of this training shall be prorated over the first 6 months of the employment. If the worker does not complete 6 months of employment, the worker shall reimburse the company for a prorated amount of the cost of the ground and flight training.
The required agreement with a Training Cost Recovery program will be applied equally to both U.S. workers and CW-1 workers.</t>
  </si>
  <si>
    <t>Year</t>
  </si>
  <si>
    <t>Offered wage is paid upon successful completion of the company training and flight hour requirements described in E.b.12</t>
  </si>
  <si>
    <t>pilotjobs@starmarianasair.com</t>
  </si>
  <si>
    <t>C-500-22260-478795</t>
  </si>
  <si>
    <t>P-500-22216-395667</t>
  </si>
  <si>
    <t>Specializes Filipino cuisine.</t>
  </si>
  <si>
    <t>Federal &amp; CNMI taxes</t>
  </si>
  <si>
    <t>C-500-22259-476412</t>
  </si>
  <si>
    <t>P-500-22217-398572</t>
  </si>
  <si>
    <t>Experienced in using Excel.</t>
  </si>
  <si>
    <t>C-500-22166-281163</t>
  </si>
  <si>
    <t>C-500-22201-363772</t>
  </si>
  <si>
    <t>MARIA THERESA CRUZ</t>
  </si>
  <si>
    <t>HANDYMAN</t>
  </si>
  <si>
    <t>P.O. BOX  502305 CK</t>
  </si>
  <si>
    <t>P-500-22156-245258</t>
  </si>
  <si>
    <t>HIGH SCHOOL GRADUATE AND 12 MONTHS OF EXPERIENCE.</t>
  </si>
  <si>
    <t>C-500-22270-495435</t>
  </si>
  <si>
    <t>Joeten Motor Company Inc</t>
  </si>
  <si>
    <t>Beach Road, Oleai PO BOX 500137</t>
  </si>
  <si>
    <t>Shipping, Receiving, and Inventory Clerks</t>
  </si>
  <si>
    <t>P-500-22227-415393</t>
  </si>
  <si>
    <t>Parts Receiving Clerk</t>
  </si>
  <si>
    <t xml:space="preserve">MUST HAVE 12 MONTHS PREVIOUS WORK RELATED EXPERIENCE AS A PARTS RECEIVING CLERK. HIGH SCHOOL DIPLOMA/GED REQUIRED. MUST HAVE BASIC COMPUTER SKILLS (MUST BE KNOWLEDGEABLE IN MICROSOFT WORD AND MICROSOFT EXCEL). MUST BE FLEXIBLE WITH DUTIES, WORK SCHEDULE AND BE ABLE TO WORK INDEPENDENTLY.
MUST HAVE BASIC AUTOMOTIVE KNOWLEDGE. MUST BE ABLE TO LIFT 30-50 LBS. MUST BE ABLE TO COMMUNICATE IN A PROFESSIONAL MANNER (OVER THE PHONE, EMAIL AND IN PERSON).
APPLICANTS MUST PASS SKILLED TEST DURING APPLICATION PROCESS. (TOTAL PASSING SCORE OF 89%) THE SKILL TESTING AND COMPREHENSION EXAM ARE REQUIRED EQUALLY OF BOTH US AND FOREIGN WORKERS. MUST BE ABLE TO WORK DURING WEEKENDS AND HOLIDAYS WHEN NEEDED.
</t>
  </si>
  <si>
    <t>Joeten Motors Company Inc</t>
  </si>
  <si>
    <t>C-500-22269-493077</t>
  </si>
  <si>
    <t>REJOICE WORLD CORPORATION</t>
  </si>
  <si>
    <t>9 ELEVEN RESTO BAR II</t>
  </si>
  <si>
    <t>P.O. BOX 500261, COCONUT ST</t>
  </si>
  <si>
    <t>MARATAS</t>
  </si>
  <si>
    <t>CORAZON</t>
  </si>
  <si>
    <t>BERNALDEZ</t>
  </si>
  <si>
    <t>worldrejoice154@gmail.com</t>
  </si>
  <si>
    <t>Cooks, Short Order</t>
  </si>
  <si>
    <t>P-500-22160-261438</t>
  </si>
  <si>
    <t>At least 6 months working experience. High School graduate. Knows how to make different kind of dishes. Knows how to make different kinds of snacks and desserts. Can create different kinds of menu. Knows how to measure and assemble ingredients for menu items. Maintain accurate food inventories. Knowledge in cooking. Ensure that the food preparation area and the kitchen are sanitized at the end of the shift. Willing to work flexible schedule.</t>
  </si>
  <si>
    <t>COCONUT ST</t>
  </si>
  <si>
    <t>C-500-22215-393186</t>
  </si>
  <si>
    <t>C-500-22259-476503</t>
  </si>
  <si>
    <t>BLUE EAGLE ENTERPRISES LLC</t>
  </si>
  <si>
    <t>DAMA DI NOCHE STREET, GARAPAN</t>
  </si>
  <si>
    <t>P.O. BOX 506082</t>
  </si>
  <si>
    <t>JOSON</t>
  </si>
  <si>
    <t>RIZALLY</t>
  </si>
  <si>
    <t>blue_eagle_enterprises@yahoo.com</t>
  </si>
  <si>
    <t>P-500-22192-341915</t>
  </si>
  <si>
    <t>FOOD PREPARER</t>
  </si>
  <si>
    <t xml:space="preserve">Must have at least 3 months experience. Knowledge of principles and processes for providing customer and personal services. This includes customer needs assessment, meeting quality standards for services, and evaluation of customer satisfaction. </t>
  </si>
  <si>
    <t>CNMI WITHHOLDING TAX, FEDERAL WITHHOLDING TAX, SOCIAL SECURITY AND MEDICARE CONTRIBUTIONS, EMPLOYER WILL ASSIST IN SECURING BOARD AND LODGING AT NO COST OR DEDUCTION TO EMPLOYEES.</t>
  </si>
  <si>
    <t>C-500-22189-338839</t>
  </si>
  <si>
    <t>C-500-22166-281169</t>
  </si>
  <si>
    <t>C-500-22189-338836</t>
  </si>
  <si>
    <t>C-500-22189-338866</t>
  </si>
  <si>
    <t>C-500-22278-511029</t>
  </si>
  <si>
    <t>10 Grand St San Jose Village</t>
  </si>
  <si>
    <t>P-500-22206-372512</t>
  </si>
  <si>
    <t>HEAVY AND TRACTOR TRAILER TRUCK DRIVER</t>
  </si>
  <si>
    <t>Must have minimum 12 months of work experience as heavy and tractor-trailer truck, cement truck and dump truck driver. Knowledge in operating other heavy equipment such as loaders or excavators is an advantage.</t>
  </si>
  <si>
    <t>C-500-22278-511030</t>
  </si>
  <si>
    <t>C-500-22222-406919</t>
  </si>
  <si>
    <t>C-500-22246-454487</t>
  </si>
  <si>
    <t xml:space="preserve">Asia Pacific Hotels, Inc. </t>
  </si>
  <si>
    <t xml:space="preserve">Crowne Plaza Resort Saipan </t>
  </si>
  <si>
    <t xml:space="preserve">Coral Tree Avenue, Garapan </t>
  </si>
  <si>
    <t xml:space="preserve">Sambile </t>
  </si>
  <si>
    <t xml:space="preserve">Jenypy </t>
  </si>
  <si>
    <t xml:space="preserve">Human Resources Assistant Manager </t>
  </si>
  <si>
    <t>P-500-22194-347927</t>
  </si>
  <si>
    <t xml:space="preserve">Sous Chef </t>
  </si>
  <si>
    <t>Must obtain a food handlers permit.</t>
  </si>
  <si>
    <t>CNMI and Federal Taxes, share in medical insurance and 401K retirement plan, if applicable.</t>
  </si>
  <si>
    <t>Asia Pacific Hotels Inc dba Crowne Plaza Resort Saipan</t>
  </si>
  <si>
    <t>C-500-22201-364041</t>
  </si>
  <si>
    <t>S &amp; Y Corporation</t>
  </si>
  <si>
    <t>SINAPALO</t>
  </si>
  <si>
    <t>NASEON</t>
  </si>
  <si>
    <t>Sinapalo</t>
  </si>
  <si>
    <t>sycorporation.rota@gmail.com</t>
  </si>
  <si>
    <t>P-500-22052-917072</t>
  </si>
  <si>
    <t xml:space="preserve">6 months Work experience as a painter </t>
  </si>
  <si>
    <t>C-500-22201-363594</t>
  </si>
  <si>
    <t xml:space="preserve">PO BOX 501856 </t>
  </si>
  <si>
    <t>Vincent</t>
  </si>
  <si>
    <t>P.O. Box 501856</t>
  </si>
  <si>
    <t>P-500-22119-119515</t>
  </si>
  <si>
    <t>Groundskeeper</t>
  </si>
  <si>
    <t>MUST HAVE A HIGH SCHOOL DIPLOMA OR GED CERTIFICATE WITH 5 MONTHS OF PREVIOUS WORK-RELATED SKILL, KNOWLEDGE AND/OR EXPERIENCE.</t>
  </si>
  <si>
    <t>Withholding, SS and Med Fica Tax</t>
  </si>
  <si>
    <t>C-500-22259-476500</t>
  </si>
  <si>
    <t>BLUE EAGLE CONSTRUCTION</t>
  </si>
  <si>
    <t>P-500-22192-341924</t>
  </si>
  <si>
    <t>Must have at least 24 months of experience. Ability to follow the instructions from the supervisor or senior maintenance workers. Knowledge of general carpentry or repairs. Ability to use hand tools and power tools.</t>
  </si>
  <si>
    <t>CNMI WITHHOLDING TAX, FEDERAL WITHHOLDING TAX, SOCIAL SECURITY AND MEDICARE CONTRIBUTIONS. EMPLOYER WILL ASSIST IN SECURING BOARD AND LODGING AT NO COST TO EMPLOYEES</t>
  </si>
  <si>
    <t>C-500-22230-423241</t>
  </si>
  <si>
    <t>LPZ ENTERPRISES, INC.</t>
  </si>
  <si>
    <t>D &amp; A CONSTRUCTION</t>
  </si>
  <si>
    <t>CHALAN MSGR. MARTINEZ, KOBLERVILLE</t>
  </si>
  <si>
    <t>P.O BOX 502754</t>
  </si>
  <si>
    <t>NAVARRO</t>
  </si>
  <si>
    <t>EDWARD</t>
  </si>
  <si>
    <t>AMOG</t>
  </si>
  <si>
    <t>P.O. Box 502754</t>
  </si>
  <si>
    <t>lpzenterprises@yahoo.com</t>
  </si>
  <si>
    <t>P-500-22185-330425</t>
  </si>
  <si>
    <t>GENERAL MAINTENANCE &amp; REPAIR WORKERS</t>
  </si>
  <si>
    <t>CHALAN MSGR. MARTINEZ</t>
  </si>
  <si>
    <t>KOBLERVILLE</t>
  </si>
  <si>
    <t>C-500-22224-412623</t>
  </si>
  <si>
    <t>Marianas Health Services, Inc</t>
  </si>
  <si>
    <t>Physical Therapists</t>
  </si>
  <si>
    <t>P-500-22183-329294</t>
  </si>
  <si>
    <t>MUST HAVE A BACHELOR'S DEGREE IN PHYSICAL THERAPY; GRADUATE OF A PHYSICAL THERAPY PROGRAM APPROVED BY THE AMERICAN PHYSICAL THERAPY ASSOCIATION, THE COMMITTEE ON ALLIED HEALTH EDUCATION AND ACCREDITATION OF THE AMERICAN MEDICAL ASSOCIATION, OR THE COUNCIL ON MEDICAL EDUCATION OF THE AMERICAN MEDICAL ASSOCIATION AND THE AMERICAN PHYSICAL THERAPY ASSOCIATION; WITH CURRENT LICENSE/REGISTRATION AS A PHYSICAL THERAPIST IN THE STATE(S) IN WHICH PRACTICING; HOME CARE EXPERIENCE PREFERRED;</t>
  </si>
  <si>
    <t>C-500-22210-383845</t>
  </si>
  <si>
    <t>Joaquin M Manglona</t>
  </si>
  <si>
    <t>1840 Beach Rd., Susupe</t>
  </si>
  <si>
    <t>P-500-22099-053833</t>
  </si>
  <si>
    <t>Proven previous maintenance and repair work experience. Skilled in the use of hand and/or power tools. Able to read and check blueprints, repair manuals or parts catalogues as necessary. Must know how to use common tools such as hammers, hoists, saws, drills and wrenches. Experience with precision measuring instruments or electronic testing devices. Must have experience in performing routine maintenance and has eye for details.</t>
  </si>
  <si>
    <t>Sulo Street along Talaya Avenue</t>
  </si>
  <si>
    <t>C-500-22208-378195</t>
  </si>
  <si>
    <t xml:space="preserve">None </t>
  </si>
  <si>
    <t>C-500-22237-436958</t>
  </si>
  <si>
    <t>C-500-22166-281105</t>
  </si>
  <si>
    <t>C-500-22216-395620</t>
  </si>
  <si>
    <t>P-500-22171-295975</t>
  </si>
  <si>
    <t>Electrician</t>
  </si>
  <si>
    <t>Must be able to read and understand electrical blueprints, schematics, and diagrams.
Has working knowledge of electrical theory, and the associated principles, materials, and equipment.
Has the ability to operate hand and power tools associated with electrical work and must be able to lift a minimum of 50 lbs. to shoulder level. With a minimum of 24 months experience required.</t>
  </si>
  <si>
    <t>C-500-22245-452564</t>
  </si>
  <si>
    <t>MR CORPORATION</t>
  </si>
  <si>
    <t>P.O. BOX 7491 SVRB</t>
  </si>
  <si>
    <t>UNIT 5, 2ND FLOOR, PACIFIC QUICK PRINT BUILDING, GARAPAN</t>
  </si>
  <si>
    <t>MANZANO</t>
  </si>
  <si>
    <t>RANILO</t>
  </si>
  <si>
    <t>PAROGINOG</t>
  </si>
  <si>
    <t xml:space="preserve">UNIT 5, 2ND FLOOR, PACIFIC QUICK PRINT BUILDING,  GARAPAN </t>
  </si>
  <si>
    <t>ranniepmanzano@gmail.com</t>
  </si>
  <si>
    <t>P-500-22196-354095</t>
  </si>
  <si>
    <t>UNIT 5, 2ND FLOOR, PACIFIC QUICK PRINT BUILDING</t>
  </si>
  <si>
    <t>CHALAN PALE ARNOLD ROAD, GARAPAN</t>
  </si>
  <si>
    <t>RANNIEPMANZANO@GMAIL.COM</t>
  </si>
  <si>
    <t>C-500-22280-516153</t>
  </si>
  <si>
    <t>D&amp;Q SAIPAN CO., LTD</t>
  </si>
  <si>
    <t>DICKERSON &amp; QUINN</t>
  </si>
  <si>
    <t>CTSI BUILDING</t>
  </si>
  <si>
    <t>12901 LOWER BASE DRIVE LOWER BASE</t>
  </si>
  <si>
    <t>KRETZERS</t>
  </si>
  <si>
    <t>MAX</t>
  </si>
  <si>
    <t>RESIDENT MANAGER</t>
  </si>
  <si>
    <t>hr_dq@tanholdings.com</t>
  </si>
  <si>
    <t>P-500-22208-378171</t>
  </si>
  <si>
    <t>Accounting Assistant</t>
  </si>
  <si>
    <t>ASSOCIATE'S DEGREE GRADUATE MAJOR IN ACCOUNTING, FINANCE OR BUSINESS ADMINISTRATION/MANAGEMENT.  Previous work-related skill, knowledge, or experience is required for this occupation. PROFICIENT IN ACCOUNTING SOFTWARE - SYSTEM APPLICATION OF PRODUCT IN DATA PROCESSING (SAP). KNOWLEDGE OF ECONOMIC AND ACCOUNTING PRINCIPLES AND PRACTICES, THE FINANCIAL MARKETS, BANKING AND THE ANALYSIS AND REPORTING OF FINANCIAL DATA.</t>
  </si>
  <si>
    <t xml:space="preserve">D&amp;Q SAIPAN CTSI BLDG </t>
  </si>
  <si>
    <t>Paid leave, Holiday pay, and 401(k) retirement plan subject to company policy, is optional.</t>
  </si>
  <si>
    <t>All CNMI and Federal Income Taxes, share in medical insurance and 401(k) retirement plan, if applicable.</t>
  </si>
  <si>
    <t>C-500-22165-276508</t>
  </si>
  <si>
    <t>C-500-22288-532009</t>
  </si>
  <si>
    <t>KALAYAAN INC.</t>
  </si>
  <si>
    <t>P.O. BOX 505656, AGINGAN LANE,  SAN ANTONIO VILLAGE</t>
  </si>
  <si>
    <t>AIREN</t>
  </si>
  <si>
    <t>PADILLA</t>
  </si>
  <si>
    <t>P.O. BOX 505656, AGINGAN LANE, SAN ANTONIO VILLAGE</t>
  </si>
  <si>
    <t>airen.lerio@kalayaan.com</t>
  </si>
  <si>
    <t>P-500-22246-454514</t>
  </si>
  <si>
    <t>KITCHEN HELPER</t>
  </si>
  <si>
    <t>MUST BE HIGH SCHOOL/GED GRADUATE WITH THREE (3) MONTHS WORK SKILLS, KNOWLEDGE AND WORK-RELATED EXPERIENCE.  MUST BE ABLE TO WORK IN AN EARLY MORNING SHIFT AND FLEXIBLE WORK HOURS. MUST BE ABLE TO LIFT AT LEAST 50 LBS. WILL CONSIDER FOREIGN EQUIVALENT OF HIGH SCHOOL DIPLOMA OR GED</t>
  </si>
  <si>
    <t xml:space="preserve">PO BOX 505656, AGINGAN LANE, SAN ANTONIO VILLAGE </t>
  </si>
  <si>
    <t>CHAPTERS 2 &amp; 7 TAXES (STATE &amp; FEDERAL TAX), SOCIAL SECURITY &amp; MEDICARE TAX</t>
  </si>
  <si>
    <t>C-500-22248-454816</t>
  </si>
  <si>
    <t>C-500-22259-476502</t>
  </si>
  <si>
    <t>RR CLEANING SERVICES</t>
  </si>
  <si>
    <t>P-500-22192-341919</t>
  </si>
  <si>
    <t>CLEANERS</t>
  </si>
  <si>
    <t>MUST HAVE AT LEAST 12 MONTHS EXPERIENCE. Must possess active listening- Giving full attention to what other are saying, taking time to understand the points being made, asking questions as appropriate times. Able to work safely with a variety of cleaning supplies, ability to manage time efficiently, work well when supervisors are not present, follows written and verbal instructions from the supervisor and handles the physical demands of the job, including and walking for most of the shift, bending and climbing.</t>
  </si>
  <si>
    <t>CNMI withholding Tax, Federal Withholding Tax, Social Security and Medicare Contributions. Employer will assist in securing board and lodging at no cost to employees.</t>
  </si>
  <si>
    <t>C-500-22230-423125</t>
  </si>
  <si>
    <t>Worksman's Compensation</t>
  </si>
  <si>
    <t>C-500-22208-378243</t>
  </si>
  <si>
    <t xml:space="preserve">li's usa corp </t>
  </si>
  <si>
    <t>P-500-22094-032787</t>
  </si>
  <si>
    <t xml:space="preserve">STORE MAINTENANCE </t>
  </si>
  <si>
    <t>Work as a maintenance worker in the supermarket for at least 24 months consecutive months</t>
  </si>
  <si>
    <t>C-500-22237-436748</t>
  </si>
  <si>
    <t>C-500-22284-521417</t>
  </si>
  <si>
    <t>Niizeki International Saipan Co., Ltd</t>
  </si>
  <si>
    <t>817 JESUS T. ATTAO ROAD</t>
  </si>
  <si>
    <t>Garapan Village,  PO Box 5140 CHRB</t>
  </si>
  <si>
    <t>Montilla</t>
  </si>
  <si>
    <t>Christylyn</t>
  </si>
  <si>
    <t>Gomez</t>
  </si>
  <si>
    <t>Controller</t>
  </si>
  <si>
    <t>Garapan Village, PO Box 5140 CHRB</t>
  </si>
  <si>
    <t>niizeki.intlspn@yahoo.com</t>
  </si>
  <si>
    <t>Real Estate Sales Agents</t>
  </si>
  <si>
    <t>P-500-22236-434186</t>
  </si>
  <si>
    <t>Sales &amp; Marketing Executive (Real Estate/Property Industry)</t>
  </si>
  <si>
    <t>12 months of experience in sales and marketing is required for this position, preferably in Real Estate/Property Industry. Associate's degree. Can operate computers, 10-key calculators, typewriter, and copy machines to perform calculations and produce documents &amp; reports for submission directly to Japan corporate office. Knowledgeable in MS Word and Excel. Can speak, read and write in Japanese language fluently, preferably in Kanji, to assist Japanese clients and prepare reports for Japan office. Driving skills is a plus.</t>
  </si>
  <si>
    <t>Jesus T. Attao Road</t>
  </si>
  <si>
    <t>C-500-22265-487598</t>
  </si>
  <si>
    <t>AARON PAUL V. PAMINTUAN</t>
  </si>
  <si>
    <t>P.O. BOX 503350, TEXAS ROAD</t>
  </si>
  <si>
    <t>AARON PAUL</t>
  </si>
  <si>
    <t>VIDAL</t>
  </si>
  <si>
    <t>pamintuan.aaronpaul@yahoo.com</t>
  </si>
  <si>
    <t>P-500-22166-281632</t>
  </si>
  <si>
    <t>MAINTENANCE WORKER (ROOM RENTAL)</t>
  </si>
  <si>
    <t>High school graduate with 12 months working experience. Must have experience in maintenance work. Know how to repair doors, locks, windows. Can read electrical diagram and repair electrical problems. Knowledge in carpentry works. Do other related duties as assigned.</t>
  </si>
  <si>
    <t>TEXAS ROAD</t>
  </si>
  <si>
    <t>C-500-22241-444304</t>
  </si>
  <si>
    <t>P-500-22187-333485</t>
  </si>
  <si>
    <t>Clinical Laboratory Technician</t>
  </si>
  <si>
    <t>Licensed by the CNMI Healthcare Professions Licensing Board (HCPLB) as a Clinical Laboratory Technician, meeting all requirements with appropriate documents and have at least one of the following: U.S. Associate Degree in a Laboratory or Biological Science with the minimum hours of coursework and training required to perform laboratory testing, as defined by CLIA requirements. Graduate of a Foreign Medical Technology program that meets all education and training, as defined by CLIA requirements. Applicants with degrees from foreign institutions must have an evaluation of their credentials to determine the equivalency of their education to an education obtained in the United States (U.S). The equivalency evaluations should be on a course-by-course basis and may be performed by a nationally recognized organization. At least two years of recent and pertinent experience in the field of laboratory medicine.</t>
  </si>
  <si>
    <t>C-500-22256-468019</t>
  </si>
  <si>
    <t>C-500-22230-423124</t>
  </si>
  <si>
    <t>C-500-22291-534853</t>
  </si>
  <si>
    <t>ADVANCE MARINE SAIPAN CORPORATION</t>
  </si>
  <si>
    <t>LOWER BASE DRIVE</t>
  </si>
  <si>
    <t>PMB 6 P.O. BOX 10003, SAIPAN</t>
  </si>
  <si>
    <t>LOWER BASE</t>
  </si>
  <si>
    <t>KOBAYASHI</t>
  </si>
  <si>
    <t>MASAAKI</t>
  </si>
  <si>
    <t>amscorp@pticom.com</t>
  </si>
  <si>
    <t>IKEDA</t>
  </si>
  <si>
    <t>MAMI</t>
  </si>
  <si>
    <t>ROUTE 38 (NAVY HILL ROAD)</t>
  </si>
  <si>
    <t>PO BOX 500047, SAIPAN</t>
  </si>
  <si>
    <t>mami96950@gmail.com</t>
  </si>
  <si>
    <t>M&amp;M's CORPORATION</t>
  </si>
  <si>
    <t>P-500-22234-428669</t>
  </si>
  <si>
    <t>Marine Engine Mechanic</t>
  </si>
  <si>
    <t>Preferable to have maintenance and repair experiences with various marine engines and Hydraulic Winch Systems in Saipan or within the CNMI.</t>
  </si>
  <si>
    <t>Worker's Compensation provided</t>
  </si>
  <si>
    <t>Any and all Federal and CNMI taxes applicable by law</t>
  </si>
  <si>
    <t>C-500-22265-487586</t>
  </si>
  <si>
    <t>AARO PAUL V. PAMINTUAN</t>
  </si>
  <si>
    <t>P-500-22166-281613</t>
  </si>
  <si>
    <t>MAINTENANCE WORKER (Building Maintenance &amp; Repair Services)</t>
  </si>
  <si>
    <t xml:space="preserve">At least 12 months working experience. High School Graduate. Know how to read electrical diagram and lay out plan. Know how to operate power tools and welding machine. Knowledge in masonry job.  Know to repair doors, locks, windows. Can read electrical diagram and repair electrical problems. Willing to work flexible schedule. Do other related duties as assigned. </t>
  </si>
  <si>
    <t>C-500-22236-436442</t>
  </si>
  <si>
    <t>Licensed by the CNMI Health Care Professions Licensing Board (HCPLB) as Clinical Laboratory Technologist, meeting all necessary requirements with appropriate documents. Possess current license to practice laboratory medicine ASCP (American Society for Clinical Pathology) or equivalent such as AMT (American Medical Technologists), HHS (Health and Human Services) and have at least one the following: U.S. Associates Degree in a Laboratory or Biological Science with the minimum hours of coursework and training required to perform laboratory testing, as defined by CLIA requirements; OR Associates degree graduate of a foreign Medical Technology Program and meets all education and training, as defined by CLIA requirements. Applicants with degrees from foreign institutions must have an evaluation of their credentials to determine the equivalency of their education to an education obtained in the United States (U.S). The equivalency evaluations should be on a course-by-course basis and may be performed by a nationally recognized organization. Clinical Laboratory Scientist licensed by the AMT or HHS may be exempt from the two-year degree due to licensing requirements prior to 1998. Applicants must have 2 year recent and applicable clinical laboratory experience.</t>
  </si>
  <si>
    <t>C-500-22265-487612</t>
  </si>
  <si>
    <t>P-500-22166-281584</t>
  </si>
  <si>
    <t>REFRIGERATION TECHNICIAN</t>
  </si>
  <si>
    <t>At least 12 months working experience, must have working experience as Refrigeration Technician. High school graduate. Must know how to repair electrical and mechanical system. Knowledge in diagnosing and troubleshooting. Must know all types of refrigerants. Must know how to make A/C ducting and read electrical diagram and layout.</t>
  </si>
  <si>
    <t>C-500-22223-410026</t>
  </si>
  <si>
    <t>NORMA M MARFEGA</t>
  </si>
  <si>
    <t>NORM'S HOUSE RENTAL</t>
  </si>
  <si>
    <t>TANDUKI DRIVE DANDAN VILLAGE</t>
  </si>
  <si>
    <t>islandereprocess@yahoo.com</t>
  </si>
  <si>
    <t>P-500-22132-167490</t>
  </si>
  <si>
    <t>CERTIFICATE OF WORKING EXPERIENCE FOR A MINIMUM OF 24 MONTHS.</t>
  </si>
  <si>
    <t>C-500-22277-508336</t>
  </si>
  <si>
    <t>C-500-22236-436467</t>
  </si>
  <si>
    <t>C-500-22273-503364</t>
  </si>
  <si>
    <t>P-500-22189-338893</t>
  </si>
  <si>
    <t>Able to demonstrate specific skills: 1. active listening-Giving full attention to what other people are saying, taking time to understand the points being made, asking questions are appropriate, and not interrupting in appropriate times. Actively looking for 2. Speaking-Talking to others to convey information effectively 3. Persuasion- Persuading others to change their minds or behavior 4. Social Perceptiveness- Being aware of others' reactions and understanding why they act as they do. 5. Critical Thinking- Using logic and reasoning to identify the strengths and weakness of alternative solutions, conclusions or approaches to problems. Be able and willing to work in flexible shifts, days, evening, night, weekend and holidays.</t>
  </si>
  <si>
    <t xml:space="preserve"> INOS</t>
  </si>
  <si>
    <t>C-500-22277-508353</t>
  </si>
  <si>
    <t>C-500-22287-529365</t>
  </si>
  <si>
    <t xml:space="preserve">E SUPPLY ENTERPRISE </t>
  </si>
  <si>
    <t>TUN HERMAN PAN AIRPORT ROAD, DANDAN</t>
  </si>
  <si>
    <t>P-500-22186-330777</t>
  </si>
  <si>
    <t>P.O. BOX 506557 DANDAN</t>
  </si>
  <si>
    <t>FICA TAXES: SOCIAL SECURITY AND MEDICARE  / CNMI TAXES: CHAPTER 2 AND CHAPTER 7</t>
  </si>
  <si>
    <t>e_supplyenterprises@yahoo.com</t>
  </si>
  <si>
    <t>C-500-22230-423129</t>
  </si>
  <si>
    <t>P-500-22186-333029</t>
  </si>
  <si>
    <t>Procurement Specialist</t>
  </si>
  <si>
    <t>Must be able to demonstrate ability in operating Windows, Microsoft Office applications specifically Excel, and the Internet.</t>
  </si>
  <si>
    <t>C-500-22252-462952</t>
  </si>
  <si>
    <t>P-500-22189-338667</t>
  </si>
  <si>
    <t>COMPUTER TECHNICIAN</t>
  </si>
  <si>
    <t>STRONG ATTENTION TO DETAIL; THE ABILITY TO UNDERSTAND AND BRAINSTORM CREATIVE SOLUTIONS TO COMPLEX PROBLEMS IS ESSENTIAL. MUST HAVE STRONG TIME MANAGEMENT SKILLS AND WORK PRODUCTIVELY WITH MINIMAL SUPERVISION; FAMILIARITY AND UNDERSTANDING OF THE FUNCTIONS OF BASIC COMPUTER HARDWARE AND SOFTWARE; STRONG WRITTEN AND VERBAL COMMUNICATION SKILLS AND COLLABORATIVE ATTITUDE ARE A MUST ABILITY TO EXPLAIN TECHNICAL PROBLEMS. MUST HAVE SOUND ANALYTICAL THINKING SKILLS AND ATTENTION TO DETAIL. BE ABLE AND WILLING TO WORK IN FLEXIBLE SHIFTS, DAYS, EVENINGS, WEEKENDS, AND HOLIDAYS.</t>
  </si>
  <si>
    <t>C-500-22249-455304</t>
  </si>
  <si>
    <t>C-500-22202-367461</t>
  </si>
  <si>
    <t>Wilfredo G. Ching</t>
  </si>
  <si>
    <t>Gene's Barber &amp; Beauty Shop</t>
  </si>
  <si>
    <t>P.O. Box 504941</t>
  </si>
  <si>
    <t>Wilfredo</t>
  </si>
  <si>
    <t>Sole Proprietor</t>
  </si>
  <si>
    <t>P-500-22158-250717</t>
  </si>
  <si>
    <t>Hair Stylist</t>
  </si>
  <si>
    <t>Certificate of employment of at least 12 months of experience in the related work.</t>
  </si>
  <si>
    <t>Unit 2 and 3, Skills International Bldg.</t>
  </si>
  <si>
    <t>Middle Road, Garapan</t>
  </si>
  <si>
    <t>C-500-22201-363722</t>
  </si>
  <si>
    <t>C-500-22242-444685</t>
  </si>
  <si>
    <t xml:space="preserve">Knowledge of electrical codes and best practices.
Ability to read blueprints and technical diagrams.
Proficient in Microsoft Word and Excel.  Computer-aided design CAD software, AUTODESK AUTO CAD 3D.  
Experience with basic hand and power tools.
Experience with diagnostic tools.
Physically able to meet requirements of the job including, working in confined spaces, lifting heavy equipment, and working at elevated heights.
</t>
  </si>
  <si>
    <t>C-500-22223-410571</t>
  </si>
  <si>
    <t>1 YEAR GENERAL MAINTENANCE EXPERIENCE IN REPAIRING BUILDINGS, EQUIPMENT, PLUMBING, ELECTRICAL SYSTEMS AND EXPERIENCE IN POWER OR HAND TOOLS. SKILL IN GENERAL CUSTODIAL DUTIES AND FACILITY CLEANING DUTIES. SKILL IN ROUTINE EQUIPMENT AND VEHICLE MAINTENANCE. MUST BE ABLE TO WORK ON FLEXIBLE HOURS INCLUDING WEEKENDS AND HOLIDAYS . MUST AGREE TO A POST- OFFER, PRE-EMPLOYMENT DRUG SCREENING TEST THE PROSPECTIVE EMPLOYEE OR APPLICANT WILL BE REQUIRED AN EMPLOYMENT DRUG SCREENING TEST WHICH WILL APPLY EQUALLY TO U.S. WORKERS AND CW-1 WORKERS.</t>
  </si>
  <si>
    <t>C-500-22269-493053</t>
  </si>
  <si>
    <t>EMANUEL D. PAMINTUAN</t>
  </si>
  <si>
    <t>ARMUEL BUILDERS</t>
  </si>
  <si>
    <t>P.O. BOX 504012, TEXAS ROAD</t>
  </si>
  <si>
    <t>EMANUEL</t>
  </si>
  <si>
    <t>DIZON</t>
  </si>
  <si>
    <t>pamintuan.emmanuel@yahoo.com</t>
  </si>
  <si>
    <t>P-500-22166-284480</t>
  </si>
  <si>
    <t>At least 12 months working experience. High school graduate. Must have working experience as Refrigeration Technician. Must know how to repair electrical and mechanical system. Knowledge in diagnosing and troubleshooting. Must know all types of refrigerants. Know how to make A/C ducting and can read electrical diagram and layout.</t>
  </si>
  <si>
    <t>EMPLOYEE WITHOLDING TAX</t>
  </si>
  <si>
    <t>C-500-22223-410233</t>
  </si>
  <si>
    <t>6 months experience as general maintenance</t>
  </si>
  <si>
    <t>C-500-22287-529408</t>
  </si>
  <si>
    <t>HONG YE TRADING CO. LTD</t>
  </si>
  <si>
    <t>HONG YE HARDWARE</t>
  </si>
  <si>
    <t>3786 AFETNAS ROAD</t>
  </si>
  <si>
    <t>msheu@hongyehardware.com</t>
  </si>
  <si>
    <t>P-500-22242-444408</t>
  </si>
  <si>
    <t xml:space="preserve">12 months work related experience </t>
  </si>
  <si>
    <t>C-500-22256-470648</t>
  </si>
  <si>
    <t xml:space="preserve">SAIPAN STEVEDORE COMPANY INC. </t>
  </si>
  <si>
    <t>12436 COMMERCIAL PORT, LOWER BASE</t>
  </si>
  <si>
    <t>DEMAPAN</t>
  </si>
  <si>
    <t>MANAGING DIRECTOR</t>
  </si>
  <si>
    <t>12436 COMMERICAL PORT AVE, LOWER BASE</t>
  </si>
  <si>
    <t>saisteve@pticom.com</t>
  </si>
  <si>
    <t>P-500-22213-386842</t>
  </si>
  <si>
    <t>DIESEL MECHANIC</t>
  </si>
  <si>
    <t>All applying U.S. citizens and CW individuals preferably have 24 months work experience and skills in related functions. Certification required in the field of diesel mechanic. All applying U.S. citizens and CW individuals must obtain a police clearance pre-hire. All applying U.S. citizens and CW individuals must undergo a drug screening test post-hire.</t>
  </si>
  <si>
    <t>12436 COMMERCIAL PORT AVE, LOWER BASE</t>
  </si>
  <si>
    <t>https://marianaslabor.net/jvapub_list.asp</t>
  </si>
  <si>
    <t>C-500-22290-532271</t>
  </si>
  <si>
    <t>C-500-22277-508342</t>
  </si>
  <si>
    <t>Licensed by the CNMI Health Care Professions Licensing Board (HCPLB) as Clinical Laboratory Technologist, meeting all necessary requirements with appropriate documents. Possess current license to practice laboratory medicine ASCP (American Society for Clinical Pathology) or equivalent such as AMT (American Medical Technologists), HHS (Health and Human Services) and have at least one the following: U.S. Associate's Degree in a Laboratory or Biological Science with the minimum hours of coursework and training required to perform laboratory testing, as defined by CLIA requirements; OR Associate's degree graduate of a foreign Medical Technology Program and meets all education and training, as defined by CLIA requirements. Applicants with degrees from foreign institutions must have an evaluation of their credentials to determine the equivalency of their education to an education obtained in the United States (U.S). The equivalency evaluations should be on a course-by-course basis and may be performed by a nationally recognized organization. Clinical Laboratory Scientist licensed by the AMT or HHS may be exempt from the four-year degree due to licensing requirements prior to 1998. Applicants must have two years recent and applicable clinical laboratory experience.</t>
  </si>
  <si>
    <t>C-500-22287-529320</t>
  </si>
  <si>
    <t>WORLD CONSULTING CENTER, LLC</t>
  </si>
  <si>
    <t>KAPUTAT DR., SAN VICENTE</t>
  </si>
  <si>
    <t>PMB 208 BOX 10000</t>
  </si>
  <si>
    <t>LITULUMAR</t>
  </si>
  <si>
    <t>AGUSTIN</t>
  </si>
  <si>
    <t>KAPUTAT DR. SAN VICENTE</t>
  </si>
  <si>
    <t>info@worldconsulting.center</t>
  </si>
  <si>
    <t>2ND FLOOR SASHA BLDG. BEACH ROAD CHALAN LAULAU</t>
  </si>
  <si>
    <t>P-500-22243-449234</t>
  </si>
  <si>
    <t>BUSINESS CONSULTING MANAGER</t>
  </si>
  <si>
    <t>U.S. AND FOREIGN WORKERS MUST HAVE A BACHELORS DEGREE IN ECONOMICS OR COMMERCE OR ITS FOREIGN EQUIVALENCE; TRANSLATIONS AND INTERPRETATION IN BIDIRECTIONAL JAPANESE AND ENGLISH (WRITING, READING, SPEAKING, AND HEARING)</t>
  </si>
  <si>
    <t xml:space="preserve">KAPUTAT DR., SAN VICENTE </t>
  </si>
  <si>
    <t xml:space="preserve">https://worldconsulting.center </t>
  </si>
  <si>
    <t>C-500-22223-410559</t>
  </si>
  <si>
    <t>1 YEAR GENERAL MAINTENANCE EXPERIENCE IN REPAIRING BUILDINGS, EQUIPMENT, PLUMBING, ELECTRICAL SYSTEMS AND EXPERIENCE IN POWER OR HAND TOOLS. SKILL IN GENERAL CUSTODIAL DUTIES AND FACILITY CLEANING DUTIES. SKILL IN ROUTINE EQUIPMENT AND VEHICLE MAINTENANCE. MUST BE ABLE TO WORK ON FLEXIBLE HOURS INCLUDING WEEKENDS AND HOLIDAYS. MUST AGREE TO A POST- OFFER, PRE-EMPLOYMENT DRUG SCREENING TEST THE PROSPECTIVE EMPLOYEE OR APPLICANT WILL BE REQUIRED AN EMPLOYMENT DRUG SCREENING TEST WHICH WILL APPLY EQUALLY TO U.S. WORKERS AND CW-1 WORKERS.</t>
  </si>
  <si>
    <t>C-500-22199-357295</t>
  </si>
  <si>
    <t>7AS BUILDING REPAIRS AND MAINTENANCE</t>
  </si>
  <si>
    <t>3228 TEXAS ROAD CHALAN KANOA</t>
  </si>
  <si>
    <t>P-500-22144-203192</t>
  </si>
  <si>
    <t>MAINTENANCE AND REPAIR WORKERS,GENERAL</t>
  </si>
  <si>
    <t>EMPLOYMENT CERTIFICATION</t>
  </si>
  <si>
    <t>3228 TEXAS ROAD , CHALAN KANOA VILLAGE</t>
  </si>
  <si>
    <t>In excess of 40 hours per week the rate will be Overtime Rate.</t>
  </si>
  <si>
    <t xml:space="preserve">CNMI Withholding Tax and Fica Tax </t>
  </si>
  <si>
    <t>C-500-22285-523961</t>
  </si>
  <si>
    <t>LYNN</t>
  </si>
  <si>
    <t>PO BOX 520464</t>
  </si>
  <si>
    <t>2nd FLOOR SASHA BLDG., BEACH ROAD</t>
  </si>
  <si>
    <t>P-500-22234-428667</t>
  </si>
  <si>
    <t>U.S. AND FOREIGN WORKERS MUST PERFORM WORK INVOLVING THE SKILLS OF TWO OR MORE MAINTENANCE OR CRAFT OCCUPATIONS TO KEEP MACHINES, MECHANICAL EQUIPMENT, OR THE STRUCTURE OF A RELATED SUPPORT FACILITY IN REPAIR.  DUTIES MAY INVOLVE PIPE FITTING, BOILER MAKING, INSULATING, WIELDING, MACHINING, CARPENTRY, REPAIRING ELECTRICAL OR MECHANICAL EQUIPMENT, INSTALLING ALIGNING, AND BALANCING NEW EQUIPMENT, AND REPAIRING BUILDINGS, FLOORS OR STAIRS.</t>
  </si>
  <si>
    <t>ALL APPLICABLE STATE AND FEDERAL EMPLOYMENT TAXES</t>
  </si>
  <si>
    <t>C-500-22291-534904</t>
  </si>
  <si>
    <t>Saipan Apparel Printing LLC.</t>
  </si>
  <si>
    <t>The Fresh Factory</t>
  </si>
  <si>
    <t>Sablan Afetna Plaza</t>
  </si>
  <si>
    <t>GROUND FLOOR SABLAN AFETNA PLAZA</t>
  </si>
  <si>
    <t>sapaydpena@gmail.com</t>
  </si>
  <si>
    <t>P-500-22240-441979</t>
  </si>
  <si>
    <t>EXPERIENCED IN CUTTING WOMENS AND MENS HAIR AND SKILLS IN CREATING STYLES AND HAIR COLORING.</t>
  </si>
  <si>
    <t>C-500-22277-508299</t>
  </si>
  <si>
    <t>C-500-22252-462925</t>
  </si>
  <si>
    <t>P-500-22189-338889</t>
  </si>
  <si>
    <t>FRONT DESK SUPERVISOR</t>
  </si>
  <si>
    <t>Able to demonstrate specific skills: 1. Social Perceptiveness-Being aware of others' reactions and understanding why they react as they do. 2. Speaking-Talking to others to convey information effectively. 3. Service Orientation-Actively looking for ways to help people. 4. Active Listening-Giving full attention to what other people are saying, taking time to understand the points being made, asking questions as appropriate and not interrupting at inappropriate times.5. Coordination- Adjusting actions in relation to others' actions. Be able and willing to work in flexible shifts, days, evening, night, weekend and holidays.</t>
  </si>
  <si>
    <t>C-500-22262-479115</t>
  </si>
  <si>
    <t>P-500-22184-329958</t>
  </si>
  <si>
    <t>Sales Representative</t>
  </si>
  <si>
    <t xml:space="preserve">REPRESENT THE COMPANY IN SELLING FISH PRODUCTS TO INDIVIDUALS, HOTELS, AND RESTAURANTS AT THE SALES SITE OR CUSTOMERS PLACE OF BUSINESS. MANAGE AND DETERMINES THE PRICE OF FISH PRODUCTS. DIRECTLY INTERACTS WITH CUSTOMERS, COMPILES A LIST OF PROSPECTIVE INSTITUTIONAL CLIENTS FOR
USE AS SALES LEADS, CONTACT BUYERS TO CONVINCE THEM TO BUY PRODUCTS, SELL PRODUCTS AND COLLECT PAYMENT, RECORDS DAILY SALES. PERFORM OTHER DUTIES AS MAY BE ASSIGNED.
</t>
  </si>
  <si>
    <t>C-500-22287-529448</t>
  </si>
  <si>
    <t>DHANZEL CORPORATION</t>
  </si>
  <si>
    <t>P O BOX 502457</t>
  </si>
  <si>
    <t>Jacolbe</t>
  </si>
  <si>
    <t>Danilo</t>
  </si>
  <si>
    <t>dlcconstructionspn@gmail.com</t>
  </si>
  <si>
    <t>P-500-22216-395590</t>
  </si>
  <si>
    <t>Proven 6 months experience as maintenance worker. knowledgeable
in using power  tools and manual tools like Measuring, Marking, Leveling &amp; Layout Tools, Hammer, Saw, sanders and other accessories needed in repairing.</t>
  </si>
  <si>
    <t>MIDDLE ROAD CHALAN LAULAU VILLAGE</t>
  </si>
  <si>
    <t>JACOLBE</t>
  </si>
  <si>
    <t>Dhanzel Corporation</t>
  </si>
  <si>
    <t>DLCconstructionspn@gmail.com</t>
  </si>
  <si>
    <t>C-500-22290-532659</t>
  </si>
  <si>
    <t>SOUDELOR CORPORATION</t>
  </si>
  <si>
    <t>J3 ENTERPRISES</t>
  </si>
  <si>
    <t>P.O. BOX 501393, BEACH ROAD</t>
  </si>
  <si>
    <t>ESLABAN</t>
  </si>
  <si>
    <t>CARLOS JR</t>
  </si>
  <si>
    <t>ESPIRITU</t>
  </si>
  <si>
    <t>soudelorcorp@yahoo.com</t>
  </si>
  <si>
    <t>P-500-22202-369175</t>
  </si>
  <si>
    <t>At least 6 months working experience and repair worker. Must have no criminal records. Knowledge in troubleshooting and repair of electrical and mechanical problems. Know how to read electrical diagram and lay out plan. Know how to operate power tools. Willing to work flexible schedule. Do other related duties as assigned</t>
  </si>
  <si>
    <t>C-500-22218-401120</t>
  </si>
  <si>
    <t>C-500-22221-405177</t>
  </si>
  <si>
    <t>P-500-22179-315789</t>
  </si>
  <si>
    <t>high school or vocational course. 6 months experience as Electrician</t>
  </si>
  <si>
    <t>GREEN BLDG JUDGEWAY ST CHINATOWN GARAPAN</t>
  </si>
  <si>
    <t>C-500-22213-386980</t>
  </si>
  <si>
    <t>SHO ROBIN SUZUKI</t>
  </si>
  <si>
    <t>TOKYO EN RESTAURANT &amp; SEASHIR 003</t>
  </si>
  <si>
    <t>PO BOX 1254</t>
  </si>
  <si>
    <t>SUZUKI</t>
  </si>
  <si>
    <t>SHO ROBIN</t>
  </si>
  <si>
    <t>TOKYOENRESTAU.ROTA@GMAIL.COM</t>
  </si>
  <si>
    <t>P-500-20196-712380</t>
  </si>
  <si>
    <t>Prior experience in related food and beverage service and food preparation positions.
Thorough experience with hot and cold food preparation.
Good working knowledge of accepted sanitation standards and health codes.
Ability to use slicers, mixers, grinders, food processors, etc.
Able to handle work in a fast-paced environment.</t>
  </si>
  <si>
    <t>1254 SONSONG VILLAGE, SONG SONG</t>
  </si>
  <si>
    <t>ALL APPLICABLE CNMI AND FEDERAL TAX DEDUCTIONS</t>
  </si>
  <si>
    <t>tokyoenrestau.rota@gmail.com</t>
  </si>
  <si>
    <t>TOKYO EN RESTAURANT &amp; SEASHIR003</t>
  </si>
  <si>
    <t>C-500-22276-505851</t>
  </si>
  <si>
    <t>P.O. 503984</t>
  </si>
  <si>
    <t>PRESISDENT</t>
  </si>
  <si>
    <t>P-500-22190-341541</t>
  </si>
  <si>
    <t>BUILDING SERVICES TECHNICIAN</t>
  </si>
  <si>
    <t>Ability to lift at least 25 pounds. Able to work safely with a variety of cleaning supplies. Able to use basic cleaning equipment. Knowledge of cleaning chemicals and supplies. Familiarity with Material Safety Data Sheets. Handles the physical demands of the job, including standing and walking for most of the shift, bending, climbing, and lifting at least 25 pounds.</t>
  </si>
  <si>
    <t>Tanduki Drive Dandan Village</t>
  </si>
  <si>
    <t>C-500-22208-378939</t>
  </si>
  <si>
    <t>HELP SUPPLY SERVICES, HEAVY EQUIPMENT RENTAL</t>
  </si>
  <si>
    <t xml:space="preserve">PO BOX 503105 </t>
  </si>
  <si>
    <t>AIPING</t>
  </si>
  <si>
    <t>HR-OIC</t>
  </si>
  <si>
    <t>P-500-22144-204055</t>
  </si>
  <si>
    <t>Supervise 23 General Maintenance workers.  24 months working experience in the related industry - Heavy equipment rental and help supply
services.  Must have no criminal records -- all background checking will be applied to ALL applicants regardless of gender, status, nationality, citizenship. age or color etc.,</t>
  </si>
  <si>
    <t>5 STAR G Corporation</t>
  </si>
  <si>
    <t>C-500-22221-406650</t>
  </si>
  <si>
    <t>MMR CONSULTANCY SERVICES INC</t>
  </si>
  <si>
    <t xml:space="preserve">PO BOX 5403 CHRB </t>
  </si>
  <si>
    <t>SANCIANGCO</t>
  </si>
  <si>
    <t xml:space="preserve">MARY JANE </t>
  </si>
  <si>
    <t>CANOZA</t>
  </si>
  <si>
    <t>mmrconsultancyservices.spn@gmail.com</t>
  </si>
  <si>
    <t>Pest Control Workers</t>
  </si>
  <si>
    <t>P-500-22181-325709</t>
  </si>
  <si>
    <t>PEST CONTROL WORKER</t>
  </si>
  <si>
    <t>MUST HAVE PEST CONTROL CERTIFICATION AND LICENSE.
MUST POSSESS THE FOLLOWING QUALITIES:
NEAR VISION THE ABILITY TO SEE DETAILS AT CLOSE RANGE (WITHIN A FEW FEET OF THE OBSERVER).
ORAL COMPREHENSION THE ABILITY TO LISTEN
TO AND UNDERSTAND INFORMATION AND IDEAS PRESENTED THROUGH SPOKEN WORDS AND SENTENCES.
ORAL EXPRESSION THE ABILITY TO COMMUNICATE INFORMATION AND IDEAS IN SPEAKING SO OTHERS WILL UNDERSTAND.
SPEECH CLARITY THE ABILITY TO SPEAK CLEARLY SO OTHERS CAN UNDERSTAND YOU.
DEDUCTIVE REASONING THE ABILITY TO
APPLY GENERAL RULES TO SPECIFIC PROBLEMS TO PRODUCE ANSWERS THAT MAKE SENSE.
GETTING INFORMATION OBSERVING,
RECEIVING, AND OTHERWISE OBTAINING INFORMATION FROM ALL RELEVANT SOURCES.
IDENTIFYING OBJECTS, ACTIONS, AND EVENTS IDENTIFYING INFORMATION BY CATEGORIZING, ESTIMATING, RECOGNIZING DIFFERENCES OR SIMILARITIES, AND
DETECTING CHANGES IN CIRCUMSTANCES OR EVENTS.
OPERATING VEHICLES, MECHANIZED DEVICES, OR EQUIPMENT RUNNING, MANEUVERING, NAVIGATING, OR DRIVING VEHICLES OR MECHANIZED EQUIPMENT, SUCH AS
FORKLIFTS, PASSENGER VEHICLES, AIRCRAFT, OR WATER CRAFT.
INSPECTING EQUIPMENT, STRUCTURES, OR MATERIAL INSPECTING EQUIPMENT, STRUCTURES, OR MATERIALS TO IDENTIFY THE CAUSE OF ERRORS OR OTHER
PROBLEMS OR DEFECTS.
MAKING DECISIONS AND SOLVING PROBLEMS ANALYZING IN
FORMATION AND EVALUATING RESULTS TO CHOOSE THE BEST SOLUTION AND SOLVE PROBLEMS.</t>
  </si>
  <si>
    <t xml:space="preserve">AS PER DIDO </t>
  </si>
  <si>
    <t>FEDERAL AND WITHHOLDING TAX</t>
  </si>
  <si>
    <t>C-500-22221-406671</t>
  </si>
  <si>
    <t>C-500-22236-434223</t>
  </si>
  <si>
    <t>CF PREMIER FOODS CORPORATION</t>
  </si>
  <si>
    <t>POT LUCK</t>
  </si>
  <si>
    <t>PMB 640 BOX 10000</t>
  </si>
  <si>
    <t>INDIONGCO</t>
  </si>
  <si>
    <t>ROMEL</t>
  </si>
  <si>
    <t>CHINA TOWN</t>
  </si>
  <si>
    <t>P-500-22183-329414</t>
  </si>
  <si>
    <t>Proven experience as a cook.Experience in using cutting tools, cookware, and bakeware.Knowledge of various cooking procedures and methods (grilling, baking, boiling, etc.)
Ability to follow all sanitation procedures.
Ability to work in a team.Very good communication skills.</t>
  </si>
  <si>
    <t>C-500-22213-387001</t>
  </si>
  <si>
    <t>Sinapalo Road</t>
  </si>
  <si>
    <t>Food Service Managers</t>
  </si>
  <si>
    <t>P-500-22150-223935</t>
  </si>
  <si>
    <t>HIGH SCHOOL DIPLOMA. 12 MONTHS OF EXPERIENCE AS A RESTAURANT MANAGER OR SIMILAR ROLE. WITH EXPERIENCE IN CUSTOMER SERVICE MANAGEMENT
MUST HAVE NO CRIMINAL RECORDS - BACKGROUND CHECKING WILL BE APPLIED IN ALL NATIONALITIES.</t>
  </si>
  <si>
    <t>1254 SONG SONG VILLAGE</t>
  </si>
  <si>
    <t>C-500-22279-516012</t>
  </si>
  <si>
    <t>Ability to lift at least 25 pounds. Able to work safely with a variety of cleaning supplies.  Able to use basic cleaning equipment. Knowledge of cleaning chemicals and supplies.  Familiarity with Material Safety Data Sheets. Handles the physical demands of the job, including standing and walking for most of the shift, bending, climbing, and lifting at least 50 pounds.</t>
  </si>
  <si>
    <t>C-500-22218-401102</t>
  </si>
  <si>
    <t>P-500-22148-222825</t>
  </si>
  <si>
    <t>Cleaner</t>
  </si>
  <si>
    <t>Must at least have High School Diploma or its equivalent. Must have at least 3 month previous work related skills, knowledge &amp; experience. Applicants must be able to lift 45 lbs. and can work on flexible hours.  Will consider foreign equivalent of High School Diploma.</t>
  </si>
  <si>
    <t xml:space="preserve">Chapters 2 &amp; 7 Taxes (Federal &amp; State Tax),  Social Security &amp; Medicare Tax </t>
  </si>
  <si>
    <t>C-500-22230-423128</t>
  </si>
  <si>
    <t>Reservation and Transportation Ticket Agents and Travel Clerks</t>
  </si>
  <si>
    <t>P-500-22186-330803</t>
  </si>
  <si>
    <t>Customer Service Specialist</t>
  </si>
  <si>
    <t xml:space="preserve">Must be able to demonstrate the ability in operating the Internet, Windows, and Microsoft Office applications specifically Excel. </t>
  </si>
  <si>
    <t>C-500-22212-386653</t>
  </si>
  <si>
    <t xml:space="preserve">HA &amp; JO INVESTMENT GROUP LLC </t>
  </si>
  <si>
    <t>BEACH ROAD GARAPAN</t>
  </si>
  <si>
    <t xml:space="preserve">PO BOX 506483 </t>
  </si>
  <si>
    <t>JANG</t>
  </si>
  <si>
    <t>STEVE</t>
  </si>
  <si>
    <t>KAPSOO</t>
  </si>
  <si>
    <t xml:space="preserve">BEACH ROAD GARAPAN </t>
  </si>
  <si>
    <t>PO BOX 506483</t>
  </si>
  <si>
    <t>hajosaipan@gmail.com</t>
  </si>
  <si>
    <t>P-500-22095-036778</t>
  </si>
  <si>
    <t>C-500-22271-498110</t>
  </si>
  <si>
    <t>FICA TAXES: SOCIAL SECURITY AND MEDICARE  CNMI TAXES: CHAPTER 2 AND CHAPTER 7</t>
  </si>
  <si>
    <t>C-500-22244-449784</t>
  </si>
  <si>
    <t>C-500-22209-380998</t>
  </si>
  <si>
    <t>C-500-22221-404342</t>
  </si>
  <si>
    <t>MARIANAS VARIETY NEWS 7 VIEWS</t>
  </si>
  <si>
    <t>8823 Alaihai Avenue, Garapan</t>
  </si>
  <si>
    <t>#8823 Alaihai Avenue, Garapan</t>
  </si>
  <si>
    <t>P-500-22178-312898</t>
  </si>
  <si>
    <t>ACCOUNTING ASSISTANT</t>
  </si>
  <si>
    <t>ASSOCIATE'S DEGREE IN ACCOUNTANCY; 24 MONTHS OF RELEVANT WORK EXPERIENCE; OPERATE COMPUTER PROGRAMMED WITH ACCOUNTING SOFTWARE; UPDATED WITH TECHNOLOGY SKILLS; UNDERSTAND ACCOUNTING CYCLE;  ABLE TO COMMUNICATE IN ENGLISH LANGUAGE, BOTH ORAL AND WRITTEN; ABLE TO PREPARE ROUTINE CORRESPONDENCE; ABILITY TO OPERATE VARIOUS OFFICE EQUIPMENT.</t>
  </si>
  <si>
    <t>Fica Tax, CNMI Taxes, Cash Advance, if any</t>
  </si>
  <si>
    <t>C-500-22221-404143</t>
  </si>
  <si>
    <t>C-500-22233-428494</t>
  </si>
  <si>
    <t>SALUDEZ</t>
  </si>
  <si>
    <t>NOCUM</t>
  </si>
  <si>
    <t xml:space="preserve">PROJECT </t>
  </si>
  <si>
    <t>Esmerallda Drive Achugao Village, Saipan MP 96950</t>
  </si>
  <si>
    <t>P-500-22181-323320</t>
  </si>
  <si>
    <t>Facility Manager</t>
  </si>
  <si>
    <t>Must have at least 12-months of experience as a Lead general maintenance and building repairer and or similar job occupation. Must be able to report to work 5-days a week including, weekends, holidays and night shifts. Must agree to a post-offer pre-employment drug screening and random drug testing which will apply to both US and CW-1 workers.</t>
  </si>
  <si>
    <t>C-500-22248-455051</t>
  </si>
  <si>
    <t xml:space="preserve">SOLE PROPRIETOR/PRESIDENT </t>
  </si>
  <si>
    <t>P-500-22118-116124</t>
  </si>
  <si>
    <t xml:space="preserve">MUST BE AT LEAST HIGH SCHOOL GRADUATE AND MUST HAVE AT LEAST 3 MONTHS OF WORK-RELATED EXPERIENCE. ABILITY TO UNDERSTAND AND FOLLOW SAFETY PROCEDURES. MUST AGREE TO POST-OFFER, PRE-EMPLOYMENT DRUG SCREENING. MUST LIFT UP TO 30 LBS OF MATERIALS, SOLUTIONS OR LINENS. MUST BE ABLE TO WORK ON FLEXIBLE HOURS INCLUDING WEEKENDS, HOLIDAYS AND NIGHT SHIFTS.
</t>
  </si>
  <si>
    <t>C-500-22272-500809</t>
  </si>
  <si>
    <t>P-500-22199-357461</t>
  </si>
  <si>
    <t>ACCOUNTING SPECIALIST</t>
  </si>
  <si>
    <t xml:space="preserve"> Knowledge of administrative and office procedures and systems such as word processing, managing files and records, designing forms, and workplace terminology.  Knowledge of economic and accounting principles and practices, the financial markets, banking, and the analysis and reporting of financial data.</t>
  </si>
  <si>
    <t>BEACH ROAD SAN ANTONIO PO BOX 503984</t>
  </si>
  <si>
    <t>C-500-22206-372689</t>
  </si>
  <si>
    <t>DMCC Corporation</t>
  </si>
  <si>
    <t>Rendezvous International Cuisine</t>
  </si>
  <si>
    <t>2nd Floor, Saipan Vegas Bldg., Middle Road</t>
  </si>
  <si>
    <t>P.O. Box 503182</t>
  </si>
  <si>
    <t>P-500-22160-262318</t>
  </si>
  <si>
    <t>Restaurant Cook</t>
  </si>
  <si>
    <t>Certificate of employment of 12 months of experience working in the job category.
Police clearance with no derogatory record on file is applied equally to both U.S. Workers and would be foreign CW-1 Workers. DMCC Corporation is an Equal Opportunity Employer.</t>
  </si>
  <si>
    <t>C-500-22215-392533</t>
  </si>
  <si>
    <t>P-500-22153-234596</t>
  </si>
  <si>
    <t>MAIDS/HOUSEKEEPER</t>
  </si>
  <si>
    <t>COMMUNICATE IN ENGLISH LANGUAGE; KNOWLEDGE IN PROPER OPERATION OF HAND AND POWER TOOLS IN CLEANING; ABILITY TO LIFT OBJECTS OCCASIONALLY; INTERPERSONAL SKILLS AS APPLIED TO INTERACTION AND RECEIVE WORK DIRECTION; KNOWLEDGE ON SAFETY MEASURE IN APPLYING CLEANING CHEMICALS.</t>
  </si>
  <si>
    <t>C-500-22209-381219</t>
  </si>
  <si>
    <t>TARO SUE CORPORATION</t>
  </si>
  <si>
    <t>TARO SUE STORE</t>
  </si>
  <si>
    <t>CHALAN PALE ARNOLD ROAD CORNER COMMONWEALTH DRIVE</t>
  </si>
  <si>
    <t>P.O. BOX 502745 CHINATOWN</t>
  </si>
  <si>
    <t>P-500-22164-271587</t>
  </si>
  <si>
    <t>Must have at least 12-months or 1-year of related work experience as maintenance and repair workers, general. Must have the ability to quickly move hand together with the arm, or two hands to grasp, manipulate or assemble objects on critical thinking and troubleshooting.  Ability to work shifting schedule, over the weekends and on holidays as required.</t>
  </si>
  <si>
    <t>tarosuesaipan@gmail.com</t>
  </si>
  <si>
    <t>C-500-22273-503342</t>
  </si>
  <si>
    <t>FIVE STAR BUILDERS</t>
  </si>
  <si>
    <t>C-500-22215-393050</t>
  </si>
  <si>
    <t>P-500-22111-091876</t>
  </si>
  <si>
    <t>DRESSMAKER</t>
  </si>
  <si>
    <t>Must possess strong sewing skills and an acute understanding of dress design and construction, study fashion trends, sketch designs of clothing and selection of various fabrics.</t>
  </si>
  <si>
    <t>/</t>
  </si>
  <si>
    <t>C-500-22235-431213</t>
  </si>
  <si>
    <t>SUN BROTHERS CORPORATION</t>
  </si>
  <si>
    <t>MUSIC BANK RESTAURANT</t>
  </si>
  <si>
    <t>PMB 152 BOX 10001</t>
  </si>
  <si>
    <t>KANG</t>
  </si>
  <si>
    <t>JUN SUN</t>
  </si>
  <si>
    <t>P-500-22192-341911</t>
  </si>
  <si>
    <t>1 YEAR OF WORK EXPERIENCED. HIGH SCHOOL DIPLOMA OR EQUIVALENT. CAN COOK KOREAN AND CHINESE DISHES. ABLE TO HANDLE WORK IN A FAST-PACED ENVIRONMENT.  CAN WORK FLEXIBLE TIME AND HOLIDAY AVAILABILITY.</t>
  </si>
  <si>
    <t>TAMMWOORA AVENUE, SAN JOSE VILLAGE</t>
  </si>
  <si>
    <t>C-500-22227-415367</t>
  </si>
  <si>
    <t>KAP SOON CHOI</t>
  </si>
  <si>
    <t>KOREAN RESTAURANT BAB</t>
  </si>
  <si>
    <t>PMB 320 BOX 10000</t>
  </si>
  <si>
    <t>CHOI</t>
  </si>
  <si>
    <t>KAP SOON</t>
  </si>
  <si>
    <t>P-500-22108-077032</t>
  </si>
  <si>
    <t>1 YEAR EXPERIENCE, HIGH SCHOOL DIPLOMA OR EQUIVALENT; RELEVANT EXPERIENCE. ABILITY TO FOLLOW VERBAL DIRECTIONS. ABLE TO ADAPT TO CHANGING SCHEDULES OR ROUTINES; HAVE A TIME MANAGEMENT; ORGANIZED AND ABLE TO FOLLOW SCHEDULE.</t>
  </si>
  <si>
    <t>C-500-22248-455053</t>
  </si>
  <si>
    <t>C-500-22229-420411</t>
  </si>
  <si>
    <t>P-500-22188-336233</t>
  </si>
  <si>
    <t>KNOWLEDGEABLE IN PRINCIPLES AND METHODS FOR SHOWING, PROMOTING, AND SELLING PRODUCTS INCLUDING MARKETING STRATEGY AND TACTICS, PRODUCT DEMONSTRATION, SALES TECHNIQUES, AND SALES CONTROL SYSTEMS; EXPERIENCE IN A LEADERSHIP ROLE IN SALES OPERATIONS, SALES STRATEGY, FINANCE, BUSINESS DEVELOPMENT, OR OTHER RELATED FIELDS; COMPUTER LITERATE IN ANY OFFICE SUITE SOFTWARE.</t>
  </si>
  <si>
    <t>SINAPALO 1 VLG/SINAPALO 2 VLG/DIST 4 SONGSONG VLG.</t>
  </si>
  <si>
    <t>Deductions will include local and state taxes which is consistent and pertinent to U.S. Federal and CNMI Laws (e.g. Chapter 2, Chapter 7, SS, and Medicare).</t>
  </si>
  <si>
    <t>C-500-22221-404078</t>
  </si>
  <si>
    <t>PO Box 505196</t>
  </si>
  <si>
    <t>P-500-22181-323041</t>
  </si>
  <si>
    <t>STOCK CLERK AND ORDER FILLER</t>
  </si>
  <si>
    <t xml:space="preserve">With certificate of training in oxygen-related medical equipment
Computer literate
Must be able to drive and has drivers license
</t>
  </si>
  <si>
    <t>C-500-22217-398402</t>
  </si>
  <si>
    <t>P-500-22176-312385</t>
  </si>
  <si>
    <t>Automotive Air Conditioning Technician</t>
  </si>
  <si>
    <t>C-500-22236-434261</t>
  </si>
  <si>
    <t>SYSTEMS SERVICES COMPANY</t>
  </si>
  <si>
    <t>P.O. BOX502305</t>
  </si>
  <si>
    <t>JAPON MIDDLE ROAD</t>
  </si>
  <si>
    <t>ARIZALA</t>
  </si>
  <si>
    <t>JESSIE</t>
  </si>
  <si>
    <t>ANDRADA</t>
  </si>
  <si>
    <t>P-500-22189-338959</t>
  </si>
  <si>
    <t>HIGH SCHOOL, 12 MONTHS EXPERIENCE, AND WILLING TO WORK FLEXIBLE TIME.</t>
  </si>
  <si>
    <t>JAPON MIDDLE ROAD GARAPAN</t>
  </si>
  <si>
    <t>WORKERS COMPENSATION</t>
  </si>
  <si>
    <t>C-500-22237-436735</t>
  </si>
  <si>
    <t>P-500-22196-354172</t>
  </si>
  <si>
    <t>The ability to perform physical activities that require considerable use of hands/arms &amp; legs and moving the whole body such as lifting, stooping, installing, positioning, moving materials and manipulating things.</t>
  </si>
  <si>
    <t xml:space="preserve">PO BOX 7487 SVRB </t>
  </si>
  <si>
    <t>C-500-22220-401524</t>
  </si>
  <si>
    <t>STEVEN BROWNSTEIN LLC</t>
  </si>
  <si>
    <t>Information and Record Clerks, All Other</t>
  </si>
  <si>
    <t>P-500-22168-290354</t>
  </si>
  <si>
    <t>INFORMATION AND RECORD CLERKS</t>
  </si>
  <si>
    <t>1. Must have Criminal Research Provider Certificate
2. Fluent in Chinese
3. Able to work night shifts
4. No criminal record</t>
  </si>
  <si>
    <t>Federal and Local Tax</t>
  </si>
  <si>
    <t>C-500-22225-415149</t>
  </si>
  <si>
    <t>NOEL M. BAITLON</t>
  </si>
  <si>
    <t>TAGA SECURITY AGENCY</t>
  </si>
  <si>
    <t>BAITLON</t>
  </si>
  <si>
    <t>MARTIN</t>
  </si>
  <si>
    <t>OWNER / SOLE PROPRIETOR</t>
  </si>
  <si>
    <t xml:space="preserve">PMB 104 P.O. Box 10003 </t>
  </si>
  <si>
    <t>noelbaitlon@rocketmail.com</t>
  </si>
  <si>
    <t>P-500-22131-158111</t>
  </si>
  <si>
    <t>Espana Street</t>
  </si>
  <si>
    <t>C-500-22236-436472</t>
  </si>
  <si>
    <t>P-500-22193-344623</t>
  </si>
  <si>
    <t xml:space="preserve">JAKOSALEM </t>
  </si>
  <si>
    <t>C-500-22228-417524</t>
  </si>
  <si>
    <t>Upholsterers</t>
  </si>
  <si>
    <t>P-500-22188-336044</t>
  </si>
  <si>
    <t>Upholsterer</t>
  </si>
  <si>
    <t>Production and Processing Knowledge of raw materials, production processes, quality control, costs, and other techniques for maximizing the effective manufacture and distribution of goods. Work experience should be work related, Able to operate tools/ equipment/ sewing machines.</t>
  </si>
  <si>
    <t>C-500-22248-455055</t>
  </si>
  <si>
    <t>C-500-22243-447085</t>
  </si>
  <si>
    <t xml:space="preserve">9543 Chalan Pale Arnold </t>
  </si>
  <si>
    <t>P-500-22201-363357</t>
  </si>
  <si>
    <t>Senior Cook</t>
  </si>
  <si>
    <t>Food Handler Certificate Required</t>
  </si>
  <si>
    <t>C-500-22281-518592</t>
  </si>
  <si>
    <t>Sea-Lago Inc.</t>
  </si>
  <si>
    <t>Lot 010 D25 Beach Rd.</t>
  </si>
  <si>
    <t>Markos</t>
  </si>
  <si>
    <t>Sarandos</t>
  </si>
  <si>
    <t>Louis</t>
  </si>
  <si>
    <t>boats@pticom.com</t>
  </si>
  <si>
    <t>P-500-22238-439255</t>
  </si>
  <si>
    <t>Marine Diesel Technician</t>
  </si>
  <si>
    <t xml:space="preserve">SPECIALIZED TRAINING IN THE REPAIR, REBUILDING, SERVICING AND MAINTENANCE OF MARINE DIESEL ENGINES, TRANSMISSIONS, GENERATORS, PUMPS AND OTHER
MARINE EQUIPMENT.
24 MONTHS OR MORE EXPERIENCE WORKING ON CATERPILLAR 3208 MARINE DIESEL ENGINES, CUMMINS, JOHN DEERE MARINE DIESEL GENERATORS AND MTU 12 CYLINDER DIESEL ENGINES.
</t>
  </si>
  <si>
    <t>Lot 010 D25 Beach Rd. ( on board company boats)</t>
  </si>
  <si>
    <t>C-500-22263-484246</t>
  </si>
  <si>
    <t>RADIOCOM SAIPAN INC</t>
  </si>
  <si>
    <t>ROOM RENTAL</t>
  </si>
  <si>
    <t xml:space="preserve">PO BOX 504651 </t>
  </si>
  <si>
    <t>Room 2A, Marianas Printing Services Bldg</t>
  </si>
  <si>
    <t>GANACIAS</t>
  </si>
  <si>
    <t>LEO JUN</t>
  </si>
  <si>
    <t>MONTEMAYOR</t>
  </si>
  <si>
    <t>PO BOX 504651</t>
  </si>
  <si>
    <t>Room 2A, Marianas Printing Services Bldg.</t>
  </si>
  <si>
    <t>radiocom@radiocomusa.com</t>
  </si>
  <si>
    <t>P-500-22217-398559</t>
  </si>
  <si>
    <t>PERFORMING ROUTINE MAINTENANCE ON EQUIPMENT AND DETERMINING WHEN AND WHAT KIND OF MAINTENANCE IS NEEDED. DETERMINING THE KIND OF TOOLS
AND EQUIPMENT NEEDED TO DO A JOB.</t>
  </si>
  <si>
    <t>2ND FLOOR ROOM 2-A MARIANAS PRINTING SERVICE BLDG., SAN JOSE</t>
  </si>
  <si>
    <t>C-500-22232-428367</t>
  </si>
  <si>
    <t>P-500-22127-146920</t>
  </si>
  <si>
    <t>Maintenance Worker</t>
  </si>
  <si>
    <t>Will consider foreign equivalent high school diploma or GED.</t>
  </si>
  <si>
    <t xml:space="preserve">CHAPTER 2 AND CHAPTER 7 TAXES (STATE AND FEDERAL TAX), SOCIAL SECURITY AND MEDICARE TAXES </t>
  </si>
  <si>
    <t>C-500-22273-505497</t>
  </si>
  <si>
    <t>MOTION AUTOMOTIVE REPAIR CENTER INC.</t>
  </si>
  <si>
    <t>MOTION AUTO SHOP; R&amp;D CONST; R&amp;D MANPOWER SVCS.</t>
  </si>
  <si>
    <t>PO BOX 504029</t>
  </si>
  <si>
    <t>BATALLONES</t>
  </si>
  <si>
    <t>RENATO</t>
  </si>
  <si>
    <t>PRADO</t>
  </si>
  <si>
    <t>2291 PUMPKIN ST., CHALAN LAU LAU</t>
  </si>
  <si>
    <t>motionrepairshop@gmail.com</t>
  </si>
  <si>
    <t>P-500-22225-415059</t>
  </si>
  <si>
    <t xml:space="preserve">Must have at least 12 months of experience as Construction Laborer. Must have knowledge in operating hand and power tools. Must have basic understanding of OSHA safety
requirements. </t>
  </si>
  <si>
    <t>PUMPKIN ST., CHALAN LAU LAU</t>
  </si>
  <si>
    <t>PO BOX 501787</t>
  </si>
  <si>
    <t>ALL APPLICABLE CNMI &amp; FEDERAL TAXES</t>
  </si>
  <si>
    <t>JAMILANO</t>
  </si>
  <si>
    <t>NELSON</t>
  </si>
  <si>
    <t>MOTION AUTOMOTIVE REPAIR CENTER, INC.</t>
  </si>
  <si>
    <t>C-500-22193-344868</t>
  </si>
  <si>
    <t>CO-OWNER</t>
  </si>
  <si>
    <t>Certification in Carpentry or Certification in Electrical Works or Certification in plumbing works or at least 6 months experience in building/residential general maintenance job.</t>
  </si>
  <si>
    <t>Chapter 2, Chapter 7 (if applicable) SS and Medicare Tax</t>
  </si>
  <si>
    <t>C-500-22299-550631</t>
  </si>
  <si>
    <t>C-500-22280-516165</t>
  </si>
  <si>
    <t>R &amp; R CORPORATION</t>
  </si>
  <si>
    <t>CHALAN PALE ARNOLD, GUALO RAI</t>
  </si>
  <si>
    <t>PMB 562 PO BOX 10002</t>
  </si>
  <si>
    <t>MALLICK</t>
  </si>
  <si>
    <t>JOY</t>
  </si>
  <si>
    <t>RRCORP.SPN@GMAIL.COM</t>
  </si>
  <si>
    <t>P-500-22231-426021</t>
  </si>
  <si>
    <t>LAWNCARE MAINTENANCE WORKER</t>
  </si>
  <si>
    <t>Must have at least 3 months work experience in the same position. Must know how to handle chemicals and have an understanding of the safe use of pesticides. Must be able to lift upwards of 50 pounds and bend, lift, and stand for extended periods of time as well as climb heights (i.e., trees, ladders). Must be able to work outdoors in all weather conditions, maintaining energy and pace along with the team. Communication skills are required for interacting with customers, supervisors and other lawn care workers. Attention to detail is a necessary skill to allow the worker to perform their job accurately. Problem-solving skills are important for lawn care workers because they may encounter challenges while working. Applicant must be willing to work flexible time, even weekends or holidays if necessary. Adept at using a variety of hand and electrical gardening tools and equipment.</t>
  </si>
  <si>
    <t>PMB 562 PO BOX  10002</t>
  </si>
  <si>
    <t>rrcorp.spn@gmail.com</t>
  </si>
  <si>
    <t>C-500-22209-381154</t>
  </si>
  <si>
    <t>I.S.A.A FARMING</t>
  </si>
  <si>
    <t>PO BOX 501786 CK</t>
  </si>
  <si>
    <t>P-500-22150-223793</t>
  </si>
  <si>
    <t xml:space="preserve">MUST HAVE NO CRIMINAL RECORDS - BACKGROUND CHECKING WILL BE APPLIED IN ALL NATIONALITIES.    --- LONG DAY STANDING, LIFTING, PLANTING, PULING AT FARM. </t>
  </si>
  <si>
    <t>BASA ALAM</t>
  </si>
  <si>
    <t>C-500-22256-468048</t>
  </si>
  <si>
    <t xml:space="preserve">COREPLUS CONSTRUCTION </t>
  </si>
  <si>
    <t xml:space="preserve">RANJO </t>
  </si>
  <si>
    <t xml:space="preserve">JOSELITO </t>
  </si>
  <si>
    <t>P-500-22178-312727</t>
  </si>
  <si>
    <t xml:space="preserve">MAINTENANCE - CARPENTRY WORKER </t>
  </si>
  <si>
    <t>C-500-22222-406865</t>
  </si>
  <si>
    <t>LSG LUFTHANSA SERVICE SAIPAN, INC</t>
  </si>
  <si>
    <t>LSG SKY CHEF</t>
  </si>
  <si>
    <t>AIRPORT ROAD DANDAN</t>
  </si>
  <si>
    <t>PO BOX 500270</t>
  </si>
  <si>
    <t>MARIANS INSURANCE BLDG CHALAN MONSIGNOR GUERRERO</t>
  </si>
  <si>
    <t>P-500-22175-309526</t>
  </si>
  <si>
    <t>MAINTENANCE  WORKER</t>
  </si>
  <si>
    <t>Knowledge of machines and tools, including their designs, uses, repair, and maintenance, Knowledge of materials, methods, and the tools involved in the construction or repair of houses, buildings, or other structures such as highways and roads.</t>
  </si>
  <si>
    <t xml:space="preserve">CHALAN TUN HERMAN PAN RD, SAIPAN INTERNATIONAL AIR PORT, </t>
  </si>
  <si>
    <t>C-500-22264-484447</t>
  </si>
  <si>
    <t>CHALAN KANOA P.O. BOX 500487</t>
  </si>
  <si>
    <t>BRIGIDA ST. BEACH ROAD</t>
  </si>
  <si>
    <t>P-500-22222-407016</t>
  </si>
  <si>
    <t>HEATING, AIRCONDITION AND REFRIGERATION MECHANICS</t>
  </si>
  <si>
    <t>Must have a High School diploma or equivalent work experience as Air conditioning and Refrigeration Technician and Installers. With complete knowledge of machines and tools, including their designs, uses, repair, and maintenance. Must have 24 Months work experience.</t>
  </si>
  <si>
    <t>CHALAN KANOA, PO BOX 500487</t>
  </si>
  <si>
    <t>C-500-22234-428611</t>
  </si>
  <si>
    <t>LAST SHOT LLC</t>
  </si>
  <si>
    <t>P.O. BOX 504357</t>
  </si>
  <si>
    <t>TRAVIS</t>
  </si>
  <si>
    <t>JONES</t>
  </si>
  <si>
    <t>P-500-22164-271712</t>
  </si>
  <si>
    <t xml:space="preserve">customer service skills.excellent verbal communication skills.
active listening skills.the ability to sell products and services.
to be thorough and pay attention to detail.
to enjoy working with other people. a good memory.
the ability to accept criticism and work well under pressure.Must have a certificate as Bartender.
</t>
  </si>
  <si>
    <t>C-500-22237-436931</t>
  </si>
  <si>
    <t xml:space="preserve">PMB 1372 Box 10003 Saipan </t>
  </si>
  <si>
    <t>P-500-22121-123774</t>
  </si>
  <si>
    <t>C-500-22223-410006</t>
  </si>
  <si>
    <t>CHINESE BIBLE CHURCHINT'L. INC.</t>
  </si>
  <si>
    <t>HSIEH-KAN</t>
  </si>
  <si>
    <t>CHINESE TRANSLATOR</t>
  </si>
  <si>
    <t>P-500-22179-319056</t>
  </si>
  <si>
    <t>Must be fluent in speaking and writing mandarin.
knowledge of the structure and content of a Chinese language including the  meaning and spelling of words, rules of composition and grammar and pronunciation.
Communicating effectively in writing as appropriate for the needs of the client.
The ability to speak clearly so others can understand you.
Translating or explaining what information means and how it can be used.
Communicating with people outside the organization representing the organization to customers, the public, government, and other external sources, this information can be exchanged in person in writing, or by telephone or e-mail.</t>
  </si>
  <si>
    <t>FICA, WITHHOLDING TAX AND ALL LOCAL AND FEDERAL TAXES REQUIRED</t>
  </si>
  <si>
    <t>C-500-22285-526481</t>
  </si>
  <si>
    <t xml:space="preserve">COMMERCE PL., AIRPORT ROAD, SAN VICENTE VILLAGE, SAIPAN, MP </t>
  </si>
  <si>
    <t>PRESIDENT &amp; GENERAL MANAGER</t>
  </si>
  <si>
    <t>P-500-22242-444531</t>
  </si>
  <si>
    <t>Automotive Service Technician and Mechanic</t>
  </si>
  <si>
    <t>ANALYSE AUTOMOTIVE AND AUTO AIR-CON PROBLEMS.
KNOWLEDGE OF CAR'S MECHANICAL AND ELECTRONIC SYSTEMS.
COMPETENCE WITH A VARIETY OF ELECTRONIC TOOLS SUCH AS INFRARED ENGINE ANALYZERS AND COMPUTERS. OPERATES SHOP TOOLS AND MACHINES. MODIFY, DESIGN AND FABRICATE SPECIAL PURPOSE EQUIPMENT.
CERTIFICATIONS AND REQUIREMENTS:
HIGH SCHOOL DIPLOMA OPERATES SHOP TOOLS AND MACHINES.
12 MONTHS WORK EXPERIENCE.</t>
  </si>
  <si>
    <t>C-500-22287-529439</t>
  </si>
  <si>
    <t>Must be able to demonstrate the ability in operating the Internet, Windows, and Microsoft Office applications specifically Excel.</t>
  </si>
  <si>
    <t>C-500-22255-465665</t>
  </si>
  <si>
    <t>J.T.M. CORPORATION</t>
  </si>
  <si>
    <t>PO BOX 5308 CHRB</t>
  </si>
  <si>
    <t>GUEVARRA</t>
  </si>
  <si>
    <t>ROSALINDA</t>
  </si>
  <si>
    <t>ASSISTANT SECRETARY</t>
  </si>
  <si>
    <t>jhems.restaurant@yahoo.com</t>
  </si>
  <si>
    <t>P-500-22188-336142</t>
  </si>
  <si>
    <t>At least High School graduate with minimum 12 months work experience. With Knowledge in machines, materials, methods and tools, including their designs, uses, repair, and maintenance of houses, buildings or other structures. Can work on weekends or holidays. Applicants either US citizen or CW-1 must submit Employment certificate.</t>
  </si>
  <si>
    <t>Rose Street</t>
  </si>
  <si>
    <t>Garapan Beach Road</t>
  </si>
  <si>
    <t>BASED ON APPROVED WORKING SCHEDULES</t>
  </si>
  <si>
    <t>C-500-22273-503423</t>
  </si>
  <si>
    <t xml:space="preserve">Applicant is able to work on a flexible working schedule: day and night shift, weekends, and holidays. With valid driver's license. Applicants will be required to submit to pre-employment drug testing and enter into an ongoing drug testing program. Applicants must be physically able to perform efficiently the duties of the position at sea and ashore. </t>
  </si>
  <si>
    <t>CNMI and FEDERAL wage taxes, Social Security, wage garnishment, if applicable, shall be withheld from the employee's salary each pay period as required. Employee may also request, in writing, that employer make deductions for any available insurance or for group medical insurance for employee's family members, savings plan or allotment, other deductions as employee directs, and other applicable, and authorized deductions.</t>
  </si>
  <si>
    <t>C-500-22251-460470</t>
  </si>
  <si>
    <t>XINGHUA CORPORATION</t>
  </si>
  <si>
    <t>XINGHUA AUTO REPAIR</t>
  </si>
  <si>
    <t>PO BOX 5027866</t>
  </si>
  <si>
    <t>KOBLER VILLE ROAD</t>
  </si>
  <si>
    <t>YOSHIDA</t>
  </si>
  <si>
    <t>ANEMARY</t>
  </si>
  <si>
    <t>RIMIRCH</t>
  </si>
  <si>
    <t>PO BOX 502766</t>
  </si>
  <si>
    <t>jack_fruit58@yahoo.com</t>
  </si>
  <si>
    <t>P-500-22207-375379</t>
  </si>
  <si>
    <t>XIANGHUA AUTO SERVICE CENTER BUILDING KOBLER VILLE ROAD</t>
  </si>
  <si>
    <t>KOBLER VILLE VILLAGE</t>
  </si>
  <si>
    <t>C-500-22242-444882</t>
  </si>
  <si>
    <t>JJ&amp;K COMPANY</t>
  </si>
  <si>
    <t>HIGH SCHOOL GRADUATE AND 12 MONTHS OF EXPERIENCE. WORK FLEXIBLE TIME.</t>
  </si>
  <si>
    <t>C-500-22266-489987</t>
  </si>
  <si>
    <t>C-500-22220-401451</t>
  </si>
  <si>
    <t>C-500-22270-495378</t>
  </si>
  <si>
    <t>LAGAMON</t>
  </si>
  <si>
    <t>P-500-22178-312720</t>
  </si>
  <si>
    <t xml:space="preserve">AUTOMOTIVE SERVICE TECHNICIAN </t>
  </si>
  <si>
    <t>APPLICANT MUST BE A HIGH SCHOOL GRADUATE.</t>
  </si>
  <si>
    <t xml:space="preserve">Taxes deduction applicable by Law. </t>
  </si>
  <si>
    <t>C-500-22238-440464</t>
  </si>
  <si>
    <t>X.K CORPORATION</t>
  </si>
  <si>
    <t>X.K MARKET</t>
  </si>
  <si>
    <t>SHI</t>
  </si>
  <si>
    <t>XIUMEI</t>
  </si>
  <si>
    <t>BEACH ROAD CHALAN KANOA VILLAGE</t>
  </si>
  <si>
    <t>xkcorp2016@hotmail.com</t>
  </si>
  <si>
    <t>P-500-22143-199033</t>
  </si>
  <si>
    <t>work schedule as follows:
8:00AM TO 12:00PM,
2:00PM TO 5:00PM. 7 HOURS A DAY, 
MONDAY THROUGH FRIDAY, 35 HOURS PER WEEK.</t>
  </si>
  <si>
    <t>Per week exceed 40 hours, overtime rate $10.45 x 1.5=$15.675 per hour</t>
  </si>
  <si>
    <t>deduct all local and federal taxes (e.g. FICA)</t>
  </si>
  <si>
    <t>C-500-22228-417644</t>
  </si>
  <si>
    <t>P-500-22187-333499</t>
  </si>
  <si>
    <t>REFRIGERATOR TECHNICIAN</t>
  </si>
  <si>
    <t>Knowledgeable in reading and interpreting blueprints and compliance schematics. Knowledgeable of refrigeration and cooling systems. Has braising, soldering, and welding skills. Knowledgeable in inspecting equipment and identifying causes of errors and defects. Has advanced mechanical and diagnostic skills.</t>
  </si>
  <si>
    <t>C-500-22271-498029</t>
  </si>
  <si>
    <t>MARIANAS DENTAL CENTER, LLC</t>
  </si>
  <si>
    <t>TSL PLAZA 2ND FLOOR, GARAPAN</t>
  </si>
  <si>
    <t>P.O. BOX 504699</t>
  </si>
  <si>
    <t>OWNER/GENERAL DENTIST</t>
  </si>
  <si>
    <t>TSL PLAZA 2ND FLOOR BEACH ROAD</t>
  </si>
  <si>
    <t xml:space="preserve">PO BOX 504699 GARAPAN </t>
  </si>
  <si>
    <t>smile@mdcsaipan.com</t>
  </si>
  <si>
    <t>P-500-22229-420400</t>
  </si>
  <si>
    <t xml:space="preserve">U.S. AND FOREIGN WORKERS MUST BE REGISTERED OR LICENSED WITH THE CNMI BOARD OF PROFESSIONAL LICENSING/HEALTHCARE PROFESSIONS LICENSING BOARD AS A DENTAL ASSISTANT OR HIGHER. </t>
  </si>
  <si>
    <t>C-500-22256-468041</t>
  </si>
  <si>
    <t>GTS ENTERPRISES</t>
  </si>
  <si>
    <t>1st Floor MJ Building, Garapan Village</t>
  </si>
  <si>
    <t>Days &amp; Hrs.of Work may vary according to business needs.</t>
  </si>
  <si>
    <t>Only taxes and other withholding required by Law.</t>
  </si>
  <si>
    <t>C-500-22228-417514</t>
  </si>
  <si>
    <t>HARVEST MART/3KINGS MARKET/ELITE BAKERY</t>
  </si>
  <si>
    <t>P-500-22185-330408</t>
  </si>
  <si>
    <t>KNOWLEDGE IN BAKING AND PASTRY-MAKING; ABLE TO OPERATE BAKING AND FOOD PREPARATION EQUIPMENT E.G. OVEN, MIXERS, BREAD CUTTERS, KNEADING
MACHINES.</t>
  </si>
  <si>
    <t>C-500-22228-417538</t>
  </si>
  <si>
    <t>Sheet Metal Workers</t>
  </si>
  <si>
    <t>P-500-22188-336035</t>
  </si>
  <si>
    <t>Sheet Metal Worker</t>
  </si>
  <si>
    <t>C-500-22221-405159</t>
  </si>
  <si>
    <t>CELANPS ENTERPRISES</t>
  </si>
  <si>
    <t>6 months experience as gen maintenance</t>
  </si>
  <si>
    <t>ALL APPLICABLE CNMI AND FEDERAL TX DEDUCTIONS</t>
  </si>
  <si>
    <t>C-500-22221-405153</t>
  </si>
  <si>
    <t>P-500-22179-316324</t>
  </si>
  <si>
    <t>AUTOMOTIVE TECHNICIAN</t>
  </si>
  <si>
    <t>12 months experience as automotive technician</t>
  </si>
  <si>
    <t>C-500-22216-395567</t>
  </si>
  <si>
    <t>PMB 170PPP Box 10000, Saipan</t>
  </si>
  <si>
    <t xml:space="preserve">865 South Marine Corps Drive </t>
  </si>
  <si>
    <t>Electrical and Electronics Installers and Repairers, Transportation Equipment</t>
  </si>
  <si>
    <t>P-500-22152-228997</t>
  </si>
  <si>
    <t>High school diploma (may be foreign equivalent), 24 months of experience as an electrician in shipyard environment. Verification of qualifications required. Required to take and pass a substance abuse test after hire. At the worker's option, the Employer will assist the worker in securing housing consisting of a bedroom with shared bathroom, shared kitchen, &amp; shared living room/dining space at a monthly rate, excluding utilities, of $200 per bedroom or $100 if 2-person shared bedroom.  The worker is responsible for paying for the cost of the housing. No deduction will be made from the worker's pay for the housing.</t>
  </si>
  <si>
    <t>C-500-22224-412677</t>
  </si>
  <si>
    <t>Order Clerks</t>
  </si>
  <si>
    <t>P-500-22181-323263</t>
  </si>
  <si>
    <t>Materials Specialist</t>
  </si>
  <si>
    <t>C-500-22209-381158</t>
  </si>
  <si>
    <t xml:space="preserve">MUST HAVE NO CRIMINAL RECORDS - BACKGROUND CHECKING WILL BE APPLIED IN ALL NATIONALITIES. 3 months experience.---  LONG DAY STANDING, LIFTING, PLANTING, PULING AT FARM. </t>
  </si>
  <si>
    <t>All applicable CNmi and federal tax deductions</t>
  </si>
  <si>
    <t>I.S.A.A. FARMING</t>
  </si>
  <si>
    <t>C-500-22283-519007</t>
  </si>
  <si>
    <t>Francisco C. Castro</t>
  </si>
  <si>
    <t>F &amp; J Castro</t>
  </si>
  <si>
    <t>Highway 308 Sugar King Road, China Town</t>
  </si>
  <si>
    <t>P.O. Box 500282</t>
  </si>
  <si>
    <t>Castro</t>
  </si>
  <si>
    <t>Proprietor/Owner</t>
  </si>
  <si>
    <t>fjcastro1937@gmail.com</t>
  </si>
  <si>
    <t>P-500-22237-436917</t>
  </si>
  <si>
    <t>MUST HAVE 1 YEAR OF EXPERIENCE IN THE SAME POSITION MAINTAINING AN EXISTING BUILDING TO PREVENT DETERIORATION. CUSTOMER SERVICE,
COMMUNICATION AND INTERPERSONAL SKILLS ARE A MUST. MUST BE WILLING TO WORK FLEXIBLE TIME, HOLIDAYS AND WEEKENDS WHEN NECESSARY. GOOD
KNOWLEDGE OF BUILDING SKILLS INCLUDING AIR-CONDITIONING, ELECTRICAL, PLUMBING, PAINTING, AND GENERAL BUILDING REPAIR, ADEPT AT USING A VARIETY OF
HAND AND ELECTRICAL TOOLS. MUST HAVE THE ABILITY TO CLIMB HEIGHTS, LIFT UP TO 50 LBS. AND CLIMB ONTO LADDER</t>
  </si>
  <si>
    <t>Cadena De Amor St., South Garapan</t>
  </si>
  <si>
    <t>C-500-22228-417657</t>
  </si>
  <si>
    <t>HARVEST MART/3KINGS MARKET/STARGOODS</t>
  </si>
  <si>
    <t>P-500-22187-333491</t>
  </si>
  <si>
    <t>Knowledge of techniques and equipment in food preparation, including storage/handling techniques; Able to develop or create new recipes; Knowledgeable in relevant equipment, policies, procedures, and strategies to promote effective local, state, or nationality security operations for the protection of people, data, property and institutions; Able to operate inventory system.</t>
  </si>
  <si>
    <t>C-500-22297-546006</t>
  </si>
  <si>
    <t>TINIAN SHIPPING SERVICES LLC</t>
  </si>
  <si>
    <t>P O BOX 505736</t>
  </si>
  <si>
    <t>JOAQUIN</t>
  </si>
  <si>
    <t>jcmanglona@gmail.com</t>
  </si>
  <si>
    <t>P-500-22237-436629</t>
  </si>
  <si>
    <t>LOWER BASE DRIVE, LOWER BASE VILLAGE</t>
  </si>
  <si>
    <t>LOT#193 E 01</t>
  </si>
  <si>
    <t>C-500-22173-303235</t>
  </si>
  <si>
    <t>C-500-22237-436923</t>
  </si>
  <si>
    <t>Machine Feeders and Offbearers</t>
  </si>
  <si>
    <t>P-500-22121-123759</t>
  </si>
  <si>
    <t>Machine Feeders</t>
  </si>
  <si>
    <t>C-500-22235-431279</t>
  </si>
  <si>
    <t xml:space="preserve">KINGFISHER CORPORATION </t>
  </si>
  <si>
    <t>P-500-22195-350814</t>
  </si>
  <si>
    <t>Should have the ability to test diagnose machine or equipment malfunctions and identify defective parts that need to be replaced.  Well verse in performing routine maintenance such as inspecting drives, motors, belts, checking fluid levels, replacing filters, regular change oil, break pad &amp; battery check up.  Knowledgeable in welding, machining and carpentry.  Should possess a valid driver's license and work with minimum supervision.</t>
  </si>
  <si>
    <t>FICA and Withholding taxes as required by both Federal and CNMI laws</t>
  </si>
  <si>
    <t>C-500-22238-439266</t>
  </si>
  <si>
    <t>FICA Taxes and CNMI Local taxes, co- pay insurance (50%)</t>
  </si>
  <si>
    <t>C-500-22299-550611</t>
  </si>
  <si>
    <t>IMMACONCEPT</t>
  </si>
  <si>
    <t>C-500-22278-510984</t>
  </si>
  <si>
    <t>TA FAMILY, LLC</t>
  </si>
  <si>
    <t>PHO TAM</t>
  </si>
  <si>
    <t>BEACH ROAD/FLORES ST., GARAPAN</t>
  </si>
  <si>
    <t>photamsaipan@gmail.com</t>
  </si>
  <si>
    <t>P-500-22231-425993</t>
  </si>
  <si>
    <t>C-500-22291-537679</t>
  </si>
  <si>
    <t>Springs Development, Inc.</t>
  </si>
  <si>
    <t>PO BOX 501908</t>
  </si>
  <si>
    <t>Diaz</t>
  </si>
  <si>
    <t>Soledad</t>
  </si>
  <si>
    <t>sdisaipan@gmail.com</t>
  </si>
  <si>
    <t>P-500-22216-395523</t>
  </si>
  <si>
    <t>Construction Laborer</t>
  </si>
  <si>
    <t>Springs Plaza</t>
  </si>
  <si>
    <t>C-500-22299-550596</t>
  </si>
  <si>
    <t>C-500-22280-517552</t>
  </si>
  <si>
    <t>Frontline Maritime LLC</t>
  </si>
  <si>
    <t>Ste 203 MHII Building</t>
  </si>
  <si>
    <t>Marina Heights Business Park</t>
  </si>
  <si>
    <t>Sinha</t>
  </si>
  <si>
    <t>14533 Aeries Way Dr.</t>
  </si>
  <si>
    <t>Fort Myers</t>
  </si>
  <si>
    <t>FL</t>
  </si>
  <si>
    <t>sinhavf@frontmar.com</t>
  </si>
  <si>
    <t>Welders, Cutters, Solderers, and Brazers</t>
  </si>
  <si>
    <t>P-500-22227-416772</t>
  </si>
  <si>
    <t>Welder</t>
  </si>
  <si>
    <t xml:space="preserve">American Bureau of Shipping Certification as Welder.
</t>
  </si>
  <si>
    <t>Onboard MSC ships located in Saipan harbor.</t>
  </si>
  <si>
    <t>CNMI Withholding &amp; 941-SS Employee Contribution</t>
  </si>
  <si>
    <t>frontmar@frontmar.com</t>
  </si>
  <si>
    <t>C-500-22299-550646</t>
  </si>
  <si>
    <t>D' CHEFS KITCHEN &amp; BAR</t>
  </si>
  <si>
    <t>P-500-22165-276291</t>
  </si>
  <si>
    <t>COOKS</t>
  </si>
  <si>
    <t>Knowledge of techniques and equipment for storing and handling food products (both plant and animal) for consumption. Knowledge of principles and processes for providing customer and personal services. This includes customer needs assessment, meeting quality standards for services, and evaluation of customer satisfaction.  Knowledge of raw materials, quality control, costs, and other techniques to ensure food safety.</t>
  </si>
  <si>
    <t>CHALAN KANOA VILLAGE</t>
  </si>
  <si>
    <t>C-500-22281-518653</t>
  </si>
  <si>
    <t>TRADITIONAL CORPORATION</t>
  </si>
  <si>
    <t>YOUR ONLY TRADITIONAL MASSAGE</t>
  </si>
  <si>
    <t>TUN TOMAS P. SABLAN BEACH ROAD, CHALAN KANOA</t>
  </si>
  <si>
    <t>P.O. BOX 501741</t>
  </si>
  <si>
    <t>CHALAN PALE ARNOLD ROAD, CHALAN LAULAU</t>
  </si>
  <si>
    <t>P.O. BOX 503024</t>
  </si>
  <si>
    <t>mgabzcenter@yahoo.com</t>
  </si>
  <si>
    <t>P-500-22217-398629</t>
  </si>
  <si>
    <t>MASSEUSE</t>
  </si>
  <si>
    <t xml:space="preserve">Must be a high school graduate with at least 24-months of work related experience as masseuse. Has knowledge for providing customer and personal services, this includes customer needs assessment, meeting quality standards for services and evaluation of customer satisfaction. Ability to exert muscle force repeatedly as this involves muscular endurance and resistance to muscle fatigue. Must have proficient knowledge of Reflexology, Swedish, Prenatal, Hot Stone, Trigger Point, Sports, and deep tissue massage. Has the physical strength to apply deep pressure when necessary and the self-awareness and control to use a more delicate touch and has a relaxing energy and speak slowly and calmly when communicating with the clients. Korean speaking is preferred as most of our customers are tourists from Korea.
 </t>
  </si>
  <si>
    <t>Tun Tomas P. Sablan, Beach Road, Chalan Kanoa</t>
  </si>
  <si>
    <t>thaicorp.670@gmail.com</t>
  </si>
  <si>
    <t>C-500-22231-426061</t>
  </si>
  <si>
    <t>TAE WOO CORPORATION</t>
  </si>
  <si>
    <t>CHALAN PALE ARNOLD MIDDLE</t>
  </si>
  <si>
    <t>PMB 102 P.O. BOX 10000</t>
  </si>
  <si>
    <t>CHANGKWON</t>
  </si>
  <si>
    <t>CORPORATE VICE PRESIDENT</t>
  </si>
  <si>
    <t>CHALAN PALE ARNOLD MIDDLE ROAD</t>
  </si>
  <si>
    <t>taewoovisa@gmail.com</t>
  </si>
  <si>
    <t>P-500-22189-338870</t>
  </si>
  <si>
    <t>ALUMINUM &amp; GLASS PRODUCT PRODUCTION WORKER</t>
  </si>
  <si>
    <t>Knowledge of the machine and tool including their designs uses repair parts &amp; maintenance.  Able to handle and coordinate the different processes in production and willing to work long hours.</t>
  </si>
  <si>
    <t>Withholding Tax, FICA tax and other deductions permitted by Law</t>
  </si>
  <si>
    <t>C-500-22285-526402</t>
  </si>
  <si>
    <t>GUANGDONG DEVELOPMENT CO LTD</t>
  </si>
  <si>
    <t>GUANGDONG HARDWARE</t>
  </si>
  <si>
    <t>Guangdong Building, Msgr. Martinez Road</t>
  </si>
  <si>
    <t>P.O. BOX 501640, As Lito Village</t>
  </si>
  <si>
    <t>Yuanrui</t>
  </si>
  <si>
    <t>Xie</t>
  </si>
  <si>
    <t>Acting Office Representative</t>
  </si>
  <si>
    <t>guangdong_hardware@163.com</t>
  </si>
  <si>
    <t>P-500-22148-222745</t>
  </si>
  <si>
    <t>Material coordinator</t>
  </si>
  <si>
    <t xml:space="preserve">A high school diploma is required. Familiar with construction materials with at least 12 months working experience in a medium to large-sized hardware or related field. Knowledge of listening, speaking and writing English and skills of second language such as Chinese, Filipino is preferable.  Work even on weekend or holiday. Knowledge of principles and processes for providing customer and business services. Knowledge of operating the forklift, vehicle or other equipment to load and unload the material. Other skills such as coordination and time management.
</t>
  </si>
  <si>
    <t>All CNMI and Federal Income Taxes</t>
  </si>
  <si>
    <t>C-500-22237-436620</t>
  </si>
  <si>
    <t>SUNSHINE GARDEN APARTMENT</t>
  </si>
  <si>
    <t>P-500-22194-348096</t>
  </si>
  <si>
    <t>SUNSHINE GARDEN TEXAS ROAD</t>
  </si>
  <si>
    <t>SUSUPE VILLAGE</t>
  </si>
  <si>
    <t>C-500-22229-420257</t>
  </si>
  <si>
    <t>MARY'S BEAUTY SALON II</t>
  </si>
  <si>
    <t>P-500-22131-157685</t>
  </si>
  <si>
    <t>CNMI WITHHOLDING TAX AND FICA</t>
  </si>
  <si>
    <t>C-500-22243-447138</t>
  </si>
  <si>
    <t>DYNAMIC CORE GROUP INC</t>
  </si>
  <si>
    <t>SHIRLEY'S COFFEE SHOP</t>
  </si>
  <si>
    <t>G/F HSJ BUILDING HAGOI ROAD</t>
  </si>
  <si>
    <t>TALAYA AVENUE SUSUPE</t>
  </si>
  <si>
    <t>Macario</t>
  </si>
  <si>
    <t>EDGARDO</t>
  </si>
  <si>
    <t>SALAZAR</t>
  </si>
  <si>
    <t>admin@shirleyscoffeeshopsaipan.com</t>
  </si>
  <si>
    <t>P-500-22185-330428</t>
  </si>
  <si>
    <t xml:space="preserve">Knowledge of Point of sale restaurant software, food safety labelling system, menu planning and recipe cost control.
  GIVING FULL ATTENTION TO WHAT OTHER PEOPLE ARE SAYING, TAKING TIME TO UNDERSTAND THE POINTS BEING MADE, ASKING QUESTIONS AS
APPROPRIATE, AND NOT INTERRUPTING AT INAPPROPRIATE TIMES.
COORDINATION ADJUSTING ACTIONS IN RELATION TO OTHERS' ACTIONS.
 TALKING TO OTHERS TO CONVEY INFORMATION EFFECTIVELY.
 BEING CAREFUL ABOUT DETAIL AND THOROUGH IN COMPLETING WORK TASKS.
</t>
  </si>
  <si>
    <t>HAGOI ROAD</t>
  </si>
  <si>
    <t>ALL CNMI AND FEDERAL TAXES</t>
  </si>
  <si>
    <t>www.shirleyscoffeeshop.com</t>
  </si>
  <si>
    <t>C-500-22299-550539</t>
  </si>
  <si>
    <t>Must have at least 6 months training as air conditioning and refrigeration repairer and installer. Must have at least 24 months job experience as aircon and refrigeration repairer and installer. Must be knowledgeable on the functions of refrigerator and air conditioning components such as compressor, condenser, expansion valves, evaporator steam, blower, evaporator coil, condensing coil fan motor and fin, air filter, thermostat and refrigerants.  Must have a general knowledge of building electrical wiring . Must be able to read building plans or sketches . Must be physically fit to lift or move objects 50 lbs. &amp; above. Must be able to work in open or confined spaces, exposed to extreme heat, or cold, dirt, noise and cleaning solutions. Must be able to stand, squat and sit for long periods of time. Must be able to read, write, add, subtract, divide and multiply. Must be able to speak the English language. Must be able to acquire a drivers license or possesses a driver's license in order to drive the company car to the assigned job location.</t>
  </si>
  <si>
    <t>Mandatory CNMI Taxes (CH2 &amp;CH7) and Federal Taxes (FICA &amp; Medicare)</t>
  </si>
  <si>
    <t>C-500-22294-543418</t>
  </si>
  <si>
    <t>P-500-22188-336121</t>
  </si>
  <si>
    <t xml:space="preserve"> Able to demonstrate specific skills: 1. Equipment Maintenance-Performing routine maintenance on equipment and determining when and what kind of maintenance is needed. 2. Repairing-Repairing machines or systems using the needed tools. 3. Troubleshooting-Determining causes of operation errors and deciding what to do about it. 4. Critical thinking-Using logic and reasoning to identify the strengths and weaknesses of alternative solutions, conclusions or approaches to problems. 5. Equipment Selection- Determining the kind of tools and equipment needed to do a job. Be able and willing to work in flexible shifts, days, evening, night, weekend and holidays</t>
  </si>
  <si>
    <t>C-500-22270-497408</t>
  </si>
  <si>
    <t>C-500-22281-518668</t>
  </si>
  <si>
    <t xml:space="preserve">R &amp; EQ Corporation </t>
  </si>
  <si>
    <t>REQ Day &amp; Night Child Care Center</t>
  </si>
  <si>
    <t>PO Box 506014</t>
  </si>
  <si>
    <t>Penaroyo</t>
  </si>
  <si>
    <t>Rex John</t>
  </si>
  <si>
    <t>Segotier</t>
  </si>
  <si>
    <t>Assistant Director</t>
  </si>
  <si>
    <t>reqcorp@gmail.com</t>
  </si>
  <si>
    <t>P-500-22190-341593</t>
  </si>
  <si>
    <t>Child Care Worker</t>
  </si>
  <si>
    <t xml:space="preserve">CPR certificate, Police Clearance, Food Handling Certificate.
</t>
  </si>
  <si>
    <t>10139 Magalahi Drive</t>
  </si>
  <si>
    <t>chapter 2, fica sss and fica medical</t>
  </si>
  <si>
    <t>C-500-22227-415633</t>
  </si>
  <si>
    <t>FICA Taxes (SS &amp; Medicare) CNMI Local Taxes (Ch2 &amp; Ch7)</t>
  </si>
  <si>
    <t>C-500-22262-479089</t>
  </si>
  <si>
    <t>JOSEPH T. TORRES</t>
  </si>
  <si>
    <t>COURTNEY'S PLAZA</t>
  </si>
  <si>
    <t>P.O. Box 500714 CK</t>
  </si>
  <si>
    <t xml:space="preserve">JOSEPH </t>
  </si>
  <si>
    <t>OWNER/EMPLOYER</t>
  </si>
  <si>
    <t>P-500-22206-372536</t>
  </si>
  <si>
    <t xml:space="preserve">KNOWLEDGE IN FARMING INCLUDING THE OPERATION OF FARM EQUIPMENT; OR ANY EQUIVALENT COMBINATION OF TRAINING AND EXPERIENCE. KNOWLEDGE OF THE CARE OF LIVESTOCK AND POULTRY. ABILITY TO CARE FOR ALL FARM ANIMALS AND MAINTAIN SANITARY LIVING QUARTERS FOR ANIMALS. ABILITY TO UNDERSTAND AND CARRY OUT ROUTINE ORAL AND WRITTEN INSTRUCTIONS. ABILITY TO WITHSTAND PROLONGED EXPOSURE TO VARIABLE WEATHER CONDITIONS.
</t>
  </si>
  <si>
    <t>C-500-22229-420465</t>
  </si>
  <si>
    <t>Kimberly Bautista Esmores</t>
  </si>
  <si>
    <t>P-500-22180-319467</t>
  </si>
  <si>
    <t>Janitorial Services</t>
  </si>
  <si>
    <t>Time management, Attention to detail, Communication, Interpersonal, Flexibility, Customer service and Housekeeping hard skills.</t>
  </si>
  <si>
    <t>C-500-22299-550655</t>
  </si>
  <si>
    <t>P.O.BOX 504330</t>
  </si>
  <si>
    <t>P-500-22165-276286</t>
  </si>
  <si>
    <t>ACCOUNTING ASSOCIATES</t>
  </si>
  <si>
    <t xml:space="preserve">KNOWLEDGE OF ADMINISTRATIVE AND CLERICAL PROCEDURES AND SYSTEMS SUCH AS WORD PROCESSING, MANAGING FILES AND RECORDS, DESIGNING FORMS,
AND OTHER OFFICE PROCEDURES AND TERMINOLOGY. KNOWLEDGE OF ECONOMIC AND ACCOUNTING PRINCIPLES AND PRACTICES, THE FINANCIAL MARKETS,
BANKING AND THE ANALYSIS AND REPORTING OF FINANCIAL DATA.
</t>
  </si>
  <si>
    <t>P.O. BOX 504330  SAN JOSE</t>
  </si>
  <si>
    <t>CNMI Withholding tax, Federal Withholding tax, Social Security and Medicare contributions. Employer will assist in securing board and lodging at no costs to employees.</t>
  </si>
  <si>
    <t>C-500-22216-395617</t>
  </si>
  <si>
    <t>C-500-22264-484381</t>
  </si>
  <si>
    <t xml:space="preserve">BRIGIDA ST., BEACH ROAD </t>
  </si>
  <si>
    <t>P-500-22221-404185</t>
  </si>
  <si>
    <t>MUST HAVE AN ASSOCIATE DEGREE. MUST HAVE AT LEAST 24 MONTHS WORK EXPERIENCE. MUST HAVE VAST EXPERIENCE USING COMPUTER DIGNOSTIC DEVICES IN 2008 AND NEWER HYUNDAI AND MAZDA VEHICLES. MUST BE ABLE TO WORK WELL WITH SUPERVISOR AND COLLEAGUES. MUST HAVE A GOOD COMMUNICATION SKILL TO REVIEW WORK ORDERS, WRITE AND JUSTIFY REPAIR RECOMMENDATIONS AND/OR DIAGNOSIS WITH SUPERVISORS.</t>
  </si>
  <si>
    <t>PAGU AV., RT. 314</t>
  </si>
  <si>
    <t>C-500-22243-447142</t>
  </si>
  <si>
    <t>Fast Food and Counter Workers</t>
  </si>
  <si>
    <t>P-500-22185-330429</t>
  </si>
  <si>
    <t>COUNTER ATTENDANTS, CAFETERIA, FOOD CONCESSION COFFEE SHOP</t>
  </si>
  <si>
    <t>Knowledge of Point of Sales Software. Familiarity with Microsoft windows operating system. Pay attention to details when taking orders or receiving instructions from supervisor. Actively
looking for ways to help customers and co-workers, as a team. Ability to speak well to convet information effectively.
 Must be able to work on shift.  Familiarity with the use of Counter Tools:
coffee maker, blenders, beverage dispensers, icemakers, and credit card machines.</t>
  </si>
  <si>
    <t>C-500-22298-548178</t>
  </si>
  <si>
    <t>Triple J Saipan, Inc.</t>
  </si>
  <si>
    <t>Chalan kanoa</t>
  </si>
  <si>
    <t>P-500-22255-465625</t>
  </si>
  <si>
    <t xml:space="preserve">Must be a High School Graduate. Must have 3 months experience as a Housekeeper. Strong ability to pull and push work-related equipment, such as a loaded housekeeping cart. Must be able to understand and follow instructions and put tasks in order. Must have good interpersonal skills to get along well with supervisors and the guests they serve. </t>
  </si>
  <si>
    <t>San Jose Village</t>
  </si>
  <si>
    <t>P.O. Box 520397</t>
  </si>
  <si>
    <t>C-500-22298-548228</t>
  </si>
  <si>
    <t>POWER BUILDERS INTERNATIONAL, LLC</t>
  </si>
  <si>
    <t>P-500-22255-465666</t>
  </si>
  <si>
    <t>Ability to follow instructions from supervisors or senior maintenance workers. Knowledge of general carpentry and repair. Ability to use hand tools and power tools. Must have at least 12 months work experience as Maintenance &amp; Repair Worker.</t>
  </si>
  <si>
    <t>Local and Federal Taxes, 50% Health Insurance Premium is optional, IOU's</t>
  </si>
  <si>
    <t>C-500-22252-462926</t>
  </si>
  <si>
    <t>JJ K COMPANY</t>
  </si>
  <si>
    <t>P.O BOX 502305</t>
  </si>
  <si>
    <t>104 MANGO CITY  MIDDLE ROAD GARAPAN</t>
  </si>
  <si>
    <t>MATHERESACRZ@YAHOO.COM</t>
  </si>
  <si>
    <t>P-500-22207-375231</t>
  </si>
  <si>
    <t xml:space="preserve">2 years experience and bachelors degree	Ability to reflect on one's work as well as the wider consequences of financial decision interest organization skills.Ability to manage deadline team working communication and interpersonal. skills proficiency in its analytical activity methodical approach and problem-solving skills	High level of numeracy. Summarizes current financial status by collecting information and preparing the balance sheet. Profit and loss statement and other reports financial transaction bt auditing documents. Maintain accounting controls by preparing to recommend policies and procedures.
</t>
  </si>
  <si>
    <t>P.O. BOX  502305</t>
  </si>
  <si>
    <t>C-500-22302-558181</t>
  </si>
  <si>
    <t>STAR ATV LLC</t>
  </si>
  <si>
    <t>ATV TREKKING</t>
  </si>
  <si>
    <t>P.O. BOX 501850, KANNAT TABLA ROAD</t>
  </si>
  <si>
    <t>KANNAT TABLA</t>
  </si>
  <si>
    <t>JEOUNG JIN</t>
  </si>
  <si>
    <t>staratvllc@gmail.com</t>
  </si>
  <si>
    <t>P-500-22184-329983</t>
  </si>
  <si>
    <t>At least 12 months working experience. High School Graduate or equivalent. Knowledge in troubleshooting and repair of electrical and mechanical problems of machines. Know how to read electrical diagram. Knowledge in maintaining and repairing of ATV Trekking machines. Willing to work flexible schedule. Do other related duties as assigned.</t>
  </si>
  <si>
    <t>KANNAT TABLA ROAD</t>
  </si>
  <si>
    <t>staratvllc@gamil.com</t>
  </si>
  <si>
    <t>C-500-22285-526404</t>
  </si>
  <si>
    <t>A high school diploma is required. Familiar with construction materials with at least 12 months working experience in a medium to large-sized hardware or related field. Knowledge of listening, speaking and writing English and skills of second language such as Chinese, Filipino is preferable.  Work even on weekend or holiday. Knowledge of principles and processes for providing customer and business services. Knowledge of operating the forklift, vehicle or other equipment to load and unload the material. Other skills such as coordination and time management.</t>
  </si>
  <si>
    <t>C-500-22238-439288</t>
  </si>
  <si>
    <t>PMP 104 P.O. Box 10003</t>
  </si>
  <si>
    <t>C-500-22294-543414</t>
  </si>
  <si>
    <t>P-500-22188-336128</t>
  </si>
  <si>
    <t>Have basic skills of production and processing, customer and personal service, food production. Be able and willing to work in flexible shifts, days, evening, night, weekend and holidays.</t>
  </si>
  <si>
    <t>C-500-22262-479095</t>
  </si>
  <si>
    <t>COMMERCE PL AIRPORT RD SAN VICENTE VILLAGE</t>
  </si>
  <si>
    <t>P-500-22200-363227</t>
  </si>
  <si>
    <t>C-500-22297-546055</t>
  </si>
  <si>
    <t>CLEAN WORLD CORPORATION</t>
  </si>
  <si>
    <t>PO BOX 10000 PMB 222</t>
  </si>
  <si>
    <t>ROCELIA</t>
  </si>
  <si>
    <t>cleanworldcorp2009@gmail.com</t>
  </si>
  <si>
    <t>P-500-22224-413298</t>
  </si>
  <si>
    <t>MUST HAVE AT LEAST 2 YEARS OF WORK-RELATED EXPERIENCE IN THIS FIELD; JOB REQUIRES CONSIDERABLE AMOUNT OF WORK-RELATED SKILL, KNOWLEDGE, OR EXPERIENCE TO TAKE ON RESPONSIBILITIES, CHALLENGES, OPERATIONAL DECISIONS OR ACTIVITIES, AND ANALYZE FINANCIAL RECORDS TO IMPROVE EFFICIENCY. KNOWLEDGE OF PRINCIPLES AND PROCESSES FOR PROVIDING CUSTOMER SERVICES, THIS INCLUDES CUSTOMER NEEDS ASSESSMENT, MEETING QUALITY STANDARDS FOR SERVICES, AND EVALUATION OF CLIENTS SATISFACTION; KNOWLEDGE OF BUSINESS AND MANAGEMENT PRINCIPLES INVOLVED IN STRATEGIC PLANNING, RESOURCE ALLOCATION, HUMAN RESOURCES MODELING, LEADERSHIP TECHNIQUE, PRODUCTION METHODS, AND COORDINATION OF PEOPLE AND RESOURCES.</t>
  </si>
  <si>
    <t>COR. ENRIQUE ST., TEXAS RD. DIST. 2</t>
  </si>
  <si>
    <t>ALL FEDERAL TAXES AND CNMI TAXES</t>
  </si>
  <si>
    <t>C-500-22239-441827</t>
  </si>
  <si>
    <t>G/F JP BLDG., CHALAN PALE ARNOLD ROAD, GARAPAN</t>
  </si>
  <si>
    <t>PO BOX 500860</t>
  </si>
  <si>
    <t>P-500-22173-303695</t>
  </si>
  <si>
    <t>HOUSEKEEPING</t>
  </si>
  <si>
    <t>HIGH SCHOOL DIPLOMA OR TRAINING CERTIFICATE IS REQUIRED; SERVICE ORIENTED AND ATTENTION TO DETAIL; ABILITY TO MANAGE TIME EFFICIENTLY BECAUSE THEY MUST QUICKLY PREPARE ROOMS BEFORE GUESTS CHECK IN; HIGH WORK STANDARDS INCLUDING THE ABILITY TO MEET PERFORMANCE STANDARDS WITHOUT SUPERVISION; GOOD COMMUNICATION SKILLS INCLUDING THE ABILITY TO LISTEN CAREFULLY AND ASK THE RIGHT QUESTIONS TO GAIN CLARIFICATION; ABILITY TO MAINTAIN A PROFESSIONAL APPEARANCE AND INTERACT POSITIVELY WITH HOTEL GUESTS; KNOWLEDGE OF CLEANING AND SANITATION PRODUCTS, TECHNIQUES AND METHODS AND WITH WORKING KNOWLEDGE OF OPERATING MECHANIZED CLEANING EQUIPMENT; HAVE AN EYE FOR CLEANLINESS AND HARD WORKER; AND ABILITY TO LIFT, PUSH AND PULL REQUIRED LOAD.</t>
  </si>
  <si>
    <t>C-500-22272-500682</t>
  </si>
  <si>
    <t>P-500-22221-404162</t>
  </si>
  <si>
    <t>GENERAL MAINTENANCE WORKER</t>
  </si>
  <si>
    <t>Basic knowledge of HVAC, plumbing, and electrical systems; Experience using hand and electrical tools; 
Ability to read technical manuals and drawings; Knowledgeable of machines and tools including their uses, repair, and maintenance; Knowledgeable of materials, methods, and tools involved in the repair of buildings or structures or properties.</t>
  </si>
  <si>
    <t>C-500-22219-401370</t>
  </si>
  <si>
    <t xml:space="preserve">JAN ARRIANE </t>
  </si>
  <si>
    <t>P-500-22175-309384</t>
  </si>
  <si>
    <t>TODDLER TEACHER</t>
  </si>
  <si>
    <t xml:space="preserve">Must have no prior felonies or misdemeanors in the CNMI or any place of origin relating to children and minors and be punctual in arriving for shift time. Staff hired at the center, are
required to comply with CNMI DCCA-CCDF/CCLP requirements and documentations including the mandatory 40 hours of Annual training and participate in CNMI QRIS standard.
</t>
  </si>
  <si>
    <t xml:space="preserve">2672 DR TORRES DRIVE, CHALAN KANOA </t>
  </si>
  <si>
    <t>All mandated CNMI and Federal Payroll Taxes</t>
  </si>
  <si>
    <t>C-500-22276-508127</t>
  </si>
  <si>
    <t>VIP CORPORATION</t>
  </si>
  <si>
    <t>VIP TINTING SERVICES</t>
  </si>
  <si>
    <t>PMB A-4 BOX 10001</t>
  </si>
  <si>
    <t>GUANGCHAO</t>
  </si>
  <si>
    <t>vip.corp.sp@gmail.com</t>
  </si>
  <si>
    <t>Installation, Maintenance, and Repair Workers, All Other</t>
  </si>
  <si>
    <t>P-500-22237-436649</t>
  </si>
  <si>
    <t>MAINTENANCE-TINT INSTALLER</t>
  </si>
  <si>
    <t>GUALO RAI VILLAGE, MIDDLE ROAD</t>
  </si>
  <si>
    <t>C-500-22291-534923</t>
  </si>
  <si>
    <t>AYD COMPOUND</t>
  </si>
  <si>
    <t>P-500-22241-441989</t>
  </si>
  <si>
    <t>CERTIFICATE OF AUTO MECHANIC</t>
  </si>
  <si>
    <t>C-500-22229-420426</t>
  </si>
  <si>
    <t>All mandated CNMI and Federal payroll Taxes</t>
  </si>
  <si>
    <t>C-500-22294-543424</t>
  </si>
  <si>
    <t>P-500-22187-333521</t>
  </si>
  <si>
    <t>C-500-22224-412649</t>
  </si>
  <si>
    <t xml:space="preserve">MENELLIA </t>
  </si>
  <si>
    <t>P-500-22165-276371</t>
  </si>
  <si>
    <t>Must have the ability to quickly move hand or move hand together with the arm, or two hands to grasp, manipulate, or assemble objects. Must have the ability to tell when something is wrong or is likely to go wrong. With skills in using logic and reasoning to identify the strengths, and weaknesses of alternative solutions, conclusions or approaches to problems. Must be familiar and know how to use hand tools, power tools and other equipment.</t>
  </si>
  <si>
    <t>Chalan Piao</t>
  </si>
  <si>
    <t>C-500-22294-543408</t>
  </si>
  <si>
    <t>P-500-22188-336181</t>
  </si>
  <si>
    <t>Able to have knowledge of supplies, equipment, and inventory control. Ability to follow routine verbal and written instructions. Ability to understand and follow safety Procedures. Ability to safely use cleaning equipment and supplies. Ability to lift and manipulate heavy supplies of up to 50lbs. Knowledge of food service line set-up and temperature requirements. Ability to multi-task and work under pressure. Be able and willing to work in flexible shifts, days, evening, night, weekend and holidays.</t>
  </si>
  <si>
    <t>C-500-22221-405148</t>
  </si>
  <si>
    <t>CEASAR F HERNANDEZ</t>
  </si>
  <si>
    <t>PO BOX 503540 CK</t>
  </si>
  <si>
    <t>P-500-22179-316166</t>
  </si>
  <si>
    <t>6 months experience as commercial cleaner</t>
  </si>
  <si>
    <t>CELNAPS BUILDING, CHINATOWN</t>
  </si>
  <si>
    <t xml:space="preserve">SUPETRAN </t>
  </si>
  <si>
    <t>C-500-22251-460491</t>
  </si>
  <si>
    <t>MMR Consultancy Services Inc</t>
  </si>
  <si>
    <t>PO Box 5403 CHRB</t>
  </si>
  <si>
    <t>PO BOX 5403 CHRB</t>
  </si>
  <si>
    <t>P-500-22195-350866</t>
  </si>
  <si>
    <t>Flexibility of schedule
At least 1 year of progressive experience in Childcare Provider</t>
  </si>
  <si>
    <t xml:space="preserve">As Per Dido </t>
  </si>
  <si>
    <t>Withholding and Federal Taxes</t>
  </si>
  <si>
    <t>C-500-22301-555695</t>
  </si>
  <si>
    <t>HIGH SCHOOL DIPLOMA, GED OR SUITABLE EQUIVALENT. AT LEAST 12 MONTHS EXPERIENCE AS AN HVAC TECHNICIAN, AND WILLINGNESS TO CONTINUE EDUCATION IN HVAC FIELD. UNDERSTANDING OF ADVANCED PRINCIPLES OF AIR CONDITIONING, REFRIGERATION AND HEATING. WORKING KNOWLEDGE OF BOILER SYSTEMS. PROFICIENT IN BALANCING AIR AND WATER TREATMENT SYSTEMS IN LINE WITH HVAC PROTOCOLS. PROFICIENT IN READING SCHEMATICS AND WORK PLANS. ABILITY TO WORK AFTER HOURS, OVER WEEKENDS AND ON PUBLIC HOLIDAYS WITH SHORT OR NO NOTICE. ABILITY TO WORK IN CONFINED SPACES. ENSURING COMPLIANCE WITH APPLIANCE STANDARDS AND WITH OCCUPATIONAL HEALTH AND SAFETY ACT.</t>
  </si>
  <si>
    <t>Advance Carrier, Inc dba Marianas Carrier</t>
  </si>
  <si>
    <t>C-500-22280-516126</t>
  </si>
  <si>
    <t>J W J CO., LTD.</t>
  </si>
  <si>
    <t>JL MARKET</t>
  </si>
  <si>
    <t>P.O. BOX 505173</t>
  </si>
  <si>
    <t>WENJI</t>
  </si>
  <si>
    <t>P-500-22239-441763</t>
  </si>
  <si>
    <t>1 year work related experienced.  Ability to cope under pressure. Ability to comply with operational policies and procedures, codes, and regulations. Knowledge in Microsoft Office and relevant databases and software. Employment certification as manager required.</t>
  </si>
  <si>
    <t>TEXAS ROAD, SUSUPE VILLAGE</t>
  </si>
  <si>
    <t>C-500-22278-511056</t>
  </si>
  <si>
    <t xml:space="preserve">TRIPLE J SAIPAN, INC. </t>
  </si>
  <si>
    <t>P-500-22222-407051</t>
  </si>
  <si>
    <t>Must have a High School diploma or equivalent work experience in a reputable establishment as a Cook. Must have at least 12 months work experience. Must be able to perform food preparation and cooking activities of a dining restaurants. Can design menu and review food purchases. Should have the ability to forecast food preparation base from increase or decrease customer guest flow. Can create inventory method base from company or restaurant needs. Can comply with nutrition, sanitation regulation and safety standards as prescribed by USDA. Technically updated on latest industry practices.</t>
  </si>
  <si>
    <t>SAN ISIDRO BEACH ROAD</t>
  </si>
  <si>
    <t>CNMI Tax AND FICA Tax. Housing is optional; Employees who are single may live in the housing with a monthly charge of $6</t>
  </si>
  <si>
    <t>C-500-22291-534887</t>
  </si>
  <si>
    <t>Federal and withholding tax</t>
  </si>
  <si>
    <t>C-500-22298-550458</t>
  </si>
  <si>
    <t>dba GTS ENTERPRISES</t>
  </si>
  <si>
    <t>ACCOUTING ASSOCIATE</t>
  </si>
  <si>
    <t>P-500-22256-468073</t>
  </si>
  <si>
    <t>MAIDS &amp; HOUSEKEEPING CLEANERS</t>
  </si>
  <si>
    <t>MUST BE HIGH SCHOOL GRADUATE OR EQUIVALENT. AT LEAST THREE (3) MONTHS EXPERIENCE TO TWO (2) OR LESS EMPLOYERS. PHYSICALLY ABLE TO PERFORM THEIR DUTIES. MUST MEET PHYSICAL REQUIREMENTS SUCH AS LIFTING OBJECTS OF AT LEAST 25 LBS.; UP TO 50 LBS. WITH HELP OF A HAND TRUCK OR LIMITED ASSISTANCE; BENDING AND STANDING FOR DURATION OF SHIFT. MUST BE ABLE TO WORK WITH HOUSEHOLD PETS. MUST KNOW HOW TO OPERATE CLEANING EQUIPMENT SUCH AS CARPET SHAMPOOERS, CARPET STEAMERS, CLOTHES WASHER AND DRYER, IRONING MACHINE OR PRESSES, FLOOR POLISHERS, AND VACUUM
CLEANERS. AS WELL AS THE ABILITY TO WORK WITH MINIMAL SUPERVISION. ABLE TO WORK DURING WEEKENDS OR NIGHT SHIFTS WHEN NEEDED. THE EMPLOYER
REQUIRES POST-OFFER PRE-EMPLOYMENT DRUG SCREENING TEST AND RANDOM DRUG TESTING WHICH IS TO BE APPLIED EQUALLY TO BOTH U.S. WORKERS AND CW-1 WORKERS. THE EMPLOYER REQUIRES THE POST-OFFER PRE-EMPLOYMENT POLICE CLEARANCE RECORD TO BE PROVIDED TO THE EMPLOYER; THIS REQUIREMENT IS TO BE APPLIED EQUALLY TO BOTH U.S. WORKERS AND CW-1 WORKERS.</t>
  </si>
  <si>
    <t>Days &amp; Hours of work may vary according to business needs</t>
  </si>
  <si>
    <t>Only taxes and other withholding required by Law</t>
  </si>
  <si>
    <t>C-500-22279-515573</t>
  </si>
  <si>
    <t>Lot 010 D25 Beach Rd</t>
  </si>
  <si>
    <t>Lot 020 D25 Beach Rd</t>
  </si>
  <si>
    <t>P-500-22238-439243</t>
  </si>
  <si>
    <t>MUST HAVE A MINIMUM OF 12 MONTHS EXPERIENCE PREPARING, SEASONING AND COOKING CHINESE BUFFET FOOD ONBOARD DINNER CRUISE BOATS. 
APPLICANTS ARE REQUIRED TO PARTICIPATE IN OUR COMPANY'S MANDATORY RANDOM DRUG TESTING PROGRAM, FOR ALL WORKERS, CW-1 WORKERS AND US WORKERS.</t>
  </si>
  <si>
    <t>Lot 010 D25 Beach Rd. (On board company dinner cruise boat)</t>
  </si>
  <si>
    <t>C-500-22310-571498</t>
  </si>
  <si>
    <t>Jogh School GED. 6 months experience as Technical support or technical support assistant</t>
  </si>
  <si>
    <t>C-500-22306-563212</t>
  </si>
  <si>
    <t>PO Box 504651</t>
  </si>
  <si>
    <t>RM 2-A MPS BUILDING BEACH RD SAN JOSE</t>
  </si>
  <si>
    <t>P-500-22234-428604</t>
  </si>
  <si>
    <t>MUST BE HIGH SCHOOL GRADUATE OR EQUIVALENT, MUST HAVE 12 MONTHS OF WORK EXPERIENCE IN MAINTENANCE AND REPAIR ON ANY RELATED JOB,  MUST BE ABLE TO PERFORM ROUTINE MAINTENANCE ON EQUIPMENT AND ABLE TO DETERMINE WHEN AND WHAT KIND OF MAINTENANCE, TOOLS AND EQUIPMENT IS NEEDED TO FINISH THE TASK/JOB.</t>
  </si>
  <si>
    <t>SS/FICA</t>
  </si>
  <si>
    <t>RadioCom Saipan Inc.</t>
  </si>
  <si>
    <t>C-500-22296-545878</t>
  </si>
  <si>
    <t>PHILIPPINES</t>
  </si>
  <si>
    <t>P-500-22242-444822</t>
  </si>
  <si>
    <t>HIGH SCHOOL GRADUATE, 12 MONTHS EXPERIENCE. ABLE TO WORK FLEXIBLE TIME.</t>
  </si>
  <si>
    <t>C-500-22243-447156</t>
  </si>
  <si>
    <t>Architectural and Civil Drafters</t>
  </si>
  <si>
    <t>P-500-22178-312719</t>
  </si>
  <si>
    <t xml:space="preserve">APPLICANT MUST HAVE AT LEAST 24 MONTHS EXPERIENCE AS A PROJECT ENGINEER OR SAME FIELD. </t>
  </si>
  <si>
    <t>TAXES DEDUCTION APPLICABLE BY LAW.</t>
  </si>
  <si>
    <t>C-500-22266-490012</t>
  </si>
  <si>
    <t>Century Hotel</t>
  </si>
  <si>
    <t>7325 Century Hotel Bldg, Chalan Pali Arnold Rd, Garapan Vill</t>
  </si>
  <si>
    <t>P.O. Box 10000 PMB 1028 PPP</t>
  </si>
  <si>
    <t>Orallo</t>
  </si>
  <si>
    <t>Camille</t>
  </si>
  <si>
    <t>camille.orallo@saipan.travel</t>
  </si>
  <si>
    <t>P-500-22222-407006</t>
  </si>
  <si>
    <t>HIGH SCHOOL DIPLOMA OR GED. MUST HAVE TWELVE (12) MONTHS PRIOR WORK EXPERIENCE AS A GENERAL MAINTENANCE WORKER. MUST BE ABLE TO DRIVE COMPANY VEHICLES SAFELY. MUST HAVE COMMON KNOWLEDGE OF THE USE OF HAND TOOLS, POWER TOOLS, AND MAINTENANCE EQUIPMENT SUCH AS HVAC AND GENERATORS. MUST BE ABLE AND WILLING TO WORK NIGHTS, WEEKENDS, AND HOLIDAYS. MUST BE ABLE TO WORK DURING INCLEMENT WEATHER.</t>
  </si>
  <si>
    <t>Century Hotel, Chalan Pali Arnold Road</t>
  </si>
  <si>
    <t>CNMI and Federal Taxes. Share in medical insurance and 401(k) retirement plan is optional.</t>
  </si>
  <si>
    <t>ceti.hr@saipan.travel</t>
  </si>
  <si>
    <t>C-500-22299-550885</t>
  </si>
  <si>
    <t>MLC INVESTMENT CORPORATION</t>
  </si>
  <si>
    <t>HOUSE RENTAL</t>
  </si>
  <si>
    <t>P.O. BOX 7346 SVRB, PINE DRIVE</t>
  </si>
  <si>
    <t>LYNIE</t>
  </si>
  <si>
    <t>VILLACANAS</t>
  </si>
  <si>
    <t>P.O. BOX 7346, SVRB, PINE DRIVE</t>
  </si>
  <si>
    <t>mlcinvcorp@gmail.com</t>
  </si>
  <si>
    <t>P-500-22184-329993</t>
  </si>
  <si>
    <t>High School Graduate or equivalent with 12 months working experience. Must have experience in maintenance work. Know to repair doors, locks, windows. Can read electrical diagram and repair electrical problems. Willing to work flexible schedule. Do other related duties as assigned.</t>
  </si>
  <si>
    <t>PINE DRIVE</t>
  </si>
  <si>
    <t>C-500-22302-558155</t>
  </si>
  <si>
    <t>HBR International, Inc.</t>
  </si>
  <si>
    <t>Plata Drive Corner Bwerh , Chalan Kiya</t>
  </si>
  <si>
    <t>John Gilbert</t>
  </si>
  <si>
    <t>Salvatierra</t>
  </si>
  <si>
    <t>Managing Director</t>
  </si>
  <si>
    <t>PO Box 5756 CHRB Chalan Kiya</t>
  </si>
  <si>
    <t>hbrsaipan@yahoo.com</t>
  </si>
  <si>
    <t>P-500-22258-473548</t>
  </si>
  <si>
    <t>Maintenance Repairer, Building</t>
  </si>
  <si>
    <t>Required 12 months of experience as Maintenance Repairer or Related Position</t>
  </si>
  <si>
    <t>Plata Drive Corner Bwerh Place, Chalan Kiya</t>
  </si>
  <si>
    <t>Required Taxes</t>
  </si>
  <si>
    <t>C-500-22293-540655</t>
  </si>
  <si>
    <t>Niizeki International Saipan Co., Ltd.</t>
  </si>
  <si>
    <t>P-500-22236-434197</t>
  </si>
  <si>
    <t>Maid and Housekeeping Cleaner</t>
  </si>
  <si>
    <t>MUST HAVE AT LEAST 3 MONTHS WORK EXPERIENCE IN THE SAME OR SIMILAR FIELD. KNOWLEDGE OF CLEANING AND SANITATION PRODUCTS AND SUPPLIES, TECHNIQUES AND METHODS. MUST HAVE EXPERIENCE IN PREPARING CLEANING SOLUTIONS SUCH AS MIXING WATER AND DETERGENTS OR ACIDS IN CONTAINERS ACCORDING TO SPECIFICATIONS. KNOWLEDGE OF CLEANING SENSITIVE MATERIALS. KNOWLEDGE OF OPERATING CLEANING EQUIPMENT E.G. VACUUM CLEANER, SWEEPER, BROOM, ETC. KNOWLEDGE ON SAFETY AND PRECAUTION IS A PLUS. PHYSICAL STAMINA AND MOBILITY INCLUDING ABILITY TO REACH, KNEEL AND BEND, SQUAT, LIFT, PUSH AND PULL REQUIRED LOAD (USUALLY ABOUT 25 LBS.). MUST BE ABLE TO WORK ON FLEXIBLE HOURS INCLUDING WEEKENDS, HOLIDAYS, AND NIGHT SHIFTS. IF NEEDED, MUST AGREE TO A POST-OFFER PRE-EMPLOYMENT DRUG SCREENING TEST WHICH APPLY EQUALLY TO US AND CW-1 WORKERS.</t>
  </si>
  <si>
    <t>JESUS T. ATTAO ROAD</t>
  </si>
  <si>
    <t>C-500-22313-576446</t>
  </si>
  <si>
    <t xml:space="preserve">United Equipment Rental Company Corporation </t>
  </si>
  <si>
    <t xml:space="preserve">United Construction Services </t>
  </si>
  <si>
    <t>P.O. BOX 504029</t>
  </si>
  <si>
    <t>Batallones</t>
  </si>
  <si>
    <t xml:space="preserve">Renato </t>
  </si>
  <si>
    <t xml:space="preserve">Prado </t>
  </si>
  <si>
    <t>uer.saipan@gmail.com</t>
  </si>
  <si>
    <t>P-500-22263-481446</t>
  </si>
  <si>
    <t>Skilled in the use of power tools and hand tools. Experience performing routine maintenance with 12 months experience as a Maintenance Repair Workers.</t>
  </si>
  <si>
    <t xml:space="preserve">Salvinia Lan.,  Lower Base </t>
  </si>
  <si>
    <t>C-500-22293-540668</t>
  </si>
  <si>
    <t>P-500-22236-434193</t>
  </si>
  <si>
    <t>Building Maintenance Repairer (General)</t>
  </si>
  <si>
    <t>24 MONTHS OF EXPERIENCE IS REQUIRED IN THIS POSITION. DEMONSTRATE SKILLS WITH ELECTRICAL WORK, PLUMBING, CONCRETE, CARPENTRY, MACHINE MAINTENANCE AND REPAIR. PROFICIENT TROUBLESHOOTING AND DIAGNOSTIC SKILLS. TECHNICAL KNOWLEDGE OF ELECTRICAL REPAIR, PLUMBING, ALONG WITH KNOWLEDGE OF CARPENTRY AND GENERAL MAINTENANCE. KNOWS AND FOLLOWS SAFETY PROCEDURES AND MAINTAINS A SAFE WORK ENVIRONMENT. TRAINED IN HANDS-ON EQUIPMENT MAINTENANCE. STRONG WORK ETHICS. USES TIME PRODUCTIVELY TO ACCOMPLISH WORK GOALS. HAS A SOLID UNDERSTANDING OF THE JOB AND ITS DUTIES AND RESPONSIBILITIES. UNDERSTANDS TECHNOLOGY AND CAN GRASP CHALLENGING TECHNICAL ISSUES. PAYS ATTENTION TO DETAIL. APPROACHES WORK IN A METICULOUS AND THOROUGH MANNER. MUST BE FLEXIBLE WITH DUTIES AND WORK SCHEDULE. ABILITY TO PASS THE COMPANY'S PRE HIRE BACKGROUND CHECK REQUIRED WHICH WILL BE APPLIED EQUALLY TO BOTH U.S. WORKERS AND CW-1 WORKERS. REQUIRES THE ABILITY TO STAND FOR LONG PERIODS OF TIME. REQUIRES THE ABILITY TO BEND, AND TWIST TO PERFORM NORMAL JOB FUNCTIONS. REQUIRES THE ABILITY TO LIFT AND MANEUVER ITEMS WEIGHING 80 LBS. REQUIRES THE ABILITY TO PERFORM TASKS WHILE ON A LADDER. REQUIRES THE ABILITY TO OPERATE EQUIPMENT THAT REQUIRES CONTINUAL AND REPETITIVE HAND AND ARM MOTIONS.</t>
  </si>
  <si>
    <t>C-500-22291-537620</t>
  </si>
  <si>
    <t>1ST FLOOR MJ BUILDING, GARAPAN VILLAGE</t>
  </si>
  <si>
    <t>Days &amp; Hours of work may vary according to Business needs</t>
  </si>
  <si>
    <t>C-500-22281-518669</t>
  </si>
  <si>
    <t xml:space="preserve">Rex John </t>
  </si>
  <si>
    <t xml:space="preserve">PO Box 506014 </t>
  </si>
  <si>
    <t>P-500-22190-341599</t>
  </si>
  <si>
    <t>Maintenance and Repair worker</t>
  </si>
  <si>
    <t xml:space="preserve">10139 Magalahi Drive </t>
  </si>
  <si>
    <t>C-500-22222-406989</t>
  </si>
  <si>
    <t xml:space="preserve">Valino </t>
  </si>
  <si>
    <t xml:space="preserve">Nadine </t>
  </si>
  <si>
    <t>P.O. Box 500267</t>
  </si>
  <si>
    <t>P-500-22154-239674</t>
  </si>
  <si>
    <t xml:space="preserve">AUTO BODY TECHNICIAN </t>
  </si>
  <si>
    <t>PROFICIENT IN CDK-ERO PROGRAM
EXPERIENCE IN AUTOMOTIVE BODY REPAIR</t>
  </si>
  <si>
    <t>C-500-22248-455250</t>
  </si>
  <si>
    <t>Jonas M. Barcinas</t>
  </si>
  <si>
    <t>RJs Manpower Agency</t>
  </si>
  <si>
    <t>503496 Buenas Dias Dandan</t>
  </si>
  <si>
    <t>Barcinas</t>
  </si>
  <si>
    <t>Jonas</t>
  </si>
  <si>
    <t>Manibusan</t>
  </si>
  <si>
    <t>rjsmanpower2021@gmai.com</t>
  </si>
  <si>
    <t>P-500-22174-306275</t>
  </si>
  <si>
    <t>Local Taxes and Federal Taxes</t>
  </si>
  <si>
    <t>rjsmanpower2021@gmail.com</t>
  </si>
  <si>
    <t>RJ’s Manpower Agency</t>
  </si>
  <si>
    <t>C-500-22263-484190</t>
  </si>
  <si>
    <t>QUINCY CORP</t>
  </si>
  <si>
    <t>THE WATER COMPANY</t>
  </si>
  <si>
    <t>P.O. BOX 501610</t>
  </si>
  <si>
    <t>JOHNSON</t>
  </si>
  <si>
    <t>ROLAND</t>
  </si>
  <si>
    <t>THEWATERCOMPANYSAIPAN@GMAIL.COM</t>
  </si>
  <si>
    <t>P-500-22220-401453</t>
  </si>
  <si>
    <t>HELPER-PRODUCTION WORKER</t>
  </si>
  <si>
    <t>Must  be able to lift a minimum of 50 lbs. to shoulder level. Must be able to understand, speak and write in the English language both oral and written. Minimum of 6 months experience is required.</t>
  </si>
  <si>
    <t>Chalan Pale Arnold Rd., Industrial Park, Lower Base, Saipan</t>
  </si>
  <si>
    <t>Applicable CNMI and Federal tax and contributions</t>
  </si>
  <si>
    <t>thewatercompanysaipan@gmail.com</t>
  </si>
  <si>
    <t>C-500-22222-407002</t>
  </si>
  <si>
    <t>ATKINS KROLL (SAIPAN), INC.</t>
  </si>
  <si>
    <t>NADINE.VALINO@AKGUAM.COM</t>
  </si>
  <si>
    <t>P-500-22154-239653</t>
  </si>
  <si>
    <t xml:space="preserve">SALES LOT ATTENDANT </t>
  </si>
  <si>
    <t>PREVIOUS AUTO DEALERSHIP EXPREIENCE IN VEHICLE LOT MANAGEMENT.  MUST BE ABLE TO DRIVE BOTH AN AUTOMATIC AND MANUAL CAR SHIFT.  VALID SAIPAN DRIVER'S LICENSE</t>
  </si>
  <si>
    <t>C-500-22222-406999</t>
  </si>
  <si>
    <t>P-500-22154-239646</t>
  </si>
  <si>
    <t xml:space="preserve">GENERAL MAINTENANCE WORKER </t>
  </si>
  <si>
    <t>Must have Saipan Driver's License</t>
  </si>
  <si>
    <t>C-500-22202-366428</t>
  </si>
  <si>
    <t>P-500-22159-255778</t>
  </si>
  <si>
    <t>Front Desk Supervisor</t>
  </si>
  <si>
    <t>C-500-22220-401880</t>
  </si>
  <si>
    <t>GREGORIO Q. CASTRO</t>
  </si>
  <si>
    <t>G &amp; G CASTRO FARM</t>
  </si>
  <si>
    <t>8TH AVENUE, BROADWAY ROAD</t>
  </si>
  <si>
    <t>P.O. BOX 570, SAN JOSE VILLAGE</t>
  </si>
  <si>
    <t>GQC.FARM@GMAIL.COM</t>
  </si>
  <si>
    <t>P-500-22151-224918</t>
  </si>
  <si>
    <t>FARM WORKER</t>
  </si>
  <si>
    <t xml:space="preserve">REQUIRED 3 MONTHS OF JOB EXPERIENCE AS A FARMER. </t>
  </si>
  <si>
    <t>gqc.farm@gmail.com</t>
  </si>
  <si>
    <t>QUICKDOCS COMPANY</t>
  </si>
  <si>
    <t>QUICK.DOCS670@GMAIL.COM</t>
  </si>
  <si>
    <t>C-500-22223-410230</t>
  </si>
  <si>
    <t>C-500-22217-398498</t>
  </si>
  <si>
    <t>P-500-22160-262535</t>
  </si>
  <si>
    <t>Housekeeper Cleaners</t>
  </si>
  <si>
    <t>Certificate of employment of 3 months of experience working in the job category.
Equal Opportunity Employer</t>
  </si>
  <si>
    <t>C-500-22222-406982</t>
  </si>
  <si>
    <t>C-500-22255-465667</t>
  </si>
  <si>
    <t>P-500-22188-336139</t>
  </si>
  <si>
    <t>At least High School graduate with 3 months work experience. Can work flexible schedules including weekends and holidays, daytime or evening. Must be able to lift up to 30lbs of materials, solutions, or linens. Applicants either US citizen or CW-1 must provide school credentials and employment certificate.</t>
  </si>
  <si>
    <t>C-500-22241-442087</t>
  </si>
  <si>
    <t>Unit Annex 103 Pangelinan Bldg. Chalan Pale Arnold</t>
  </si>
  <si>
    <t>PO Box 504850</t>
  </si>
  <si>
    <t>Balakrishnan</t>
  </si>
  <si>
    <t>Beverly</t>
  </si>
  <si>
    <t>Casaclang</t>
  </si>
  <si>
    <t>P-500-22188-336238</t>
  </si>
  <si>
    <t>Maintenance and Repair, general</t>
  </si>
  <si>
    <t>Certification in carpentry or certification in electrical works or certification in plumbing works or  certification in building/residential general maintenance job.</t>
  </si>
  <si>
    <t>Saipan MP</t>
  </si>
  <si>
    <t>Chapter 2, Chapter 7 (if applicable), SS Tax and Medicare</t>
  </si>
  <si>
    <t>mikespn@gmail.com</t>
  </si>
  <si>
    <t>C-500-22173-303106</t>
  </si>
  <si>
    <t>C-500-22173-303211</t>
  </si>
  <si>
    <t>C-500-22246-454483</t>
  </si>
  <si>
    <t>Asia Pacific Hotels, Inc.</t>
  </si>
  <si>
    <t xml:space="preserve">Coral Tree Avenue </t>
  </si>
  <si>
    <t>P-500-22202-366476</t>
  </si>
  <si>
    <t xml:space="preserve">General Maintenance Worker </t>
  </si>
  <si>
    <t>C-500-22254-465434</t>
  </si>
  <si>
    <t>Gaming Change Persons and Booth Cashiers</t>
  </si>
  <si>
    <t>P-500-22127-146765</t>
  </si>
  <si>
    <t>Cage Cashier</t>
  </si>
  <si>
    <t>CANDIDATE MUST BE FLUENT IN ENGLISH. MULTILINGUAL MANDARIN, KOREAN OR JAPANESE A PLUS.
EXPERIENCE IN HANDLING CASH AND FOREIGN EXCHANGE CURRENCIES PREFERRED. MUST BE ABLE TO STAND FOR LONG PERIODS OF TIME. MUST BE ABLE TO PERFORM SHIFT DUTIES AND WORK ON WEEKENDS AND PUBLIC HOLIDAYS.</t>
  </si>
  <si>
    <t>C-500-22297-546005</t>
  </si>
  <si>
    <t>Calvo Enterprises, Incorporated</t>
  </si>
  <si>
    <t>Sasanhaya Service Station / Mobil Mart / Calvo Office Space Rental</t>
  </si>
  <si>
    <t>Carlos Songsong Calvo Highway</t>
  </si>
  <si>
    <t>Calvo</t>
  </si>
  <si>
    <t>Mendiola</t>
  </si>
  <si>
    <t>Vice President / Operations Manager</t>
  </si>
  <si>
    <t>sasanhaya@gmail.com</t>
  </si>
  <si>
    <t>P-500-22243-447099</t>
  </si>
  <si>
    <t>Refrigeration Technician</t>
  </si>
  <si>
    <t xml:space="preserve">1.	Must have a knowledge in analyzing, maintaining, repairing, and troubleshooting air conditioner and refrigeration units
2.	Must have a knowledge with installing equipment, machines, or wiring with air conditioner and refrigeration units 
3.	Must have a knowledge of machines and tools, including their designs, uses, repair, and maintenance </t>
  </si>
  <si>
    <t>CNMI Chapter 2 Withholding Tax</t>
  </si>
  <si>
    <t>C-500-22257-473511</t>
  </si>
  <si>
    <t>JOSEPH C REYES</t>
  </si>
  <si>
    <t>Joes Bar-The Steakhouse Capital</t>
  </si>
  <si>
    <t>P.O. Box 502893</t>
  </si>
  <si>
    <t>Joseph</t>
  </si>
  <si>
    <t>joesbarandsteakhouse@gmail.com</t>
  </si>
  <si>
    <t>P-500-22215-395186</t>
  </si>
  <si>
    <t>Well experienced in cooking steaks, local and some Japanese and Chinese dishes.  Able to work on flexible days and hours and during weekend and night time.</t>
  </si>
  <si>
    <t>Beach Road San Jose</t>
  </si>
  <si>
    <t>C-500-22271-498365</t>
  </si>
  <si>
    <t>C-AIR REFRIGERATION AND AIR CONDITIONING PARTS AND REPAIR</t>
  </si>
  <si>
    <t>P.O. BOX 504803, BEACH ROAD</t>
  </si>
  <si>
    <t>P-500-22160-260571</t>
  </si>
  <si>
    <t>C-500-22301-555687</t>
  </si>
  <si>
    <t xml:space="preserve">RJCL CORPORATION </t>
  </si>
  <si>
    <t xml:space="preserve">RNV CONSTRUCTION </t>
  </si>
  <si>
    <t xml:space="preserve">VILLACRUSIS </t>
  </si>
  <si>
    <t>P-500-22165-276183</t>
  </si>
  <si>
    <t xml:space="preserve">APPLICANT MUST HAVE A HIGH SCHOOL DIPLOMA. APPLICANT MUST HAVE AT LEAST 6 MONTHS OF EXPERIENCE AS A CONSTRUCTION AND REPAIR WORKERS.
</t>
  </si>
  <si>
    <t>C-500-22313-576455</t>
  </si>
  <si>
    <t xml:space="preserve">UNITED EQUIPMENT RENTAL COMPANY CORPORATION </t>
  </si>
  <si>
    <t xml:space="preserve">UNITED CONSTRUCTION SERVICES </t>
  </si>
  <si>
    <t>Prado</t>
  </si>
  <si>
    <t>P-500-22263-481452</t>
  </si>
  <si>
    <t xml:space="preserve">Maintenance and Repair Workers, General  </t>
  </si>
  <si>
    <t xml:space="preserve">Skilled in the use of power tools and hand tools. Experience performing routine maintenance with 12 months experience as Maintenance Repair Workers.  </t>
  </si>
  <si>
    <t xml:space="preserve">Salvinia Ln., Lower Base </t>
  </si>
  <si>
    <t>C-500-22265-487364</t>
  </si>
  <si>
    <t>C-500-22243-447117</t>
  </si>
  <si>
    <t>KWON &amp; BYUN CORPORATION</t>
  </si>
  <si>
    <t>SAIPAN ATTY DIVE</t>
  </si>
  <si>
    <t>GRANDVRIO HOTEL BEACH  ROAD</t>
  </si>
  <si>
    <t>PMB 191 BOX 10001</t>
  </si>
  <si>
    <t>GARAPAN SAIPAN</t>
  </si>
  <si>
    <t>BYOUN</t>
  </si>
  <si>
    <t>TAE SOON</t>
  </si>
  <si>
    <t>saipanattydive16@yahoo.com</t>
  </si>
  <si>
    <t>P-500-22200-360371</t>
  </si>
  <si>
    <t>SCUBA INSTRUCTOR</t>
  </si>
  <si>
    <t>18 years old &amp; above, extensive diving experience, CPR &amp; First Aid certification,  open water scuba instructor trainer certification, physically fit, must be able to speak Korean to accommodate target market, must have a professional liability insurance, must provide police clearance. Qualifications and requirements are equally applied to both U.S. and CW-1 worker applicants.</t>
  </si>
  <si>
    <t>GRANDVRIO HOTEL BEACH ROAD</t>
  </si>
  <si>
    <t>FICA AND LOCAL WAGES &amp; SALARY TAXES</t>
  </si>
  <si>
    <t>C-500-22291-535078</t>
  </si>
  <si>
    <t>MEDPHARM</t>
  </si>
  <si>
    <t>CHALAN LAULAU, CHALAN PALE ARNOLD</t>
  </si>
  <si>
    <t>Wilma</t>
  </si>
  <si>
    <t xml:space="preserve">Vice President </t>
  </si>
  <si>
    <t xml:space="preserve">Chalan Laulau, Chalan Pale Arnold </t>
  </si>
  <si>
    <t>wilma.ramos@medpharmusa.net</t>
  </si>
  <si>
    <t>J</t>
  </si>
  <si>
    <t>238 ARCHBISHOP FLORES ST</t>
  </si>
  <si>
    <t>BAUMANN, XU and BLACK, LLC</t>
  </si>
  <si>
    <t>P-500-22228-420102</t>
  </si>
  <si>
    <t xml:space="preserve">MEDICAL EQUIPMENT REPAIRER </t>
  </si>
  <si>
    <t xml:space="preserve">CHALAN LAULAU, CHALAN PALE ARNOLD </t>
  </si>
  <si>
    <t xml:space="preserve">FICA TAX, FEDERAL INCOME TAX, LOCAL INCOME TAX </t>
  </si>
  <si>
    <t>ramil.ilagan@medpharmusa.net</t>
  </si>
  <si>
    <t>C-500-22264-484397</t>
  </si>
  <si>
    <t>hrtjsaipan@tripplejsaipan.com</t>
  </si>
  <si>
    <t>Electrical Engineers</t>
  </si>
  <si>
    <t>P-500-22221-406717</t>
  </si>
  <si>
    <t>ELECTRICAL ENGINEER</t>
  </si>
  <si>
    <t>Required a 4 year bachelors degree in Electrical engineering, with license to practice, must have work experience of no more than 48 months. With full knowledge of the practical application of engineering science and technology which includes applying principles, techniques, procedures, and equipment to the design. Knowledge of design techniques, tools, and principles involved in production of precision technical plans, blueprints, drawings, and models.</t>
  </si>
  <si>
    <t>CHALAN KANOA, PO BOX 500587</t>
  </si>
  <si>
    <t>C-500-22173-303097</t>
  </si>
  <si>
    <t>C-500-22264-484279</t>
  </si>
  <si>
    <t>P-500-22221-404163</t>
  </si>
  <si>
    <t>Must have a High School diploma or equivalent work experience as a maintenance worker. With complete knowledge of machines and tools, including their designs, uses, repair, and maintenance. Must have 12 Months work experience.</t>
  </si>
  <si>
    <t>C-500-22265-487132</t>
  </si>
  <si>
    <t>Marianas Management Corporation</t>
  </si>
  <si>
    <t>P-500-22223-410051</t>
  </si>
  <si>
    <t>POSITION SUMMARY: UNDER GENERAL SUPERVISION, PERFORMS A VARIETY OF GENERAL MAINTENANCE DUTIES WHICH INCLUDE ELECTRICAL, MECHANICAL,
CARPENTRY, AND CONSTRUCTION IN THE MAINTENANCE AND REPAIR OF APARTMENT BUILDING FACILITIES AND EQUIPMENT.
EDUCATION: COMPLETION OF HIGH SCHOOL/GED
EXPERIENCE, KNOWLEDGE, ABILITIES: TWELVE (12) MONTHS RELATED MAINTENANCE WORK EXPERIENCE, INCLUDING PROPER SAFETY TECHNIQUES AND PROCEDURES WHILE USING CHEMICALS, POWER TOOLS, HAND TOOLS AND EQUIPMENT; KNOWLEDGE OF PROPER LIFTING TECHNIQUES AND OTHER SAFETY AND HAZARDOUS ACTIVITIES; ABILITY TO USE REQUIRED TOOLS AND EQUIPMENT INDEPENDENTLY OR WITH MINIMAL
SUPERVISION.
ESSENTIAL TASKS:
MUST BE ABLE TO PERFORM THE FOLLOWING FUNCTIONS TO THE SATISFACTION OF THE EMPLOYEES SUPERVISOR. INSPECT BUILDINGS, ELECTRICAL SYSTEMS, GROUNDS, AND EQUIPMENT TO ENSURE SAFE, WELL-MAINTAINED CONDITIONS, IDENTIFY HAZARDS, DEFECTS, AND THE NEED FOR ADJUSTMENT OR REPAIR. PERFORM MINOR TROUBLESHOOTING AND REPAIRS; REPLACE LIGHT BULBS, BALLASTS AND FUSES. ASSIST WITH PREVENTIVE MAINTENANCE AND TROUBLESHOOTING ON HVAC SYSTEMS, CHANGING FILTERS, BEARINGS. COMPLETE MAINTENANCE WORK ORDERS AS ASSIGNED. IDENTIFY AND PERFORM BASIC SERVICE AND REPAIR ON PLUMBING FIXTURES; OPEN CLOGGED LINES AND DRAINS. IDENTIFY AND ASSIST WITH CARPENTRY AND REPAIR WORK.
OPERATES A VARIETY OF MACHINERY, EQUIPMENT AND TOOLS INCLUDING SAWS, ROUTER, DRILLS, SANDERS, PLANERS, DRILL PRESSES AND VARIOUS HAND TOOLS.
MAINTAIN INVENTORY OF TOOLS, SUPPLIES, AND EQUIPMENT; RECOMMEND TOOLS, SUPPLIES, AND EQUIPMENT FOR PURCHASE. PERFORM A VARIETY OF LOCKSMITH DUTIES; INSTALL, REPAIR, AND REPLACE LOCKS ON DOORS INSPECT, SERVICE, AND MAINTAIN OPERATIONAL FUNCTIONALITY OF DOORS AND WINDOWS.
BASIC ABILITY TO READ, INTERPRET AND WORK FROM BLUEPRINTS, DRAWINGS, OR ORAL INSTRUCTION ON A VARIETY OF STRUCTURES RELATED TO THE
CONSTRUCTION PROJECT. INSTALL OR REPLACE PLUGS, SWITCHES, OUTLETS.
ASSIST WITH MOVING LOADING, UNLOADING AND STORING SUPPLIES, FURNITURE AND EQUIPMENT. WEAR PROPER PROTECTIVE EQUIPMENT WHILE PERFORMING JOB DUTIES (I.E., GOGGLES, HELMET, BACK BRACE, KNEE PADS). RESPOND TO 24-HOUR EMERGENCY CALLS. ADJUSTMENT OF HOURS AND/OR WEEKEND WORK MAY BE REQUIRED AND/OR OCCASIONAL OVERTIME.</t>
  </si>
  <si>
    <t>C-500-22173-303201</t>
  </si>
  <si>
    <t>FICA, CHAPTER 2, &amp; CHAPTER 7</t>
  </si>
  <si>
    <t>C-500-22248-455253</t>
  </si>
  <si>
    <t>P-500-22174-306288</t>
  </si>
  <si>
    <t>.</t>
  </si>
  <si>
    <t>LOCAL TAXES AND FEDERAL TAXES</t>
  </si>
  <si>
    <t>C-500-22236-434169</t>
  </si>
  <si>
    <t>Local &amp; Federal Tax</t>
  </si>
  <si>
    <t>C-500-22267-492522</t>
  </si>
  <si>
    <t>ELEANOR</t>
  </si>
  <si>
    <t>spnwholesale670@gmail.com</t>
  </si>
  <si>
    <t>P-500-22145-207988</t>
  </si>
  <si>
    <t>INVENTORY SPECIALIST</t>
  </si>
  <si>
    <t xml:space="preserve">(A)APPLICANTS MUST AT LEAST HAVE HIGH SCHOOL DIPLOMA OR ITS EQUIVALENT.  WILL CONSIDER FOREIGN EQUIVALENT OF HIGH SCHOOL DIPLOMA, RO GED.
(B) APPLICANTS MUST AT LEAST HAVE 6 MONTHS PRIOR EXPERIENCE.
(C) APPLICANTS MUST BE ABLE TO LIFT  AT LEAST 45 LBS. 
(D) APPLICANTS MUST BE ABLE TO WORK ON FLEXIBLE OR AN EARLY MORNING SHIFT. 
(E) MUST BE KNOWLEDGEABLE IN MICROSOFT APPLICATIONS (WORD, EXCEL) </t>
  </si>
  <si>
    <t>Chapters 2 &amp; 7 Taxes (Federal &amp; State Tax) Social Security &amp; Medicare Tax</t>
  </si>
  <si>
    <t>C-500-22260-478812</t>
  </si>
  <si>
    <t>EFREN J. CASAMINA</t>
  </si>
  <si>
    <t>DOUBLE "E" MAINTENANCE &amp; REPAIR</t>
  </si>
  <si>
    <t>H146B-1 Grd Flr of Island Commercial Bldg Middle Rd</t>
  </si>
  <si>
    <t>PO Box 503650</t>
  </si>
  <si>
    <t>Casamina</t>
  </si>
  <si>
    <t>Efren</t>
  </si>
  <si>
    <t>Jesuitas</t>
  </si>
  <si>
    <t>H146B-1 Grd Flr Island Commercial Bldg Middle Rd</t>
  </si>
  <si>
    <t>doublee0522@gmail.com</t>
  </si>
  <si>
    <t>P-500-22218-401081</t>
  </si>
  <si>
    <t>Maintenance &amp; Repair Workers - General</t>
  </si>
  <si>
    <t>With Certificate of Employment experience as General Maintenance/Repair Workers.</t>
  </si>
  <si>
    <t>Double E Maintenance &amp; Repair</t>
  </si>
  <si>
    <t>C-500-22305-560646</t>
  </si>
  <si>
    <t>NURY CORPORATION</t>
  </si>
  <si>
    <t>201 G &amp; G APARTMENT GARAPAN</t>
  </si>
  <si>
    <t xml:space="preserve">CHUNG </t>
  </si>
  <si>
    <t>WOON</t>
  </si>
  <si>
    <t>SOO</t>
  </si>
  <si>
    <t>P-500-22263-484165</t>
  </si>
  <si>
    <t>SCUBA DIVING INSTRUCTOR</t>
  </si>
  <si>
    <t>Certification from PADI is required.</t>
  </si>
  <si>
    <t>MANGO RESORT KOBLERVILLE SAIPAN</t>
  </si>
  <si>
    <t xml:space="preserve"> Employer's Quarterly Withholding Tax, FICA Tax</t>
  </si>
  <si>
    <t>C-500-22223-410231</t>
  </si>
  <si>
    <t>C-500-22235-431450</t>
  </si>
  <si>
    <t>Certification in carpentry or certification in electrical works or certification in plumbing works or certification in general maintenance</t>
  </si>
  <si>
    <t xml:space="preserve">Chapter 2, Chapter 7 (if applicable) SS and Medicare Tax </t>
  </si>
  <si>
    <t>C-500-22295-545660</t>
  </si>
  <si>
    <t>DUONG CORPORATION</t>
  </si>
  <si>
    <t>AMERICAN NAIL</t>
  </si>
  <si>
    <t xml:space="preserve">CHALAN PALE ARNOLD </t>
  </si>
  <si>
    <t>COLE</t>
  </si>
  <si>
    <t>LIFEN LUAN</t>
  </si>
  <si>
    <t>duongcorporation670@gmail.com</t>
  </si>
  <si>
    <t>P-500-22214-389889</t>
  </si>
  <si>
    <t>NAIL TECHNICIAN</t>
  </si>
  <si>
    <t>NO SPECIAL REQUIREMENTS NEEDED</t>
  </si>
  <si>
    <t>C-500-22265-487367</t>
  </si>
  <si>
    <t>C-500-22266-490011</t>
  </si>
  <si>
    <t>C-500-22297-546007</t>
  </si>
  <si>
    <t>Sasanhaya Service Station/Mobil Mart/Calvo Office Space Rental</t>
  </si>
  <si>
    <t>P-500-22232-428289</t>
  </si>
  <si>
    <t>1.	Must have intermediate skills with Microsoft Office Suite
2.	Must have a knowledge in accounting principles and practices
3.	Must be dependable and trustworthy with handling confidential documents (i.e., employee information, customer information, etc.) 
4.	Must have experience with working on accounting software, such as QuickBooks or similar</t>
  </si>
  <si>
    <t>Fringe Benefits: Workers Compensation Insurance</t>
  </si>
  <si>
    <t>C-500-22228-417741</t>
  </si>
  <si>
    <t>WON PACIFIC CORPORATION</t>
  </si>
  <si>
    <t>P.O. BOX 506535 GARAPAN</t>
  </si>
  <si>
    <t>Sin</t>
  </si>
  <si>
    <t>Byung Ill</t>
  </si>
  <si>
    <t>PO Box 506535</t>
  </si>
  <si>
    <t>P-500-22186-330806</t>
  </si>
  <si>
    <t>Korean food cooking experience will be equally applied both U.S. and foreign workers.</t>
  </si>
  <si>
    <t>Alaihai Avenue Garapan</t>
  </si>
  <si>
    <t>C-500-22265-487342</t>
  </si>
  <si>
    <t>J C Tenorio Enterprises, Inc</t>
  </si>
  <si>
    <t>P-500-22224-412633</t>
  </si>
  <si>
    <t>AT LEAST 6 MONTHS PRIOR EXPERIENCE IN SALES. EXPERIENCE USING COMPUTERS FOR A VARIETY OF TASKS AND THE COMPETENCY IN MICROSOFT APPLICATIONS INCLUDING WORD, EXCEL, AND OUTLOOK. MUST BE ABLE TO WORK DURING WEEKENDS AND HOLIDAYS WHEN NEEDED. MUST TAKE A SKILLED TEST DURING APPLICATION PROCESS:
-PERFORMING BASIC CALCULATIONS FOR INVENTORY AND OTHER WORK-RELATED RECORD KEEPING. -ANSWERING A BASIC LITERACY COMPREHENSION EXAM -TOTAL PASSING SCORE IS 89% THE SKILL TESTING AND COMPREHENSION EXAM ARE REQUIRED EQUALLY OF BOTH US AND FOREIGN WORKERS</t>
  </si>
  <si>
    <t>J C Tenorio Enterprises Inc</t>
  </si>
  <si>
    <t>C-500-22272-500765</t>
  </si>
  <si>
    <t xml:space="preserve">Knowledge of machines and tools, including their designs, uses, repair, and maintenance. Knowledge of materials, methods, and the tools involved in the construction or repair of houses, buildings, or other structures. Ability to follow instructions from supervisors or senior maintenance workers. Knowledge of general carpentry and repair. Ability to use hand tools and power tools.
</t>
  </si>
  <si>
    <t>ALL APLICABLE TAXES</t>
  </si>
  <si>
    <t>C-500-22248-455059</t>
  </si>
  <si>
    <t>1 YEAR GENERAL MAINTENANCE EXPERIENCE IN REPAIRING BUILDINGS, EQUIPMENT, PLUMBING, ELECTRICAL SYSTEMS AND EXPERIENCE IN POWER OR HAND TOOLS. SKILL IN GENERAL CUSTODIAL DUTIES AND FACILITY CLEANING DUTIES. SKILL IN ROUTINE EQUIPMENT AND VEHICLE MAINTENANCE. ABLE TO WORK IN A FAST-PACED ENVIRONMENT AND MULTI-TASK EFFECTIVELY. MUST BE ABLE TO WORK ON FLEXIBLE HOURS INCLUDING WEEKENDS AND HOLIDAYSMUST AGREE TO A POST- OFFER, PRE-EMPLOYMENT DRUG SCREENING TEST THE PROSPECTIVE EMPLOYEE OR APPLICANT WILL BE REQUIRED AN EMPLOYMENT DRUG SCREENING TEST WHICH WILL APPLY EQUALLY TO U.S. WORKERS AND CW-1 WORKERS.</t>
  </si>
  <si>
    <t>C-500-22248-454800</t>
  </si>
  <si>
    <t>Must be able to lift at least 45 lbs. and work on flexible hours or an early morning shift. 
 Will consider foreign equivalent or high school diploma or GED.</t>
  </si>
  <si>
    <t xml:space="preserve">CHAPTER 2 AND CHAPTER 7 TAXES, SOCIAL SECURITY AND MEDICARE TAXES </t>
  </si>
  <si>
    <t>C-500-22299-550996</t>
  </si>
  <si>
    <t>VMT CORPORATION</t>
  </si>
  <si>
    <t>TAMBAYAN-RESTO</t>
  </si>
  <si>
    <t>P.O. BOX 502699, BEACH ROAD</t>
  </si>
  <si>
    <t>VERONICA</t>
  </si>
  <si>
    <t>corporationvmt@gmail.com</t>
  </si>
  <si>
    <t>P-500-22202-369200</t>
  </si>
  <si>
    <t>At least 6 months working experience as Cook. High School graduate or equivalent. Knows how to make different kind of dishes. Knows how to make different kinds of snacks and desserts. Knows how to measure and assemble ingredients for menu items. Maintain accurate food inventories. Knowledge in cooking. Ensure that the food preparation area and the kitchen are sanitized at the end of the shift. Willing to work flexible schedule. Do other related duties as assigned.</t>
  </si>
  <si>
    <t>EMPLOYEE WIHTHOLDING TAX</t>
  </si>
  <si>
    <t>C-500-22244-449771</t>
  </si>
  <si>
    <t>C-500-22302-558088</t>
  </si>
  <si>
    <t>C-500-22263-481518</t>
  </si>
  <si>
    <t>Meridian Land Surveying, LLC</t>
  </si>
  <si>
    <t>P.O. Box 500621</t>
  </si>
  <si>
    <t>Unit 203 Gualo Rai Center Bldg. 6719 Chalan Pale Arnold</t>
  </si>
  <si>
    <t>Pangelinan</t>
  </si>
  <si>
    <t>Alfred</t>
  </si>
  <si>
    <t>Koyama</t>
  </si>
  <si>
    <t>President &amp; General Manager</t>
  </si>
  <si>
    <t xml:space="preserve">Unit 203, Gualo Rai Center Bldg.,  6719 Chalan Pale Arnold </t>
  </si>
  <si>
    <t>mlsllc.spn@gmail.com</t>
  </si>
  <si>
    <t>Surveying and Mapping Technicians</t>
  </si>
  <si>
    <t>P-500-22221-404120</t>
  </si>
  <si>
    <t>Instrument Man (I-Man)</t>
  </si>
  <si>
    <t>Must have an Associate Degree in Civil Engineering or Geodetic Engineering and must be able to operate a standard surveying equipment such as Total Station, GPS and Digital Level.</t>
  </si>
  <si>
    <t>withholding tax and FICA taxes</t>
  </si>
  <si>
    <t>C-500-22313-576949</t>
  </si>
  <si>
    <t>Must have Certification showing required experience.</t>
  </si>
  <si>
    <t>C-500-22273-503365</t>
  </si>
  <si>
    <t>P-500-22224-412876</t>
  </si>
  <si>
    <t>MECHANICAL TRADES SPECIALIST</t>
  </si>
  <si>
    <t>Ability to read blueprints.
Extensive knowledge of electrical systems and wiring.
Ability to use hand tools and power tools.
Proficient in the use of test meters and other diagnostic equipment.
Must be able to see color to discern color-coded wiring.
Prolonged periods standing, kneeling, bending, and climbing ladders or scaffolding.
Must be physically capable of pulling wires and cables through conduits.
Must be able to work during weekends and holidays</t>
  </si>
  <si>
    <t>C-500-22297-546004</t>
  </si>
  <si>
    <t xml:space="preserve">Rota </t>
  </si>
  <si>
    <t>P-500-22232-428291</t>
  </si>
  <si>
    <t>Service Station Attendant</t>
  </si>
  <si>
    <t xml:space="preserve">1.	Must have no skin allergies caused by exposure to petrol or oil
2.	Must have the ability to calculate figures, handle money transactions, and have legible handwriting
3.	Some knowledge in motor vehicles and a mechanical aptitude are desirable
</t>
  </si>
  <si>
    <t>Fringe Benefits - Workers Compensation Insurance</t>
  </si>
  <si>
    <t>C-500-22263-481883</t>
  </si>
  <si>
    <t>NORTHERN MARIANA ISLANDS FOOTBALL ASSOCIATION</t>
  </si>
  <si>
    <t>4627 AS GONNOR ROAD</t>
  </si>
  <si>
    <t>PMB 338, BOX 10001</t>
  </si>
  <si>
    <t>TAN</t>
  </si>
  <si>
    <t>JERRY</t>
  </si>
  <si>
    <t>4627 AS GONNO ROAD</t>
  </si>
  <si>
    <t>playsoccer@nmifa.com</t>
  </si>
  <si>
    <t>Coaches and Scouts</t>
  </si>
  <si>
    <t>P-500-22222-406916</t>
  </si>
  <si>
    <t>FOOTBALL HEAD COACH</t>
  </si>
  <si>
    <t>Knowledge of the Rules and Regulations of soccer games. Knowledge on proper training and able to demonstrate techniques to improve athletes' performance. Professional Football Coaching Certificate or "A" Coaching Certificate required under an AFC or other equivalent international licensing program. Capable of supervising personnel for: (A) Training &amp; Education; (B) Grassroots &amp; Elite; and (C) Women's Football.
The job requires travels during training camps and competitions to:  
Dededo, Guam (Postal Code 96912);  Bunkyo-ku Tokyo, Japan (Postal Code 113 8311);  and Metro Manila, Philippines (Postal Code 1771).
Travel to other countries for international tournaments organized by AFC and EAFF.</t>
  </si>
  <si>
    <t>NMI Soccer Training Center, 4627 As Gonno Road, Koblerville</t>
  </si>
  <si>
    <t>PMB 338, Box 10001</t>
  </si>
  <si>
    <t>C-500-22298-548169</t>
  </si>
  <si>
    <t>P-500-22207-375287</t>
  </si>
  <si>
    <t xml:space="preserve">AUTOCAD OPERATION, DRAFTING, DESIGN, PLANNING, AND SUPERVISION
</t>
  </si>
  <si>
    <t>C-500-22246-454486</t>
  </si>
  <si>
    <t>Jenypy Sambile</t>
  </si>
  <si>
    <t>C-500-22173-303218</t>
  </si>
  <si>
    <t>C-500-22299-550916</t>
  </si>
  <si>
    <t>WORLD ELECTRIC &amp; CONSTRUCTION COMPANY, INC.</t>
  </si>
  <si>
    <t>GENERAL CONSTRUCTION CONTRACTOR</t>
  </si>
  <si>
    <t>P.O. BOX 501868, KATTAN HUDA DR</t>
  </si>
  <si>
    <t>ANGEL JR</t>
  </si>
  <si>
    <t>P.O. BOX 50168, KATTAN HUDA DR</t>
  </si>
  <si>
    <t>weccoc8@gmail.com</t>
  </si>
  <si>
    <t>Cabinetmakers and Bench Carpenters</t>
  </si>
  <si>
    <t>P-500-22160-260432</t>
  </si>
  <si>
    <t>CABINET MAKERS AND BENCH CARPENTERS</t>
  </si>
  <si>
    <t>At least 12 months working experience, high school graduate or equivalent. Must be able to make designs and make accurate measurements. Know how to use hand tools and power tools. Know how to read blueprints and building plans for accurate layout. Know how to make design of cabinets. Willing to work flexible schedule. Do other related duties as assigned.</t>
  </si>
  <si>
    <t>KATTAN HUDA DR</t>
  </si>
  <si>
    <t>C-500-22276-505825</t>
  </si>
  <si>
    <t>P-500-22199-357447</t>
  </si>
  <si>
    <t>Able to perform physical activities that require considerable use of your arms and legs and moving your whole body, such as climbing, lifting, balancing, walking, stooping, and handling materials. Able to stand for longer period of time.  Able to read and understand Material Safety Data Sheet of Chemicals and cleaning supplies being used.</t>
  </si>
  <si>
    <t>Kanat Tabla Village</t>
  </si>
  <si>
    <t>P.O. Box 503984</t>
  </si>
  <si>
    <t>C-500-22295-545675</t>
  </si>
  <si>
    <t>YAN YI CORPORATION</t>
  </si>
  <si>
    <t>FENNY BEAUTY SALON</t>
  </si>
  <si>
    <t>yanyicorporation@gmail.com</t>
  </si>
  <si>
    <t>P-500-22209-381285</t>
  </si>
  <si>
    <t>NO SPECIAL REQUIREMENT REQUIRED</t>
  </si>
  <si>
    <t>CNMI AND FEDRAL TAXES</t>
  </si>
  <si>
    <t>C-500-22229-420358</t>
  </si>
  <si>
    <t>C-500-22294-543494</t>
  </si>
  <si>
    <t>9543 Chalan Pales Arnold, San Roque</t>
  </si>
  <si>
    <t>P-500-22248-454831</t>
  </si>
  <si>
    <t>Leave benefits, duty meals and health insurance (optional)</t>
  </si>
  <si>
    <t>Applicable Federal and CNMI Tax Deductions</t>
  </si>
  <si>
    <t>C-500-22299-550666</t>
  </si>
  <si>
    <t>Gvan</t>
  </si>
  <si>
    <t>Natalia</t>
  </si>
  <si>
    <t>Mankhoevna</t>
  </si>
  <si>
    <t>P-500-22256-468087</t>
  </si>
  <si>
    <t xml:space="preserve">Proven work experience as a Diesel or Heavy Equipment Mechanic.
Understanding of computer testing technologies.
Ability to lift heavy machinery.
Extensive knowledge of diesel engines and construction equipment.
Ability to work after-hours if required
</t>
  </si>
  <si>
    <t>C-500-22272-501306</t>
  </si>
  <si>
    <t>CL CORPORATION</t>
  </si>
  <si>
    <t>APHEIMI</t>
  </si>
  <si>
    <t>SUNER</t>
  </si>
  <si>
    <t>clcorpsupetran@gmail.com</t>
  </si>
  <si>
    <t>P-500-22189-338995</t>
  </si>
  <si>
    <t>AT LEAST 6 months OF BUILDING MAINTENANCE EXPERIENCE
MUST HAVE THE ABILITY TO CLIMB HEIGHTS, LIFT UP TO 60 LBS. AND CLIMB ONTO LADDERS doing general maintenance work</t>
  </si>
  <si>
    <t>C-500-22243-447111</t>
  </si>
  <si>
    <t>P-500-22177-312702</t>
  </si>
  <si>
    <t xml:space="preserve">WAREHOUSE WORKER </t>
  </si>
  <si>
    <t>APPLICANT MUST BE A HIGH SCHOOL GRADUATE. APPLICANT MUST ALSO HAVE AT LEAST 3 MONTHS OF WORK EXPERIENCE.</t>
  </si>
  <si>
    <t>TAXES DEDUCTION APPLICABLE BY LAW</t>
  </si>
  <si>
    <t>C-500-22189-338862</t>
  </si>
  <si>
    <t>P-500-22096-041135</t>
  </si>
  <si>
    <t xml:space="preserve">Computer Specialist </t>
  </si>
  <si>
    <t>C-500-22234-428754</t>
  </si>
  <si>
    <t>Shirley's Catering</t>
  </si>
  <si>
    <t>Koblerville Road, Koblerville</t>
  </si>
  <si>
    <t>Wilson</t>
  </si>
  <si>
    <t>Shirley</t>
  </si>
  <si>
    <t>shirleyscatering2008@gmail.com</t>
  </si>
  <si>
    <t>P-500-22175-309647</t>
  </si>
  <si>
    <t>MUST BE SKILLED IN FOOD PREPARATION.</t>
  </si>
  <si>
    <t>KOBLERVILLE ROAD, KOBLERVILLE</t>
  </si>
  <si>
    <t>C-500-22287-529400</t>
  </si>
  <si>
    <t xml:space="preserve">Knowledge of Point of sale restaurant software, food safety labelling system, menu planning and recipe cost control.
  GIVING FULL ATTENTION TO WHAT OTHER PEOPLE ARE SAYING, TAKING TIME TO UNDERSTAND THE POINTS BEING MADE, ASKING QUESTIONS AS APPROPRIATE, AND NOT INTERRUPTING AT INAPPROPRIATE TIMES.
COORDINATION ADJUSTING ACTIONS IN RELATION TO OTHERS' ACTIONS.
SPEAKING TALKING TO OTHERS TO CONVEY INFORMATION EFFECTIVELY.
BEING CAREFUL ABOUT DETAIL AND THOROUGH IN COMPLETING WORK TASKS.
</t>
  </si>
  <si>
    <t>C-500-22301-555711</t>
  </si>
  <si>
    <t>OLAES</t>
  </si>
  <si>
    <t>ANA</t>
  </si>
  <si>
    <t>ana.olaes@triplejsaipan.com</t>
  </si>
  <si>
    <t>C-500-22272-500793</t>
  </si>
  <si>
    <t>C-500-22243-447125</t>
  </si>
  <si>
    <t>redspring163@gmail.com</t>
  </si>
  <si>
    <t>C-500-22287-529303</t>
  </si>
  <si>
    <t>CHAP2 / CHAP 7 AND FICA</t>
  </si>
  <si>
    <t>C-500-22291-537649</t>
  </si>
  <si>
    <t>P-500-22248-454763</t>
  </si>
  <si>
    <t xml:space="preserve">PREFERRABLY WITH EXPERIENCE IN COOKING LARGE QUANTITIES AND BIG BATCHES OF FOOD FOR SERVINGS.  MUST BE KNOWLEDGEABLE WITH REGARDS TO STANDARD FOOD SAFETY REQUIREMENT WHEN IT COMES TO HANDLING, PREPARATION, AND COOKING OF FOOD AND MENU.  MUST BE ABLE TO LIFT AT LEAST 45 LBS.  AND CAN WORK ON A FLEXIBLE OR AN EARLY MORNING SHIFT.  WILL CONSIDER FOREIGN EQUIVALENT HIGH SCHOOL DIPLOMA OR GED. </t>
  </si>
  <si>
    <t>CHAPTER 2 AND CHAPTER 7 TAXES (STATE AND FEDERAL TAX), SOCIAL SECURITY AND MEDICARE TAX</t>
  </si>
  <si>
    <t>airen.lerio@kalayaanpsn.com</t>
  </si>
  <si>
    <t>C-500-22272-501333</t>
  </si>
  <si>
    <t>PO Box 503540</t>
  </si>
  <si>
    <t>First-Line Supervisors of Production and Operating Workers</t>
  </si>
  <si>
    <t>P-500-22189-338985</t>
  </si>
  <si>
    <t>The positions that the position will be supervising are total of 3:
(2) General Helper and 
(1) General Maintenance Worker
SHOULD HAVE A CLEAR UNDERSTANDING OF CUSTOMER SERVICE GUIDELINES/PRINCIPLES
MUST HAVE 12 MONTHS EXPERIENCE AS SUPERVISOR ..EXPERIENCE IN CLEANING AND SUPERVISION OF CLEANING PROCEDURES
MUST HAVE NO CRIMINAL RECORDS - POLICE CLEARANCE IS A MUST AND BACKGROUND CHECKING WIL BE APPLIED TO ALL APPLICANTS REGARDLESS OF CITIZENSHIP,
NATIONALITY , GENDER AND STATUS</t>
  </si>
  <si>
    <t>C-500-22287-529336</t>
  </si>
  <si>
    <t>SCOTT BUILDERS CONSTRUCTION, INC.</t>
  </si>
  <si>
    <t>Manpower Services/ Bldg. &amp; Cleaning Services/ General Contractor</t>
  </si>
  <si>
    <t xml:space="preserve">Rm 209 Sunset Glow Bldg. Cor Amorschway St. </t>
  </si>
  <si>
    <t>ERNI</t>
  </si>
  <si>
    <t>P-500-22225-415168</t>
  </si>
  <si>
    <t>OFFICE AND ADMINISTRATIVE SUPPORT WORKER</t>
  </si>
  <si>
    <t>1. High school graduate or equivalent with at least 12 MONTHS of continued experience.
2.  Proficient in QuickBooks/Peachtree Software, and MS office applications particularly Excel, Word, and PowerPoint. 
3. Knowledge of principles and processes for providing customer and personal services. This includes customer needs assessment, meeting quality standards for services, and evaluation of customer satisfaction. 
4. Knowledge of business and management principles involved in strategic planning, resource allocation, human resources modeling, leadership technique, production methods, and coordination of people and resources. 
5. Knowledge of principles and methods for showing, promoting, and selling services. This knowledge includes marketing strategy and tactics product demonstration, sales techniques, and sales control systems.</t>
  </si>
  <si>
    <t xml:space="preserve">Cor Amorschway St.  Beach </t>
  </si>
  <si>
    <t>CHAP2 /CHAP7 / FICA</t>
  </si>
  <si>
    <t>C-500-22339-622441</t>
  </si>
  <si>
    <t>ALINAS</t>
  </si>
  <si>
    <t>P-500-22148-222806</t>
  </si>
  <si>
    <t>Must at least have High School Diploma or its equivalent.  Must have at least 3 months 
of previous work experience.  Applicants must be able to lift at least 45 lbs. &amp; can work on a flexible hours.  Will consider foreign equivalent of High School Diploma.</t>
  </si>
  <si>
    <t xml:space="preserve">Ch. 2 and Ch. 7 Taxes, Social Security and Medicare Taxes </t>
  </si>
  <si>
    <t>C-500-22339-622493</t>
  </si>
  <si>
    <t>KONSTRUCT CORPORATION</t>
  </si>
  <si>
    <t>AGINGAN LANE, SAN ANTONIO VILLAGE</t>
  </si>
  <si>
    <t>P-500-22267-492583</t>
  </si>
  <si>
    <t>BUILDING CLEANING WORKERS</t>
  </si>
  <si>
    <t>MUST AT LEAST HAVE HIGH SCHOOL DIPLOMA OR ITS EQUIVALENT. MUST HAVE THREE (3) MONTHS PREVIOUS WORK RELATED EXPERIENCE, SKILLS &amp; KNOWLEDGE. APPLICANTS MUST BE ABLE TO LIFT AT LEAST 45 LBS. &amp; CAN WORK ON A FLEXIBLE HOURS OR AN EARLY MORNING SHIFT.  WILL CONSIDER FOREIGN EQUIVALENT OF HIGH SHCOOL DIPLOMA OR GED.</t>
  </si>
  <si>
    <t>AGINGAN LANE, SAN ANTONIO VILLAGE,</t>
  </si>
  <si>
    <t>P.O. BOX 505656</t>
  </si>
  <si>
    <t xml:space="preserve">CH.  2 AND CH. 7 TAXES, SOCIAL SECURITY AND MEDICARE TAXES </t>
  </si>
  <si>
    <t>C-500-22234-428748</t>
  </si>
  <si>
    <t>C-500-22287-529323</t>
  </si>
  <si>
    <t>MANPOWER SERVICES/BLDG. AND CLEANING SERVICES/GENERAL CONSTRUCTION</t>
  </si>
  <si>
    <t>Rm 209 Sunset Glow Bldg. Cor Amorschway St.</t>
  </si>
  <si>
    <t>Rm 209 Sunset Glow Bldg. Cor Amorschway St</t>
  </si>
  <si>
    <t>P-500-22225-415151</t>
  </si>
  <si>
    <t xml:space="preserve">1. Holder of a B.S. Accountancy degree.
2. with a minimum of 48 months of continuous working experience.
3. Knowledgeable in the application of generally accepted accounting principles and advice and implementing a system of general accounting including preparation of financial statements, accounts payable, receivables, payroll, bank reconciliation, CNMI local and federal tax interpretation.
4. Analysis of financial reports, review, and audit of financial records and other related duties.
5. Proficiency in MS Office (Word, Excel, Publisher, Adobe, PowerPoint, ETC. 
6. Applications are a must familiarity and knowledge of Peachtree and QuickBooks accounting.
7. Must be trustworthy and able to work under time pressure.
8. Must work flexible hours and can work independently without supervision.
</t>
  </si>
  <si>
    <t>chap2 / chap7/ fica</t>
  </si>
  <si>
    <t>C-500-22287-529314</t>
  </si>
  <si>
    <t>CHAP 3 / CHAP 7 AND FICA</t>
  </si>
  <si>
    <t>C-500-22305-560639</t>
  </si>
  <si>
    <t xml:space="preserve">WOON </t>
  </si>
  <si>
    <t>P-500-22263-481387</t>
  </si>
  <si>
    <t>GRAPHIC DESIGNER</t>
  </si>
  <si>
    <t xml:space="preserve">Ability to use CAD software to generate new images.
Knowledge of design techniques, tools, and principles involved in production of precision technical plans, blueprints, drawings, and models
</t>
  </si>
  <si>
    <t>C-500-22292-537806</t>
  </si>
  <si>
    <t>MUST BE ABLE YO ATTEND AND EARLY MORNING SHIFT, FLEXIBLE WORK HOURS AND CAN LIFT AT LEAST 50 LBS.  WILL CONSIDER FOREIGN EQUIVALENT OF HIGH SCHOOL DIPLOMA OR GED.</t>
  </si>
  <si>
    <t>CHAPTER 2 &amp; CHAPTER 7 TAXES(STATE AND FEDERAL TAX), SOCIAL SECURITY AND MEDICARE TAX</t>
  </si>
  <si>
    <t>C-500-22288-532028</t>
  </si>
  <si>
    <t xml:space="preserve">MUST BE HIGH SCHOOL/GED GRADUATE. PREFERRABLY WITH 12 MONTHS EXPERIENCE IN COOKING LARGE QUANTITIES AND BIG BATCHES OF FOOD FOR SERVINGS.  MUST BE KNOWLEDGEABLE WITH REGARDS TO STANDARD FOOD SAFETY REQUIREMENT WHEN IT COMES TO HANDLING, PREPARATION, AND COOKING OF FOOD AND MENU.  MUST BE ABLE TO LIFT AT LEAST 45 LBS.  AND CAN WORK ON A FLEXIBLE OR AN EARLY MORNING SHIFT.  WILL CONSIDER FOREIGN EQUIVALENT HIGH SCHOOL DIPLOMA OR GED. </t>
  </si>
  <si>
    <t>CHAPTER 2 &amp; 7 TAXES (STATE &amp; FEDERAL TAX), SOCIAL SECURITY &amp; MEDICARE TAX</t>
  </si>
  <si>
    <t>C-500-22311-571715</t>
  </si>
  <si>
    <t>C-500-22296-545877</t>
  </si>
  <si>
    <t xml:space="preserve">104 MANGO CITY, GARAPAN </t>
  </si>
  <si>
    <t>C-500-22174-306666</t>
  </si>
  <si>
    <t>P-500-22097-045416</t>
  </si>
  <si>
    <t>Food &amp; Beverage Senior Supervisor</t>
  </si>
  <si>
    <t>Food Handler Certificate is required.</t>
  </si>
  <si>
    <t>C-500-22300-553302</t>
  </si>
  <si>
    <t>JESSIE A ARIZALA</t>
  </si>
  <si>
    <t>JAPON STREET MIDDLE ROAD GUALO RAI</t>
  </si>
  <si>
    <t>JAPON STREET MIDDLE ROAD GARAPAN</t>
  </si>
  <si>
    <t>P-500-22254-465431</t>
  </si>
  <si>
    <t>THE ABILITY TO BEND, STRETCH, TWIST, OR REACH WITH YOUR BODY, ARMS, AND LEGS.TRUNK STRENGTH. THE ABILITY TO USE YOUR ABDOMINAL AND BACK MUSCLES TO SUPPORT PART OF THE BODY REPEATEDLY OR CONTINUES TIME, WITHOUT GIVING OUT OR FATIGUING STAMINA. THE ABILITY TO EXERT YOURSELF PHYSICALLY OVER A LONG PERIOD OF TIME WITHOUT GETTING WINDEDOR OUT OF BREATHS, INFORMATION ORDERING. ABILITY TO CARRY HEAVY LINEN</t>
  </si>
  <si>
    <t>C-500-22245-452312</t>
  </si>
  <si>
    <t>NO KA OI TERMITE AND PEST CONTROL SAIPAN INC</t>
  </si>
  <si>
    <t>SAME AS ABOVE</t>
  </si>
  <si>
    <t>UNIT 3 PINE TREE BLDG</t>
  </si>
  <si>
    <t>ROMIAS, JR</t>
  </si>
  <si>
    <t>PAUL</t>
  </si>
  <si>
    <t>Q.</t>
  </si>
  <si>
    <t>nkospn@pticom.com</t>
  </si>
  <si>
    <t>Insurance Claims and Policy Processing Clerks</t>
  </si>
  <si>
    <t>P-500-22178-313734</t>
  </si>
  <si>
    <t>Office Services Specialist</t>
  </si>
  <si>
    <t>Associates degree with at least 1 year of experience related to office services/assistant. Proficient in SAGE 50 accounting software. Computer literate and expertise Microsoft office applications. Must have knowledge in handling clients accounts. Ability to multitask, prioritize and execute in a fast paced environment. Can work without supervision.</t>
  </si>
  <si>
    <t>UNIT 3 PINE TREE BLDG MIDDLE ROAD GUALO RAI</t>
  </si>
  <si>
    <t>Other</t>
  </si>
  <si>
    <t>Semi-monthly</t>
  </si>
  <si>
    <t>C-500-22287-529341</t>
  </si>
  <si>
    <t>P-500-22225-415158</t>
  </si>
  <si>
    <t>Capable of Performing the job and being able operate power tools &amp; equipment.12 months work experience</t>
  </si>
  <si>
    <t>chap2 / chap 7/ fica</t>
  </si>
  <si>
    <t>scottbuildersconstruction@gmai.com</t>
  </si>
  <si>
    <t>C-500-22304-558529</t>
  </si>
  <si>
    <t>Crane and Tower Operators</t>
  </si>
  <si>
    <t>P-500-22220-401582</t>
  </si>
  <si>
    <t>HEAVY EQUIPMENT OPERATORS</t>
  </si>
  <si>
    <t>Knowledge of machines, equipment and tools, including their designs, uses, repair, and maintenance.  Must able to work extended hours or work days.  Should possess acute visual perception abilities to accurately judge distances.  Workers must exhibit a high degree of stamina and keen mechanical abilities to excel in this field.  Basic understanding of electronics in order to operate many of the newer vehicles designed with electronic control.  Ability to observe proper safety precautions.  Ability to understand and follow verbal and written instructions.  Need license or certification to operate heavy equipment.</t>
  </si>
  <si>
    <t>BEACH ROAD SAN ANTONIO</t>
  </si>
  <si>
    <t>All Applicable Taxes</t>
  </si>
  <si>
    <t>C-500-22174-306671</t>
  </si>
  <si>
    <t>P-500-22095-036548</t>
  </si>
  <si>
    <t>Food &amp; Beverage Supervisor</t>
  </si>
  <si>
    <t>FICA,Chapter 2, and  Chapter 7</t>
  </si>
  <si>
    <t>C-500-22304-558453</t>
  </si>
  <si>
    <t>P-500-22236-434286</t>
  </si>
  <si>
    <t>Facilities Technician</t>
  </si>
  <si>
    <t>Knowledge of machines and tools, including their designs, uses, repair, and maintenance.  Knowledge of materials, methods, and the tools involved in the construction or repair of houses, buildings, or other structures such as highways and roads. Must be able to work with powered tools, understand and implement building, fire, and OSHA safety requirements.  Must be able to work extended hours or workdays.</t>
  </si>
  <si>
    <t>C-500-22260-478744</t>
  </si>
  <si>
    <t xml:space="preserve">Must be able to lift at least 45 lbs. 
Must be able to work on flexible work schedule.
Will consider foreign high school diploma or GED. </t>
  </si>
  <si>
    <t>CHAPTER 2 &amp; CHAPTER 7 TAXES (STATE AND FEDERAL TAX), SOCIAL SECURITY AND MEDICARE TAX</t>
  </si>
  <si>
    <t>C-500-22249-457515</t>
  </si>
  <si>
    <t xml:space="preserve">MP HOLDINGS, LLC </t>
  </si>
  <si>
    <t>SAIPAN VEGAS</t>
  </si>
  <si>
    <t>Chalan Laulau, Middle Road</t>
  </si>
  <si>
    <t>PMB 409, Box 10001</t>
  </si>
  <si>
    <t>Duenas</t>
  </si>
  <si>
    <t xml:space="preserve">Julie Ann </t>
  </si>
  <si>
    <t xml:space="preserve">HR Specialist </t>
  </si>
  <si>
    <t>PMB 409 BOX 10001</t>
  </si>
  <si>
    <t>julie.duenas@saipancountryclub.com</t>
  </si>
  <si>
    <t>P-500-22206-372519</t>
  </si>
  <si>
    <t>Proven experience as Bookkeeper with a minimum of 2 years experience
 Familiarity with general accounting principles
 Experience in data collection, entry and reporting with great attention to detail
 Exquisite math and numerical skills
 Outstanding organizational and time management skills
 Excellent communication abilities with aptitude in problem-solving both written and
verbal.
 Ability to meet the demands of the work schedule, to be at work and on time.
 Must be able to work independently or with a team.
 Proficient computer skills including e-mail, word processing (Microsoft Word),
spreadsheet (Microsoft Excel). Knowledge of Quickbooks online.
 Ability to handle confidential, sensitive and critical issues with demonstrated history of a
commitment to ethics, honesty, integrity and credibility.
 Must be able to multi-task.
 Ability to read, write, and speak the English language.</t>
  </si>
  <si>
    <t xml:space="preserve">Chalan Laulau, Middle Road </t>
  </si>
  <si>
    <t>The employer will make all deductions from the employee’s paycheck required by law.</t>
  </si>
  <si>
    <t>C-500-22321-592403</t>
  </si>
  <si>
    <t>At least 6 months working experience as Maintenance worker. High school graduate or equivalent. Know to repair doors, locks, windows. Willing to work flexible schedule.  Do other related duties as assigned.</t>
  </si>
  <si>
    <t>C-500-22298-547983</t>
  </si>
  <si>
    <t>SAIPAN CENTRAL BAPTIST CHURCH, INC.</t>
  </si>
  <si>
    <t>P.O. BOX 504961</t>
  </si>
  <si>
    <t>P-500-22257-471005</t>
  </si>
  <si>
    <t>CHURCH CLERK</t>
  </si>
  <si>
    <t>1 year working experience in congregation and understanding of bookkeeping. Able to have a time management. Ability to legible handwriting and take notes and accurately, sort and distribute mail. Can handle emails, send thank you notes and record information regarding church members milestones, such as wedding, baptism certificates and list of committees. Able to pay bills, maintaining tax files and schedule service calls for office equipment.</t>
  </si>
  <si>
    <t>AGA PLACE, KANAT TABLA VILLAGE</t>
  </si>
  <si>
    <t>C-500-22266-490285</t>
  </si>
  <si>
    <t>C-500-22291-534813</t>
  </si>
  <si>
    <t>J.C Tenorio Enterprises, Inc</t>
  </si>
  <si>
    <t>C-500-22287-529832</t>
  </si>
  <si>
    <t>s &amp; Y Corporation</t>
  </si>
  <si>
    <t>PO Box 999 SINAPALO</t>
  </si>
  <si>
    <t>Cashiers</t>
  </si>
  <si>
    <t>P-500-22203-370007</t>
  </si>
  <si>
    <t>Cashier</t>
  </si>
  <si>
    <t>Basic PC knowledge and familiarity in using the cash register and POS. Good math skills. 3 months experience as
retail cashier</t>
  </si>
  <si>
    <t xml:space="preserve">All applicable CNMI and federal tax deductions </t>
  </si>
  <si>
    <t>s &amp; y corporation</t>
  </si>
  <si>
    <t>C-500-22273-505447</t>
  </si>
  <si>
    <t>Cnmi Local and State Taxes, SS, Medicare, and All Taxes Required by Law</t>
  </si>
  <si>
    <t>mukeshdevjani@gmail.com</t>
  </si>
  <si>
    <t>C-500-22266-489945</t>
  </si>
  <si>
    <t>GARAPAN Beach Road</t>
  </si>
  <si>
    <t>C-500-22229-420469</t>
  </si>
  <si>
    <t>C-500-22262-479099</t>
  </si>
  <si>
    <t xml:space="preserve">Navarro </t>
  </si>
  <si>
    <t>C-500-22228-417739</t>
  </si>
  <si>
    <t>PMB 338 Box 10001</t>
  </si>
  <si>
    <t>P-500-22183-329377</t>
  </si>
  <si>
    <t>KNOWLEDGE OF THE RULES AND REGULATIONS OF SOCCER GAMES. KNOWLEDGE ON PROPER TRAINING AND ABLE TO DEMONSTRATE TECHNIQUES TO IMPROVE ATHLETE'S PERFORMANCE. PROFESSIONAL FOOTBALL COACHING OR "A" COACHING CERTIFICATE REQUIRED. MAY BE ABLE TO TRAVEL TO COUNTRIES  SPECIFIED IN THE JOB DUTIES.  CAPABLE OF SUPERVISING PERSONNEL FOR: (A) TRAINING &amp; EDUCATION; (B) GRASSROOTS &amp; ELITE; AND (C) WOMEN'S FOOTBALL.</t>
  </si>
  <si>
    <t>NMI SOCCER TRAINING CENTER, 4627 AS GONNO ROAD, KOBLERVILLE</t>
  </si>
  <si>
    <t>C-500-22302-558102</t>
  </si>
  <si>
    <t>RELIEANCE HELP SUPPLY</t>
  </si>
  <si>
    <t>Ability to lift at least 25 pounds. Able to work safely with a variety of cleaning supplies.  Able to use basic cleaning equipment. Knowledge of cleaning chemicals and supplies.  Familiarity with Material Safety Data Sheets. Handles the physical demands of the job, including standing and walking for most of the shift, bending, climbing, and lifting at least 25 pounds.</t>
  </si>
  <si>
    <t>C-500-22287-529331</t>
  </si>
  <si>
    <t>SCOTTBUILDERS CONSTRUCTION, INC.</t>
  </si>
  <si>
    <t>Manpower Services/ Bldg. &amp; Cleaning Services/  General Contractor</t>
  </si>
  <si>
    <t>P-500-22225-415155</t>
  </si>
  <si>
    <t>ASSISTANT OPERATION MANAGER</t>
  </si>
  <si>
    <t>At least with 12 months of work experience.</t>
  </si>
  <si>
    <t>chap2 / chap7 / fica</t>
  </si>
  <si>
    <t>C-500-22173-303073</t>
  </si>
  <si>
    <t>C-500-22301-555704</t>
  </si>
  <si>
    <t>CHAP2 / CHAP 7 / FICA</t>
  </si>
  <si>
    <t>C-500-22298-548151</t>
  </si>
  <si>
    <t>JRP ENTERPRISES, INC.</t>
  </si>
  <si>
    <t>MIDDLE ROAD</t>
  </si>
  <si>
    <t xml:space="preserve">CHEN </t>
  </si>
  <si>
    <t>DINGFA</t>
  </si>
  <si>
    <t>DINGFACHEN.DFC@GMAIL.COM</t>
  </si>
  <si>
    <t>P-500-22243-447195</t>
  </si>
  <si>
    <t>C-500-22302-558168</t>
  </si>
  <si>
    <t>C-500-22301-555706</t>
  </si>
  <si>
    <t>CHAP 2 / CHAP 7/ FICA SS &amp; MED</t>
  </si>
  <si>
    <t>C-500-22301-555752</t>
  </si>
  <si>
    <t>C-500-22300-553188</t>
  </si>
  <si>
    <t>CNMI Tax AND FICA Tax. Housing is optional; Employees who are single may live in the housing with a monthly charge of $60.00 for air condition use, free housing or no monthly charge for single employees who opted not to use the air condition</t>
  </si>
  <si>
    <t>C-500-22222-407071</t>
  </si>
  <si>
    <t>LSG LUFTHANSA SEVICE SAIPAN, INC</t>
  </si>
  <si>
    <t>SAIPAN INTERNATIONAL AIRPORT DANDAN</t>
  </si>
  <si>
    <t>P.O. BOX 500270</t>
  </si>
  <si>
    <t xml:space="preserve"> RITA</t>
  </si>
  <si>
    <t>Resident Manager</t>
  </si>
  <si>
    <t xml:space="preserve">rita.taitano@lsgskychefs.com </t>
  </si>
  <si>
    <t>MARIANAS INSURANCE BLDG CHLAN MONSIGNOR GUERRERO</t>
  </si>
  <si>
    <t>P-500-22179-315639</t>
  </si>
  <si>
    <t>PASTRY CHEF</t>
  </si>
  <si>
    <t>Flexibility to work around customer demands, including early morning, night, weekend, and holiday availability.
Ability to work in a hot, hectic environment; stand, walk, bend, use hands and appliances; and lift heavy items for extended periods.</t>
  </si>
  <si>
    <t>SAIPAN INTERNATIONAL AIRPORT CHALAN TUN HERMAN PAN DANDAN</t>
  </si>
  <si>
    <t>PO BOX 500270 CK</t>
  </si>
  <si>
    <t>OVERTIME RATE APPLIES IN EXCESS OF 40 HRS WORK PER WEEK</t>
  </si>
  <si>
    <t>ALL APPLICABLE DEDUCTIONS</t>
  </si>
  <si>
    <t>670-234-0545</t>
  </si>
  <si>
    <t>rita.taitano@lsgskychefs.com</t>
  </si>
  <si>
    <t>C-500-22311-571613</t>
  </si>
  <si>
    <t>ISLANDER RENT A CAR</t>
  </si>
  <si>
    <t>AIRPORT ROAD DANDAN VILLAGE</t>
  </si>
  <si>
    <t>P-500-22269-493079</t>
  </si>
  <si>
    <t>With 12 months of experience and a certificate of employment as an Air Conditioning Technician to be applied equally to all applicants regardless of nationality.</t>
  </si>
  <si>
    <t>C-500-22299-550601</t>
  </si>
  <si>
    <t>MARIANAS STAFFING SOLUTIONS, INC.</t>
  </si>
  <si>
    <t>LEON GUERRERO</t>
  </si>
  <si>
    <t>BERTHA</t>
  </si>
  <si>
    <t>OPERATIONS DIRECTOR</t>
  </si>
  <si>
    <t>bclg.mri@gmail.com</t>
  </si>
  <si>
    <t>P-500-22164-271396</t>
  </si>
  <si>
    <t>-Have knowledge of principles and processes for providing customer and personal services in meeting quality standards and evaluation of customer satisfaction
-Have knowledge of international cuisine
-Able to work flexible shifts, weekends and holidays, and may be required to work overtime on occasion with department needs
-Requires standing for extended periods, walking, pushing, lifting up to 30 lbs., bending and reaching, stooping, kneeling or crouching</t>
  </si>
  <si>
    <t>SAN ANTONIO VILLAGE, SAIPAN</t>
  </si>
  <si>
    <t>Local and Federal taxes, as required by law.</t>
  </si>
  <si>
    <t>mssmri2021@gmail.com</t>
  </si>
  <si>
    <t>C-500-22301-555692</t>
  </si>
  <si>
    <t>MUST HAVE AN ASSOCIATE DEGREE. MUST HAVE AT LEAST 24 MONTHS WORK EXPERIENCE. MUST HAVE EXPERIENCE USING COMPUTER DIGNOSTIC DEVICES IN 2008 AND NEWER HYUNDAI AND MAZDA VEHICLES. MUST BE ABLE TO WORK WELL WITH SUPERVISOR AND COLLEAGUES.WITH AN ABILITY UNDERSTANDING  WORK ORDERS, WRITE AND JUSTIFY REPAIR RECOMMENDATIONS AND/OR DIAGNOSIS WITH SUPERVISORS.</t>
  </si>
  <si>
    <t>C-500-22301-555778</t>
  </si>
  <si>
    <t>C-500-22221-406740</t>
  </si>
  <si>
    <t>PACIFIC PALACE LLC</t>
  </si>
  <si>
    <t>PMB 418 PO BOX 10000</t>
  </si>
  <si>
    <t>Liu</t>
  </si>
  <si>
    <t>Yaping</t>
  </si>
  <si>
    <t>PO Box 418 PO Box 10000</t>
  </si>
  <si>
    <t>pacificpalacellc@gmail.com</t>
  </si>
  <si>
    <t>P-500-22150-223606</t>
  </si>
  <si>
    <t>TOUR GUIDE AND ESCORT</t>
  </si>
  <si>
    <t>Must be able to read and speak Chinese Language</t>
  </si>
  <si>
    <t xml:space="preserve">Beach Road Garapan </t>
  </si>
  <si>
    <t>C-500-22308-571127</t>
  </si>
  <si>
    <t>PO BOX 10001 PMB 485</t>
  </si>
  <si>
    <t>P-500-22269-493084</t>
  </si>
  <si>
    <t xml:space="preserve">Applicants must have an Associate Degree in Engineering or related field. Applicant must also have at least 24 months of work experience. Must be knowledgeable in Engineering and Technology. </t>
  </si>
  <si>
    <t xml:space="preserve">San Jose Village </t>
  </si>
  <si>
    <t>Taxes deduction applicable by law</t>
  </si>
  <si>
    <t>C-500-22249-455297</t>
  </si>
  <si>
    <t>C-500-22266-489979</t>
  </si>
  <si>
    <t>HERMINIO A PEREZ</t>
  </si>
  <si>
    <t>ANGEL'S ENTERPRISES</t>
  </si>
  <si>
    <t>P.O. BOX 1471</t>
  </si>
  <si>
    <t>PEREZ</t>
  </si>
  <si>
    <t>HERMINIO</t>
  </si>
  <si>
    <t>ASAJAR</t>
  </si>
  <si>
    <t>angelsenterprises301@gmail.com</t>
  </si>
  <si>
    <t>P-500-22213-386947</t>
  </si>
  <si>
    <t>AIRCON AND REFRIGERATOR TECHNICIAN</t>
  </si>
  <si>
    <t>Knowledgeable of machines and tools, including their designs, uses, repair, and maintenance; 
Knowledgeable in inspecting equipment, structures, or materials to identify the cause of errors or other problems or defects; 
Able to perform routine maintenance on equipment and determining when and what kind of maintenance needed; 
Able to install equipment, machines, wiring, or programs to meet specification</t>
  </si>
  <si>
    <t>Deductions include local and state taxes which is consistent and pertinent to U.S. Federal and CNMI laws (e.g. Chapter 2, Chapter 7, SS, and Medicare)</t>
  </si>
  <si>
    <t>C-500-22340-623106</t>
  </si>
  <si>
    <t>DAYSTAR CORPORATION</t>
  </si>
  <si>
    <t>DAYSTAR FISH STORE</t>
  </si>
  <si>
    <t>P.O. BOX 501494, BEACH ROAD</t>
  </si>
  <si>
    <t>daystarcorporation@yahoo.com</t>
  </si>
  <si>
    <t>P-500-22299-550518</t>
  </si>
  <si>
    <t>At least 12 months working experience as Sales Manager. High school graduate or equivalent. Must have work experience in fishing business. Know also how to make bait and repair fishing nets. Know all the type of fish to sell. Do outside sales in hotels and restaurants. Monitor sales and make sales summary report every day. Willing to work flexible schedule. Do other related duties as assigned.</t>
  </si>
  <si>
    <t>C-500-22311-571702</t>
  </si>
  <si>
    <t>C-500-22320-589307</t>
  </si>
  <si>
    <t>HAWAIIAN ROCK PRODUCTS CORPORTION</t>
  </si>
  <si>
    <t>HAWIIAN ROCK PRODUCTS</t>
  </si>
  <si>
    <t>NAFTAN ROAD 304 OBYAN, SAIPAN MP 96950</t>
  </si>
  <si>
    <t>SAIPAN, MP</t>
  </si>
  <si>
    <t>P-500-22277-510763</t>
  </si>
  <si>
    <t>CIVIL ENGINEERING TECHNICIANS</t>
  </si>
  <si>
    <t>DRIVER LICENSE WILL BE APPLIED EQUALLY TO US WORKERS AND CW-1 WORKERS.  CIVIL ENGINEERING TECHNICIANS AND CERTIFICATION</t>
  </si>
  <si>
    <t>FICA/Federal Chapter 7 and CNMI Chapter 2</t>
  </si>
  <si>
    <t>www.marianaslabor.com</t>
  </si>
  <si>
    <t>C-500-22295-545766</t>
  </si>
  <si>
    <t>GENESIS ENTERPRISES LLC</t>
  </si>
  <si>
    <t>BENTANA DRIVE SAN VICENTE</t>
  </si>
  <si>
    <t>PO BOX 506228</t>
  </si>
  <si>
    <t>BELO</t>
  </si>
  <si>
    <t>REYNHARD</t>
  </si>
  <si>
    <t>MASAPOL</t>
  </si>
  <si>
    <t xml:space="preserve">BENTANA DRIVE SAN VICENTE </t>
  </si>
  <si>
    <t>PO BOX 506228 CK</t>
  </si>
  <si>
    <t>genesisenterprises.llc2019@gmail.com</t>
  </si>
  <si>
    <t>P-500-22222-407018</t>
  </si>
  <si>
    <t>MAINTENANCE SPECIALIST</t>
  </si>
  <si>
    <t>MUST BE KNOWLEDGEABLE ON EQUIPMENT MAINTENANCE, REPAIR AND TROUBLESHOOTING. CAN WORK ON HOLIDAYS AND WEEKENDS ON EXTENDED HOURS, INDEPENTDENTLY, AND  WITH MINIMUM SUPERVISION</t>
  </si>
  <si>
    <t>Overtime rate applies in excess of 40 hours work per week</t>
  </si>
  <si>
    <t>CNMI Withholding Tax, Federal Withholding Tax, Social Security and Medicare Tax Contributions. Employer offers housing to employees at $150.00 per month inclusive of utilities. This offer is optional. Employees may find their own housing facility.</t>
  </si>
  <si>
    <t>C-500-22304-558471</t>
  </si>
  <si>
    <t>BOSTONIAN, INC.</t>
  </si>
  <si>
    <t>BOSTONIAN</t>
  </si>
  <si>
    <t>CHALAN PALE ARNOLD, CHALAN LAU LAU</t>
  </si>
  <si>
    <t>P.O. BOX 500758</t>
  </si>
  <si>
    <t>P-500-22257-471039</t>
  </si>
  <si>
    <t xml:space="preserve">MUST BE A HIGH SCHOOL GRADUATE OR  EQUIVALENT WITH 12-MONTHS OF WORK RELATED EXPERIENCE. HAS KNOWLEDGE OF RAW MATERIALS, PRODUCTION
PROCESSES, QUALITY CONTROL, COSTS, AND OTHER TECHNIQUES FOR MAXIMIZING THE EFFECTIVE MANUFACTURE AND DISTRIBUTION OF GOODS. MUST BE
FLEXIBLE TO WORK AROUND THE CUSTOMER DEMANDS, INCLUDING EARLY MORNING, NIGHT, WEEKEND AND HOLIDAY AVAILABILITY. HAS THE ABILITY TO WORK IN HOT, HECTIC ENVIRONMENT, STAND, WALK, BEND, USE HAND AND APPLIANCES, AND LIFT ITEMS FOR EXTENDED PERIODS. MUST HAVE BASIC MATH AND COMPUTER SKILLS.
MUST KNOW HOW TO MEASURE AND CALCULATE INGREDIENTS ACCORDING TO THE AMOUNT OF PRODUCT NEEDS TO PRODUCE </t>
  </si>
  <si>
    <t>yayoibostonian@gmail.com</t>
  </si>
  <si>
    <t>C-500-22307-566216</t>
  </si>
  <si>
    <t>Calvary International Mission</t>
  </si>
  <si>
    <t>Agape Christian School</t>
  </si>
  <si>
    <t>Box 10001 PMB 466</t>
  </si>
  <si>
    <t>PANG</t>
  </si>
  <si>
    <t>KOK</t>
  </si>
  <si>
    <t>HIONG</t>
  </si>
  <si>
    <t>DIRECTOR OF RELIGIOUS EDUCATION</t>
  </si>
  <si>
    <t>BOX 10001 PMB 466</t>
  </si>
  <si>
    <t>acssaipan@gmail.com</t>
  </si>
  <si>
    <t>Elementary School Teachers, Except Special Education</t>
  </si>
  <si>
    <t>P-500-22239-441785</t>
  </si>
  <si>
    <t>Assistant Teacher</t>
  </si>
  <si>
    <t>24 months experience in a teaching role, High school graduate</t>
  </si>
  <si>
    <t>H</t>
  </si>
  <si>
    <t>CALVARY INTERNATIONAL MISSION</t>
  </si>
  <si>
    <t>C-500-22311-573680</t>
  </si>
  <si>
    <t>APINAN'S ROYAL THAI EMPORIUM, LLC</t>
  </si>
  <si>
    <t>CHALAN MONSIGNOR GUERRERO ROAD</t>
  </si>
  <si>
    <t>PO BOX 7435 SVRB</t>
  </si>
  <si>
    <t>BURRELL</t>
  </si>
  <si>
    <t>WILLIAM</t>
  </si>
  <si>
    <t>FREDERICK</t>
  </si>
  <si>
    <t>MANAGING MEMBER</t>
  </si>
  <si>
    <t>P.O. BOX 7435 SVRB</t>
  </si>
  <si>
    <t>wfburrell0148@gmail.com</t>
  </si>
  <si>
    <t>2ND FLOOR SASHA BLDG. CHALAN LAULAU</t>
  </si>
  <si>
    <t>P-500-22249-455296</t>
  </si>
  <si>
    <t xml:space="preserve">MASSAGE THERAPIST </t>
  </si>
  <si>
    <t xml:space="preserve">U.S. AND FOREIGN WORKERS MUST HAVE A CERTIFICATE IN THE ART OF THAI THERAPEUTIC MASSAGING AND MUSCLE RELAXATION. </t>
  </si>
  <si>
    <t xml:space="preserve">FRIENDLY PLAZA, APT. 205, CHALAN MONSIGNOR GUERRERO RD., </t>
  </si>
  <si>
    <t xml:space="preserve">PO BOX 7435 SVRB </t>
  </si>
  <si>
    <t>HOUSING IS OPTIONAL OR OFFERED TO WORKERS WITH A HOUSING ALLOWANCE OF UP TO $400-$500.</t>
  </si>
  <si>
    <t>C-500-22305-563115</t>
  </si>
  <si>
    <t>All CNMI and Federal tax deduction, as required by law.</t>
  </si>
  <si>
    <t>C-500-22312-574168</t>
  </si>
  <si>
    <t>GARAPAN BEACH ROAD</t>
  </si>
  <si>
    <t>C-500-22264-484426</t>
  </si>
  <si>
    <t>P-500-22222-406903</t>
  </si>
  <si>
    <t>LANDSCAPING SPECIALISTS</t>
  </si>
  <si>
    <t>MUST BE A HIGH SCHOOL GRADUATE. MUST HAVE ATLEAST 3 MONTHS WORK EXPERIENCE ON LANDSCAPING. MUST KNOW HOW TO OPERATE VEHICLES OR POWERED EQUIPMENT, SUCH AS MOWERS, TRACTORS, TWIN AXLE VEHICLES, SNOW BLOWERS, CHAINSAWS, ELECTRIC CLIPPERS, SOD CUTTERS OR PRUNING SAWS TO PERFORM TASKS, WHICH MAY INCLUDE SOD LAYING, MOWING, TRIMMING, PLANTING, WATERING, FERTILIZING, DIGGING, RAKING, SPRINKLE INSTALLATION OF MORTARLESS.</t>
  </si>
  <si>
    <t>C-500-22298-548004</t>
  </si>
  <si>
    <t>Flores Rosa Street, Garapan PO Box 500137</t>
  </si>
  <si>
    <t>Insatto Street, Susupe PO Box 500137</t>
  </si>
  <si>
    <t>P-500-22257-470982</t>
  </si>
  <si>
    <t>HIGH SCHOOL DIPLOMA OR EQUIVALENT. MUST HAVE 12-MONTHS EXPERIENCE IN COMMERCIAL BAKING AND OPERATING A COMMERCIAL MIXER, COMMERCIAL DOUGH
ROLLER AND COMMERCIAL GAS OVEN. STRONG COMMUNICATION, TIME AND RESOURCE MANAGEMENT, AND PLANNING SKILLS. ATTENTION TO DETAIL, ESPECIALLY
WHEN PERFORMING QUALITY INSPECTIONS ON INGREDIENTS AND PRODUCTS. BASIC MATH AND COMPUTER SKILLS. WILLINGNESS TO WORK INDEPENDENTLY OR WITH OTHER TEAM MEMBERS TO SOLVE PROBLEMS, PLAN SCHEDULES, FULFILL ORDERS, AND CREATE BAKED GOODS. FLEXIBILITY TO WORK AROUND CUSTOMER DEMANDS, INCLUDING EARLY MORNING, NIGHT, WEEKEND AND HOLIDAY AVAILABILITY. ABILITY TO WORK IN HOT, HECTIC ENVIRONMENT, STAND, WALK, BEND, USE HANDS AND APPLIANCES, AND LIFT HEAVY ITEMS FOR EXTENDED PERIODS. MUST BE ABLE TO WORK ON WEEKENDS AND HOLIDAYS ON SHORT NOTICE. APPLICANTS MUST BE READY TO TAKE A SKILLED-BAKERS TEST AT THE BAKERY AFTER PASSING INITIAL INTERVIEW. THE SKILL TESTING AND COMPREHENSION EXAM ARE REQUIRED EQUALLY OF BOTH US AND FOREIGN WORKERS.</t>
  </si>
  <si>
    <t>C-500-22305-563135</t>
  </si>
  <si>
    <t>C-500-22268-492704</t>
  </si>
  <si>
    <t>C-500-22313-576436</t>
  </si>
  <si>
    <t>C-500-22298-548457</t>
  </si>
  <si>
    <t>Pro Ventures International, LLC</t>
  </si>
  <si>
    <t>ED VENTURES TAXPRO</t>
  </si>
  <si>
    <t>ICC Building Middle Road Gualo Rai</t>
  </si>
  <si>
    <t>P.O. Box 503630</t>
  </si>
  <si>
    <t>Jimeno</t>
  </si>
  <si>
    <t>John Philip</t>
  </si>
  <si>
    <t>Felipe</t>
  </si>
  <si>
    <t>Vice President</t>
  </si>
  <si>
    <t>P-500-22167-286231</t>
  </si>
  <si>
    <t>Diploma of BS Accountancy, Finance or Management, Business Degree, US equivalent.  Employment certificate will be applied equally to both US workers and CW1 workers.</t>
  </si>
  <si>
    <t>ICC Building Middle road Gualo Rai</t>
  </si>
  <si>
    <t>PO Box 503630</t>
  </si>
  <si>
    <t>Proventures International, LLC</t>
  </si>
  <si>
    <t>C-500-22298-548181</t>
  </si>
  <si>
    <t>Etchers and Engravers</t>
  </si>
  <si>
    <t>P-500-22193-344800</t>
  </si>
  <si>
    <t>ETCHERS AND ENGRAVERS</t>
  </si>
  <si>
    <t xml:space="preserve">JOB REQUIRES KNOWLEDGE OF CORELDRAW GRAPHICS SOFTWARE.
JOB REQUIRES BASIC KNOWLEDGE OF OPERATING A UNIVERSAL LASER SYSTEM CO 2 LASER TECHNOLOGY USED FOR LASER CUTTING, ENGRAVING AND MARKING.
JOB REQUIRES KNOWLEDGE OF RAW MATERIALS, PRODUCTION PROCESSES, QUALITY CONTROL, COSTS, AND OTHER TECHNIQUES FOR MAXIMIZING THE EFFECTIVE
USE OF MATERIALS.
JOB REQUIRES KNOWLEDGE OF DESIGN TECHNIQUES, TOOLS, AND PRINCIPLES INVOLVED IN ENGRAVING PLAQUES, TROPHIES AND MEDALS.
JOB REQUIRES KNOWLEDGE OF MACHINES AND MANUAL TOOLS, INCLUDING THEIR DESIGNS, USES, REPAIR, AND MAINTENANCE.
JOB REQUIRES MONITORING OPERATION OF LASER MACHINE TO MAKE SURE IT IS WORKING PROPERLY.
JOB REQUIRES MOUNTING OF ATTACHMENTS OR TOOLS ONTO THE LASER MACHINE.
JOB REQUIRES DETERMINING PRODUCTION EQUIPMENT SETTINGS.
JOB REQUIRES SETTING EQUIPMENT CONTROLS TO MEET ENGRAVING AND CUTTING SPECIFICATION.
JOB REQUIRES OPERATING CUTTING EQUIPMENT.
JOB REQUIRES CONDUCTING TESTS AND INSPECTION OF PRODUCTS TO EVALUATE QUALITY OF FINISHED PRODUCTS.
JOB REQUIRES THE ABILITY TO LISTEN TO AND UNDERSTAND INFORMATION AND IDEAS PRESENTED THROUGH SPOKEN WORDS AND SENTENCES.
JOB REQUIRES DEVELOPING SPECIFIC GOALS AND PLANS TO PRIORITIZE, ORGANIZE, AND ACCOMPLISH YOUR WORK.
JOB REQUIRES USING OF HANDS AND ARMS IN HANDLING, INSTALLING, POSITIONING, AND MOVING MATERIALS, AND MANIPULATING THINGS.
JOB REQUIRES PERFORMING DAY TO DAY ADMINISTRATIVE TASKS SUCH AS MAINTAINING INFORMATION FILES AND PROCESSING PAPERWORK.
JOB REQUIRES BEING RELIABLE, RESPONSIBLE AND DEPENDABLE.
</t>
  </si>
  <si>
    <t>CNMI and Federal Income Taxes</t>
  </si>
  <si>
    <t>C-500-22299-550605</t>
  </si>
  <si>
    <t>P-500-22165-276251</t>
  </si>
  <si>
    <t>-HAVE KNOWLEDGE OF PRINCIPLES AND PROCESSES FOR PROVIDING CUSTOMER AND PERSONAL SERVICES IN MEETING QUALITY STANDARDS AND EVALUATION OF CUSTOMER SATISFACTION
-ABLE TO WORK FLEXIBLE SHIFTS, WEEKENDS AND HOLIDAYS, AND MAY BE REQUIRED TO WORK OVERTIE ON OCCASSION WITH DEPARTMENT NEEDS
-REQUIRES STANDING FOR EXTENDED PERIODS, WALKING, LIFTING UP TO 25 LBS, BENDING, REACHING, STOOPING AND KNEELING OR CROUCHING
-HOTEL/RESORT EXPERIENCE A PLUS</t>
  </si>
  <si>
    <t>C-500-22306-563181</t>
  </si>
  <si>
    <t>C-500-22313-576965</t>
  </si>
  <si>
    <t>must have 12 months experience as Maintenance worker and must have certification for experience</t>
  </si>
  <si>
    <t>Chapter 2, Chapter 7 and FICA employee share</t>
  </si>
  <si>
    <t>C-500-22300-553131</t>
  </si>
  <si>
    <t>ABU YOUSUF</t>
  </si>
  <si>
    <t>GREE LAWN CARE SERVICE</t>
  </si>
  <si>
    <t>P.O. BOX 504751 CK</t>
  </si>
  <si>
    <t>YOUSUF</t>
  </si>
  <si>
    <t>ABU</t>
  </si>
  <si>
    <t>SOLE PROPRIETOR/OWNER</t>
  </si>
  <si>
    <t>ABUYOUSUFMOJUMDAR@YAHOO.COM</t>
  </si>
  <si>
    <t>P-500-22256-468090</t>
  </si>
  <si>
    <t>LAWN CARE &amp; GROUND MAINTENANCE WORKER</t>
  </si>
  <si>
    <t>Must have at least 1 month of experience. Must know how to handle chemicals and have an understanding of the safe use of pesticides. Must be able to lift upwards of 50 pounds and bend, lift, and stand for extended periods as well as climb heights (i.e., trees, ladders). Must be able to work outdoors in all weather conditions, maintaining energy and pace along with the team. Communication skills are required for interacting with customers, supervisors and other lawn care workers. Attention to detail is a necessary skill to allow the worker to perform their job accurately. Problem-solving skills are important for lawn care workers because they may encounter challenges while working. Applicant must be willing to work flexible time, even weekends or holidays if necessary. Adept at using a variety of hand and electrical gardening tools and equipment.</t>
  </si>
  <si>
    <t>abuyousufglcs@gmail.com</t>
  </si>
  <si>
    <t>C-500-22306-563216</t>
  </si>
  <si>
    <t xml:space="preserve">P.O. Box </t>
  </si>
  <si>
    <t>C-500-22306-563201</t>
  </si>
  <si>
    <t>C-500-22312-574078</t>
  </si>
  <si>
    <t>FPA Pacific Corp.</t>
  </si>
  <si>
    <t>P-500-22263-481647</t>
  </si>
  <si>
    <t>Must have at least 12  months of work experience as an Accounting Clerk.</t>
  </si>
  <si>
    <t>C-500-22287-529845</t>
  </si>
  <si>
    <t>PO Box 999</t>
  </si>
  <si>
    <t>Arriola</t>
  </si>
  <si>
    <t>Naseon</t>
  </si>
  <si>
    <t>P-500-22203-369994</t>
  </si>
  <si>
    <t>Auto Mechanic</t>
  </si>
  <si>
    <t>Knowledge of technical and mechanical procedures for automotive repair. 6 months experience as automotive
mechanic</t>
  </si>
  <si>
    <t>S &amp; y CORPORATION</t>
  </si>
  <si>
    <t>C-500-22305-563163</t>
  </si>
  <si>
    <t>C-500-22305-563147</t>
  </si>
  <si>
    <t>C-500-22306-563171</t>
  </si>
  <si>
    <t>C-500-22304-558464</t>
  </si>
  <si>
    <t>F &amp; S CORPORATION</t>
  </si>
  <si>
    <t>P O BOX 50583</t>
  </si>
  <si>
    <t>KOBLERVILLE DRIVE, KOBLERVILLE VILLAGE</t>
  </si>
  <si>
    <t>CHARLES</t>
  </si>
  <si>
    <t>P O BOX 505853</t>
  </si>
  <si>
    <t>fuyumary88@yahoo.com</t>
  </si>
  <si>
    <t>P-500-22167-285747</t>
  </si>
  <si>
    <t>SEWING MACHINE OPERATOR</t>
  </si>
  <si>
    <t>WITH AT LEAST 12 MONTHS WORK EXPERIENCED AS A SEWING MACHINE OPERATOR.</t>
  </si>
  <si>
    <t>AN OVERTIME PAYS OF  1.50% IN EXCESS OF 40 HOUR A WEEK</t>
  </si>
  <si>
    <t>SALARY TAX, SOCIAL SECURITY AND MEDICARE TAX</t>
  </si>
  <si>
    <t>BEDANIA</t>
  </si>
  <si>
    <t>RODRIGO</t>
  </si>
  <si>
    <t>BIGBANG ENTERTAINMENT, LLC.</t>
  </si>
  <si>
    <t>ppr.reservation@gmail.com</t>
  </si>
  <si>
    <t>C-500-22287-529759</t>
  </si>
  <si>
    <t>S &amp; Y cORPORATION</t>
  </si>
  <si>
    <t>PO BOX 999 SINAPALO</t>
  </si>
  <si>
    <t>P-500-22203-370025</t>
  </si>
  <si>
    <t>KNOWLEDGE OF GENERAL CARPENTRY AND REPAIR.
ABILITY TO USE HAND TOOLS AND POWER TOOLS. 6 MONTHS WORKING EXPERIENCE AS GENERAL MAINTENANCE</t>
  </si>
  <si>
    <t>C-500-22314-579103</t>
  </si>
  <si>
    <t>Amy International Corporation</t>
  </si>
  <si>
    <t>HANAMITSU HOTEL &amp; SPA</t>
  </si>
  <si>
    <t>PASEO DE MARIANAS GARAPAN</t>
  </si>
  <si>
    <t>PASEO DE MARIANAS, GARAPAN</t>
  </si>
  <si>
    <t>P-500-22270-495423</t>
  </si>
  <si>
    <t>Knowledge of principles and processes for providing customer and personal services. This includes customer needs assessment, meeting quality standards for services, and evaluation of customer satisfaction.
Knowledge of principles and methods for showing, promoting, and selling products or services.
Knowledge of what tools to use upon customers requested services. Previous work-related skill, knowledge, and experience is required for these occupation.</t>
  </si>
  <si>
    <t>FICA 7.65% ; STATE INCOME TAX 4%</t>
  </si>
  <si>
    <t>C-500-22308-568742</t>
  </si>
  <si>
    <t>KOBLERVILLE, SAIPAN</t>
  </si>
  <si>
    <t>Recreational Therapists</t>
  </si>
  <si>
    <t>P-500-22251-460598</t>
  </si>
  <si>
    <t>RECREATIONAL THERAPIST</t>
  </si>
  <si>
    <t>KNOWLEDGE OF METHODS AND PROCEDURES FOR DIAGNOSIS, TREATMENT, AND REHABILITATION OF PHYSICAL &amp; MENTAL DYSFUNCTIONS. MUST HA VE KNOWLEDGE IN KINESIOLOGY AND OTHER MEANS OF TREATMENT FOR MEDICAL SPORTS AND INJURIES. BACHELOR'S DEGREE IN SCIENCE IN PHYSICAL THERAPY, BACHELOR OF NURSING. AT LEAST 2 YEARS OF WORK EXPERIENCE IN THE RELATED FIELD REQUIRED. THE JOB REQUIRES TRAVEL DURING TRAINING CAMPS AND COMPETITIONS TO: DEDEDO, GUAM, BUNK.YO-KU TOKYO, JAPAN, AND MANILA, PHILIPPINES.</t>
  </si>
  <si>
    <t>C-500-22309-571394</t>
  </si>
  <si>
    <t>Paseo De Marianas</t>
  </si>
  <si>
    <t>Zhang</t>
  </si>
  <si>
    <t>Huaying</t>
  </si>
  <si>
    <t>P-500-22266-489999</t>
  </si>
  <si>
    <t>Photographer</t>
  </si>
  <si>
    <t>Knowledge of graphing and photo imaging software
Knowledge of video creation and editing software
Knowledge of circuit boards, processors, chips, electronic equipment, and computer hardware and software, including applications and programming.
Knowledge of the theory and techniques required to compose, produce, and perform works of music, dance, visual arts, drama, and sculpture.</t>
  </si>
  <si>
    <t>C-500-22300-553051</t>
  </si>
  <si>
    <t xml:space="preserve">HIGH SCHOOL DIPLOMA, GED OR SUITABLE EQUIVALENT. AT LEAST 12 MONTHS EXPERIENCE AS AN HVAC TECHNICIAN, AND WILLINGNESS TO CONTINUE EDUCATION IN HVAC FIELD. UNDERSTANDING OF ADVANCED PRINCIPLES OF AIR CONDITIONING, REFRIGERATION AND HEATING. WORKING KNOWLEDGE OF BOILER SYSTEMS. PROFICIENT IN BALANCING AIR AND WATER TREATMENT SYSTEMS IN LINE WITH HVAC PROTOCOLS. PROFICIENT IN READING SCHEMATICS AND WORK PLANS. ABILITY TO WORK AFTER HOURS, OVER WEEKENDS AND ON PUBLIC HOLIDAYS WITH SHORT OR NO NOTICE. ABILITY TO WORK IN CONFINED SPACES. ENSURING COMPLIANCE WITH APPLIANCE STANDARDS AND WITH OCCUPATIONAL HEALTH AND SAFETY ACT.
</t>
  </si>
  <si>
    <t>C-500-22313-576477</t>
  </si>
  <si>
    <t xml:space="preserve">United Equipment Rental Company Corp. </t>
  </si>
  <si>
    <t>P.O. Box 504029,</t>
  </si>
  <si>
    <t xml:space="preserve">RENATO </t>
  </si>
  <si>
    <t>PPESIDENT</t>
  </si>
  <si>
    <t xml:space="preserve">P.O. BOX 504029, </t>
  </si>
  <si>
    <t>uer.saian@gmail.com</t>
  </si>
  <si>
    <t>P-500-22269-492926</t>
  </si>
  <si>
    <t>Operating  Engineers &amp;Other Construction Equipment Operators</t>
  </si>
  <si>
    <t xml:space="preserve">Operating Engineers and other Construction Equipment Certificate such as Backhoe or Excavator or Pay Loader Operator. </t>
  </si>
  <si>
    <t>Salvinia Ln, Lower base</t>
  </si>
  <si>
    <t>C-500-22304-560564</t>
  </si>
  <si>
    <t>UNITED CONSTRUCTION SERVICES</t>
  </si>
  <si>
    <t xml:space="preserve">PRADO </t>
  </si>
  <si>
    <t>P-500-22262-481348</t>
  </si>
  <si>
    <t xml:space="preserve">Computer aided design CAD  software.
</t>
  </si>
  <si>
    <t>C-500-22302-558159</t>
  </si>
  <si>
    <t>MOTION AUTO SHOP; R&amp;D CONST., R&amp;D MANPOWER SVCS</t>
  </si>
  <si>
    <t>P-500-22232-428322</t>
  </si>
  <si>
    <t>Must have at least 1 year experience. Able to use Excel and MS Word.</t>
  </si>
  <si>
    <t>C-500-22305-560923</t>
  </si>
  <si>
    <t>PO Box 503105 CK</t>
  </si>
  <si>
    <t>P-500-22144-204008</t>
  </si>
  <si>
    <t>skills such as carpentry, painting, masonry, plumbing, roofing and welding. 12 months experience as general maintenance. Must have no criminal records - background checking will be applied to all applicants regardless of age, gender status, citizenship, nationality race etc. Discrimination will not be allowed</t>
  </si>
  <si>
    <t>C-500-22305-560964</t>
  </si>
  <si>
    <t>skills such as carpentry, painting, masonry, plumbing, roofing and welding. 6 months experience as general maintenance. Must have no criminal records - background checking will be applied to all applicants regardless of age, gender status, citizenship, nationality race etc. Discrimination will not be allowed</t>
  </si>
  <si>
    <t>C-500-22302-558180</t>
  </si>
  <si>
    <t>AMORE CORPORATION</t>
  </si>
  <si>
    <t>PEPOY’S CAFÉ AND RESTAURANT</t>
  </si>
  <si>
    <t>P.O. BOX 500607</t>
  </si>
  <si>
    <t>MALASARTE</t>
  </si>
  <si>
    <t>MARILOU</t>
  </si>
  <si>
    <t>BABAC</t>
  </si>
  <si>
    <t>amore.malou123@gmail.com</t>
  </si>
  <si>
    <t>P-500-22256-468554</t>
  </si>
  <si>
    <t>WITH ABILITY TO READ BLUEPRINTS; KNOWLEDGE OF ELECTRICAL SYSTEMS AND WIRINGS; ABILITY TO USE HAND TOOLS AND POWER TOOLS MEASURING DEVICES, POWER TOOLS, AND TESTING EQUIPMENT, SUCH AS OSCILLOSCOPES, AMMETERS, OR TEST LAMPS; PROFICIENT IN THE USE OF TEST METERS AND OTHER DIAGNOSTIC
EQUIPMENT;</t>
  </si>
  <si>
    <t>HAMALAP STREET, CHALAN KANOA</t>
  </si>
  <si>
    <t>AMORE.MALOU123@GMAIL.COM</t>
  </si>
  <si>
    <t>C-500-22310-571497</t>
  </si>
  <si>
    <t>AMALGAMATED SYSTEMS, LLC</t>
  </si>
  <si>
    <t>P.O. BOX 503938, SAIPAN</t>
  </si>
  <si>
    <t>GROUND FLOOR, UNIT 101, MMC II BUILDING</t>
  </si>
  <si>
    <t>DOCA</t>
  </si>
  <si>
    <t xml:space="preserve">ROSE ANN </t>
  </si>
  <si>
    <t xml:space="preserve">DELA CRUZ </t>
  </si>
  <si>
    <t>P.O. BOX 503938</t>
  </si>
  <si>
    <t>GROUND FLOOR, UNIT 101, MMC II BUILDING, CHALAN KANOA</t>
  </si>
  <si>
    <t>RITODOCA071719@GMAIL.COM</t>
  </si>
  <si>
    <t>P-500-22243-447232</t>
  </si>
  <si>
    <t>MAINTENANCE AND REPAIR WORKERS</t>
  </si>
  <si>
    <t>C-500-22302-558167</t>
  </si>
  <si>
    <t>C-500-22303-558284</t>
  </si>
  <si>
    <t>C-500-22310-571494</t>
  </si>
  <si>
    <t>C-500-22323-597663</t>
  </si>
  <si>
    <t>KEFENG CORPORATION</t>
  </si>
  <si>
    <t>CHANGGUI DECORATION</t>
  </si>
  <si>
    <t>PMB 266 BOX 10003</t>
  </si>
  <si>
    <t>WAN</t>
  </si>
  <si>
    <t>KIN YEE EDICK</t>
  </si>
  <si>
    <t>kefengspn@gmail.com</t>
  </si>
  <si>
    <t>P-500-22244-449949</t>
  </si>
  <si>
    <t>JANITORS AND CLEANERS</t>
  </si>
  <si>
    <t>KNOWLEDGE OF USING HAND OR ELECTRICAL CLEANING TOOLS &amp; MATERIALS TO KEEP BUILDING CLEAN AND ORDERLY CONDITION.</t>
  </si>
  <si>
    <t>5474 ELLEGH AV, OLEAI</t>
  </si>
  <si>
    <t>C-500-22287-529310</t>
  </si>
  <si>
    <t>scottbuildersconstruction@gmail.cpm</t>
  </si>
  <si>
    <t>C-500-22164-271960</t>
  </si>
  <si>
    <t>MIR CORPORATION</t>
  </si>
  <si>
    <t>TOHA SUPERMARKET</t>
  </si>
  <si>
    <t>P.O. BOX 505635</t>
  </si>
  <si>
    <t>TOMAS P. SABLAN, BEACH ROAD, SAN ANTONIO,</t>
  </si>
  <si>
    <t>PANNA</t>
  </si>
  <si>
    <t xml:space="preserve">MIR MAHABOBUR </t>
  </si>
  <si>
    <t>RAHMAN</t>
  </si>
  <si>
    <t>corporationmir@gmail.com</t>
  </si>
  <si>
    <t>P-500-22118-115157</t>
  </si>
  <si>
    <t>CASHIER(S)</t>
  </si>
  <si>
    <t>Must be at least High School graduate, with at least 12 months of related experience as Cashier. Knowledgeable bookkeeping software, database software, ReliaSoft Prism, Microsoft Office, Handheld computer device software, Microsoft windows. Microsoft Excel. And all other job related.</t>
  </si>
  <si>
    <t>MIR MAHABOBUR</t>
  </si>
  <si>
    <t>C-500-22305-560978</t>
  </si>
  <si>
    <t>CORP SECRETARY</t>
  </si>
  <si>
    <t>BUNINAS ST AFETNA RD SAN ANTONIO</t>
  </si>
  <si>
    <t>BACHELORS DEGREE IN BUSINESS MANAGEMENT . 24 months experience as general manager in the same industry.  Must have no criminal records -- background checking will be applied to ALL applicants regardless of age, gender, status, nationality , citizenship, race etc., Discrimination will not be allowed</t>
  </si>
  <si>
    <t xml:space="preserve">Buninas St Afetna Road San Antonio </t>
  </si>
  <si>
    <t>C-500-22195-353883</t>
  </si>
  <si>
    <t>COSMO TOUR CORPORATION</t>
  </si>
  <si>
    <t xml:space="preserve">#204 GOLDEN PLAZA BEACH ROAD </t>
  </si>
  <si>
    <t>Kwang</t>
  </si>
  <si>
    <t>Soo</t>
  </si>
  <si>
    <t>#204 GOLDEN PLAZA, BEACH ROAD</t>
  </si>
  <si>
    <t>P-500-22090-023930</t>
  </si>
  <si>
    <t>ELECTRONIC TECHNICIAN</t>
  </si>
  <si>
    <t>C-500-22306-563313</t>
  </si>
  <si>
    <t>C-500-22305-560969</t>
  </si>
  <si>
    <t>Must have at least 2 years of experience in managerial position/operations manager in the same industry.  Must have no criminal records -- background checking will be applied to ALL applicants regardless of age, gender, status, nationality , citizenship, race etc., Discrimination will not be allowed</t>
  </si>
  <si>
    <t>C-500-22305-560902</t>
  </si>
  <si>
    <t>Local tax and SS tax by laws</t>
  </si>
  <si>
    <t>chentong2019@yahoo.com</t>
  </si>
  <si>
    <t>C-500-22314-579064</t>
  </si>
  <si>
    <t>C-500-22339-622564</t>
  </si>
  <si>
    <t>C-500-22339-620111</t>
  </si>
  <si>
    <t>C-500-22311-571733</t>
  </si>
  <si>
    <t>Greenstar Corporation</t>
  </si>
  <si>
    <t>P.O. Box 501190, San Antonio</t>
  </si>
  <si>
    <t>Afetna Rd. San Antonio</t>
  </si>
  <si>
    <t>ALARZAR</t>
  </si>
  <si>
    <t>SYLVIA</t>
  </si>
  <si>
    <t>Afetna Rd. San Antonio Village</t>
  </si>
  <si>
    <t>greenstar550707@gmail.com</t>
  </si>
  <si>
    <t>P-500-22244-449576</t>
  </si>
  <si>
    <t>Must know the work and the duties and responsibilities for a Maintenance and Repair Workers, General.</t>
  </si>
  <si>
    <t>Afetna Rd., San Antonio Village</t>
  </si>
  <si>
    <t>Alarzar</t>
  </si>
  <si>
    <t>Sylvia</t>
  </si>
  <si>
    <t>C-500-22314-579144</t>
  </si>
  <si>
    <t>C-500-22299-550678</t>
  </si>
  <si>
    <t>marianasrepairs@hotmail.com</t>
  </si>
  <si>
    <t>C-500-22313-576396</t>
  </si>
  <si>
    <t>United Construction Services</t>
  </si>
  <si>
    <t>P.O. Box 504029</t>
  </si>
  <si>
    <t>Renato</t>
  </si>
  <si>
    <t>P-500-22263-481367</t>
  </si>
  <si>
    <t xml:space="preserve">Civil Engineering Technician </t>
  </si>
  <si>
    <t xml:space="preserve">Computer Aided design CAD Software. </t>
  </si>
  <si>
    <t xml:space="preserve">Salvinia Ln.,  Lower Base </t>
  </si>
  <si>
    <t>C-500-22334-611331</t>
  </si>
  <si>
    <t>SAIPAN DREAM CORPORATION</t>
  </si>
  <si>
    <t>PO BOX 506161 SAN JOSE</t>
  </si>
  <si>
    <t>BYOONG SEOB</t>
  </si>
  <si>
    <t>PO BOX 506161</t>
  </si>
  <si>
    <t>Interior Designers</t>
  </si>
  <si>
    <t>P-500-22145-207786</t>
  </si>
  <si>
    <t>INTERIOR DESIGNER</t>
  </si>
  <si>
    <t>COMPUTER GRAPHIC DESIGN</t>
  </si>
  <si>
    <t>C-500-22308-568766</t>
  </si>
  <si>
    <t>C-500-22336-616554</t>
  </si>
  <si>
    <t>mvereen@hawiianrock.com</t>
  </si>
  <si>
    <t>P-500-22278-510924</t>
  </si>
  <si>
    <t>MOBILE HEAVY EQUIPMENT MECHANICS</t>
  </si>
  <si>
    <t>Driver License required for all US Citizens/CW-1 applicants.  Must have one (1) year documented expierence and training/certification</t>
  </si>
  <si>
    <t>FICA/Federal Chater 7 and CNMI Chapter 2</t>
  </si>
  <si>
    <t>C-500-22340-622715</t>
  </si>
  <si>
    <t>P-500-22299-550670</t>
  </si>
  <si>
    <t>Janitors and Cleaners</t>
  </si>
  <si>
    <t xml:space="preserve">	In addition to this list of basic cleaning skills, a special knowledge or experience with cleaning supplies is a plus factor.</t>
  </si>
  <si>
    <t>C-500-22266-489953</t>
  </si>
  <si>
    <t>C-500-22312-574165</t>
  </si>
  <si>
    <t>C-500-22313-576487</t>
  </si>
  <si>
    <t>United Equipment Rental Company Corporation</t>
  </si>
  <si>
    <t>P-500-22270-495416</t>
  </si>
  <si>
    <t>Operating Engineers and Other Construction  Equipment  Opera</t>
  </si>
  <si>
    <t xml:space="preserve">Operating Engineers and Other Construction Equipment Certificate.  12 Months Work Experience . </t>
  </si>
  <si>
    <t xml:space="preserve">Salvinia Ln. Lower Base </t>
  </si>
  <si>
    <t>C-500-22315-581648</t>
  </si>
  <si>
    <t>C-500-22315-581605</t>
  </si>
  <si>
    <t>Gualo Rai Center, Inc.</t>
  </si>
  <si>
    <t>Unit 203 Gualo Rai Center Bldg.  6719 Chalan Pale Arnold</t>
  </si>
  <si>
    <t>grcenter2017@gmail.com</t>
  </si>
  <si>
    <t>P-500-22221-406738</t>
  </si>
  <si>
    <t>1.Must have an Associate degree in Technology
2. Must have knowledge in electrical system such as using electrical tester, troubleshoot small type of water pump (1/4 &amp; 3/4 HP), operate generator during power outage.
3. Must be knowledgeable in plumbing and carpentry and other maintenance and repair job.</t>
  </si>
  <si>
    <t>Withholding tax and FICA taxes</t>
  </si>
  <si>
    <t>C-500-22317-584055</t>
  </si>
  <si>
    <t>C-500-22339-622547</t>
  </si>
  <si>
    <t>C-500-22321-591944</t>
  </si>
  <si>
    <t>THANKS SAIPAN OCEAN, INC.</t>
  </si>
  <si>
    <t>P.O. BOX 503713</t>
  </si>
  <si>
    <t>SUNG IL</t>
  </si>
  <si>
    <t>P-500-22279-513449</t>
  </si>
  <si>
    <t>2 YEARS OF EXPERIENCE AS A SCUBA DIVING INSTRUCTOR. MUST BE A PADI OR NAUI CERTIFIED, LICENSED SCUBA DIVING INSTRUCTOR. MUST HAVE CURRENT CERTIFICATION IN RESCUE TECHNIQUES, CPR AND FIRST AID.</t>
  </si>
  <si>
    <t>C-500-22341-625569</t>
  </si>
  <si>
    <t>CNMI LOCAL TAX CHAP2 &amp; CHAP7 / FEDERAL TAX FICA SS &amp; MED</t>
  </si>
  <si>
    <t>C-500-22341-625565</t>
  </si>
  <si>
    <t>CNMI LOCAL TAX CHAP 2 &amp; HAP 7/ FEDERAL TAX FICA SS &amp; MED</t>
  </si>
  <si>
    <t>C-500-22321-591894</t>
  </si>
  <si>
    <t>P-500-22279-513458</t>
  </si>
  <si>
    <t>1 YEAR OF EXPERIENCE. ABILITY TO GET WELL WITH PEOPLE, ABILITY TO WORK UNDER PRESSURE AND COPE WITH EMERGENCIES. KNOWLEDGE RELATED TO TRAVEL DOCUMENTS, MEDICAL INSURANCE, AIRLINE TICKETING AND LUGGAGE RULES, HOTEL &amp; ACCOMMODATIONS RULES. KNOWLEDGE RELTAED TO HISTORY, ARTS &amp; CULTURES, PEOPLE, TOURISTS DESTINATIONS, GEOGRAPHY &amp; FOOD ABOUT DESTINATIONS IN ALL THE COUNTRY TRAVEL.</t>
  </si>
  <si>
    <t>C-500-22315-581559</t>
  </si>
  <si>
    <t>P-500-22270-495403</t>
  </si>
  <si>
    <t xml:space="preserve">With Certificate of Employment as Graphic Designer to be applied equally for both CW-1 &amp; US Citizen. </t>
  </si>
  <si>
    <t>C-500-22314-579133</t>
  </si>
  <si>
    <t>Five Star Builders</t>
  </si>
  <si>
    <t>P-500-22272-500768</t>
  </si>
  <si>
    <t>Civil Designer</t>
  </si>
  <si>
    <t>KNOWLEDGE OF DESIGN TECHNIQUES, TOOLS, AND PRINCIPLES INVOLVED IN PRODUCTION OF PRECISION TECHNICAL PLANS, BLUEPRINTS, DRAWINGS, AND MODELS.
KNOWLEDGE OF MATERIALS, METHODS, AND THE TOOLS INVOLVED IN THE CONSTRUCTION OR REPAIR OF HOUSES, BUILDINGS, OR OTHER STRUCTURES SUCH AS
HIGHWAYS AND ROADS. 2 YEARS OF DIRECT WORK WITH AUTOCAD AND CONSTRUCTION DRAWING PREPARATION. MUST BE ABLE TO WORK FOR EXTENDED HOURS OR WORK DAYS</t>
  </si>
  <si>
    <t>All Applicable taxes</t>
  </si>
  <si>
    <t>EMP-PROVIDED_TOOLS_EQUIPMENT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</si>
</sst>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
    <numFmt numFmtId="166" formatCode="[&lt;=9999999]###\-####;\(###\)\ ###\-####"/>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14" fontId="0" fillId="0" borderId="0" xfId="0" applyNumberFormat="1"/>
    <xf numFmtId="164" fontId="0" fillId="0" borderId="0" xfId="0" applyNumberFormat="1"/>
    <xf numFmtId="0" fontId="0" fillId="0" borderId="0" xfId="0" applyAlignment="1">
      <alignment wrapText="1"/>
    </xf>
    <xf numFmtId="165" fontId="0" fillId="0" borderId="0" xfId="0" applyNumberFormat="1"/>
    <xf numFmtId="166"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AA48E-0789-4BE8-AE0D-E3834E713D0A}">
  <dimension ref="A1:DG1114"/>
  <sheetViews>
    <sheetView tabSelected="1" workbookViewId="0">
      <pane ySplit="1" topLeftCell="A2" activePane="bottomLeft" state="frozen"/>
      <selection pane="bottomLeft" activeCell="DG1" sqref="DG1"/>
    </sheetView>
  </sheetViews>
  <sheetFormatPr defaultRowHeight="15" x14ac:dyDescent="0.25"/>
  <cols>
    <col min="1" max="1" width="18" bestFit="1" customWidth="1"/>
    <col min="2" max="2" width="49.85546875" bestFit="1" customWidth="1"/>
    <col min="3" max="3" width="16.7109375" style="1" bestFit="1" customWidth="1"/>
    <col min="4" max="4" width="16.5703125" style="1" bestFit="1" customWidth="1"/>
    <col min="5" max="5" width="30" bestFit="1" customWidth="1"/>
    <col min="6" max="6" width="30" style="1" bestFit="1" customWidth="1"/>
    <col min="7" max="7" width="22.140625" bestFit="1" customWidth="1"/>
    <col min="8" max="8" width="22.5703125" bestFit="1" customWidth="1"/>
    <col min="9" max="9" width="23.85546875" bestFit="1" customWidth="1"/>
    <col min="10" max="10" width="54.42578125" bestFit="1" customWidth="1"/>
    <col min="11" max="11" width="69.85546875" bestFit="1" customWidth="1"/>
    <col min="12" max="12" width="58.42578125" bestFit="1" customWidth="1"/>
    <col min="13" max="13" width="55.140625" bestFit="1" customWidth="1"/>
    <col min="14" max="14" width="19.140625" bestFit="1" customWidth="1"/>
    <col min="15" max="15" width="18.28515625" bestFit="1" customWidth="1"/>
    <col min="16" max="16" width="25.42578125" style="4" bestFit="1" customWidth="1"/>
    <col min="17" max="17" width="24.85546875" bestFit="1" customWidth="1"/>
    <col min="18" max="18" width="26.5703125" bestFit="1" customWidth="1"/>
    <col min="19" max="19" width="19.140625" style="5" bestFit="1" customWidth="1"/>
    <col min="20" max="20" width="23.140625" bestFit="1" customWidth="1"/>
    <col min="21" max="21" width="13.85546875" bestFit="1" customWidth="1"/>
    <col min="22" max="22" width="27.140625" bestFit="1" customWidth="1"/>
    <col min="23" max="23" width="23.85546875" bestFit="1" customWidth="1"/>
    <col min="24" max="24" width="28" bestFit="1" customWidth="1"/>
    <col min="25" max="25" width="28.5703125" bestFit="1" customWidth="1"/>
    <col min="26" max="26" width="30.7109375" bestFit="1" customWidth="1"/>
    <col min="27" max="27" width="46.5703125" bestFit="1" customWidth="1"/>
    <col min="28" max="28" width="63.42578125" bestFit="1" customWidth="1"/>
    <col min="29" max="29" width="55.140625" bestFit="1" customWidth="1"/>
    <col min="30" max="30" width="21.85546875" bestFit="1" customWidth="1"/>
    <col min="31" max="31" width="22.85546875" bestFit="1" customWidth="1"/>
    <col min="32" max="32" width="29.85546875" style="4" bestFit="1" customWidth="1"/>
    <col min="33" max="33" width="25.85546875" bestFit="1" customWidth="1"/>
    <col min="34" max="34" width="26.5703125" bestFit="1" customWidth="1"/>
    <col min="35" max="35" width="23.7109375" style="5" bestFit="1" customWidth="1"/>
    <col min="36" max="36" width="29.28515625" bestFit="1" customWidth="1"/>
    <col min="37" max="37" width="42" bestFit="1" customWidth="1"/>
    <col min="38" max="38" width="26.42578125" bestFit="1" customWidth="1"/>
    <col min="39" max="39" width="30.140625" bestFit="1" customWidth="1"/>
    <col min="40" max="40" width="30.7109375" bestFit="1" customWidth="1"/>
    <col min="41" max="41" width="33" bestFit="1" customWidth="1"/>
    <col min="42" max="42" width="54.140625" bestFit="1" customWidth="1"/>
    <col min="43" max="43" width="36.5703125" bestFit="1" customWidth="1"/>
    <col min="44" max="44" width="23.5703125" bestFit="1" customWidth="1"/>
    <col min="45" max="45" width="25.140625" bestFit="1" customWidth="1"/>
    <col min="46" max="46" width="32.140625" style="4" bestFit="1" customWidth="1"/>
    <col min="47" max="47" width="28.140625" bestFit="1" customWidth="1"/>
    <col min="48" max="48" width="28.5703125" bestFit="1" customWidth="1"/>
    <col min="49" max="49" width="25.85546875" style="5" bestFit="1" customWidth="1"/>
    <col min="50" max="50" width="30" bestFit="1" customWidth="1"/>
    <col min="51" max="51" width="29.28515625" bestFit="1" customWidth="1"/>
    <col min="52" max="52" width="32.85546875" bestFit="1" customWidth="1"/>
    <col min="53" max="53" width="26.85546875" bestFit="1" customWidth="1"/>
    <col min="54" max="54" width="51.140625" bestFit="1" customWidth="1"/>
    <col min="55" max="55" width="12.140625" bestFit="1" customWidth="1"/>
    <col min="56" max="56" width="79.85546875" bestFit="1" customWidth="1"/>
    <col min="57" max="57" width="21" bestFit="1" customWidth="1"/>
    <col min="58" max="58" width="61.42578125" bestFit="1" customWidth="1"/>
    <col min="59" max="59" width="29" bestFit="1" customWidth="1"/>
    <col min="60" max="60" width="27.5703125" bestFit="1" customWidth="1"/>
    <col min="61" max="61" width="24.85546875" style="1" bestFit="1" customWidth="1"/>
    <col min="62" max="62" width="23.140625" style="1" bestFit="1" customWidth="1"/>
    <col min="63" max="63" width="26.85546875" style="1" bestFit="1" customWidth="1"/>
    <col min="64" max="64" width="25.28515625" style="1" bestFit="1" customWidth="1"/>
    <col min="65" max="65" width="33.28515625" bestFit="1" customWidth="1"/>
    <col min="66" max="66" width="17" bestFit="1" customWidth="1"/>
    <col min="67" max="67" width="17.85546875" bestFit="1" customWidth="1"/>
    <col min="68" max="68" width="17.7109375" bestFit="1" customWidth="1"/>
    <col min="69" max="69" width="20.85546875" bestFit="1" customWidth="1"/>
    <col min="70" max="70" width="19.140625" bestFit="1" customWidth="1"/>
    <col min="71" max="71" width="16.140625" bestFit="1" customWidth="1"/>
    <col min="72" max="72" width="19" bestFit="1" customWidth="1"/>
    <col min="73" max="73" width="26" bestFit="1" customWidth="1"/>
    <col min="74" max="74" width="24.42578125" bestFit="1" customWidth="1"/>
    <col min="75" max="75" width="18.85546875" bestFit="1" customWidth="1"/>
    <col min="76" max="76" width="20" bestFit="1" customWidth="1"/>
    <col min="77" max="77" width="19.5703125" bestFit="1" customWidth="1"/>
    <col min="78" max="78" width="23.5703125" bestFit="1" customWidth="1"/>
    <col min="79" max="79" width="23.85546875" bestFit="1" customWidth="1"/>
    <col min="80" max="80" width="50.7109375" customWidth="1"/>
    <col min="81" max="81" width="60.85546875" bestFit="1" customWidth="1"/>
    <col min="82" max="82" width="56.5703125" bestFit="1" customWidth="1"/>
    <col min="83" max="83" width="21.85546875" bestFit="1" customWidth="1"/>
    <col min="84" max="84" width="18" bestFit="1" customWidth="1"/>
    <col min="85" max="85" width="25.140625" style="4" bestFit="1" customWidth="1"/>
    <col min="86" max="86" width="25.85546875" style="2" bestFit="1" customWidth="1"/>
    <col min="87" max="87" width="24.28515625" style="2" bestFit="1" customWidth="1"/>
    <col min="88" max="88" width="23.5703125" style="2" bestFit="1" customWidth="1"/>
    <col min="89" max="89" width="20.7109375" style="2" bestFit="1" customWidth="1"/>
    <col min="90" max="90" width="9.140625" bestFit="1" customWidth="1"/>
    <col min="91" max="91" width="109.5703125" bestFit="1" customWidth="1"/>
    <col min="92" max="92" width="20.7109375" bestFit="1" customWidth="1"/>
    <col min="93" max="93" width="27.5703125" bestFit="1" customWidth="1"/>
    <col min="94" max="94" width="28.5703125" bestFit="1" customWidth="1"/>
    <col min="95" max="95" width="36.85546875" bestFit="1" customWidth="1"/>
    <col min="96" max="96" width="24.42578125" bestFit="1" customWidth="1"/>
    <col min="97" max="97" width="22" bestFit="1" customWidth="1"/>
    <col min="98" max="98" width="33.5703125" bestFit="1" customWidth="1"/>
    <col min="99" max="99" width="36.140625" bestFit="1" customWidth="1"/>
    <col min="100" max="100" width="34.5703125" bestFit="1" customWidth="1"/>
    <col min="101" max="101" width="100.5703125" customWidth="1"/>
    <col min="102" max="102" width="18.42578125" style="5" bestFit="1" customWidth="1"/>
    <col min="103" max="103" width="42" bestFit="1" customWidth="1"/>
    <col min="104" max="104" width="43.140625" bestFit="1" customWidth="1"/>
    <col min="105" max="105" width="30.42578125" bestFit="1" customWidth="1"/>
    <col min="106" max="106" width="31.85546875" bestFit="1" customWidth="1"/>
    <col min="107" max="107" width="22.85546875" bestFit="1" customWidth="1"/>
    <col min="108" max="108" width="23.42578125" bestFit="1" customWidth="1"/>
    <col min="109" max="109" width="25.5703125" bestFit="1" customWidth="1"/>
    <col min="110" max="110" width="51.5703125" bestFit="1" customWidth="1"/>
    <col min="111" max="111" width="42" bestFit="1" customWidth="1"/>
  </cols>
  <sheetData>
    <row r="1" spans="1:111" x14ac:dyDescent="0.25">
      <c r="A1" t="s">
        <v>0</v>
      </c>
      <c r="B1" t="s">
        <v>1</v>
      </c>
      <c r="C1" s="1" t="s">
        <v>2</v>
      </c>
      <c r="D1" s="1" t="s">
        <v>3</v>
      </c>
      <c r="E1" t="s">
        <v>4</v>
      </c>
      <c r="F1" s="1" t="s">
        <v>5</v>
      </c>
      <c r="G1" t="s">
        <v>6</v>
      </c>
      <c r="H1" t="s">
        <v>7</v>
      </c>
      <c r="I1" t="s">
        <v>8</v>
      </c>
      <c r="J1" t="s">
        <v>9</v>
      </c>
      <c r="K1" t="s">
        <v>10</v>
      </c>
      <c r="L1" t="s">
        <v>11</v>
      </c>
      <c r="M1" t="s">
        <v>12</v>
      </c>
      <c r="N1" t="s">
        <v>13</v>
      </c>
      <c r="O1" t="s">
        <v>14</v>
      </c>
      <c r="P1" s="4" t="s">
        <v>15</v>
      </c>
      <c r="Q1" t="s">
        <v>16</v>
      </c>
      <c r="R1" t="s">
        <v>17</v>
      </c>
      <c r="S1" s="5" t="s">
        <v>18</v>
      </c>
      <c r="T1" t="s">
        <v>19</v>
      </c>
      <c r="U1" t="s">
        <v>20</v>
      </c>
      <c r="V1" t="s">
        <v>21</v>
      </c>
      <c r="W1" t="s">
        <v>22</v>
      </c>
      <c r="X1" t="s">
        <v>23</v>
      </c>
      <c r="Y1" t="s">
        <v>24</v>
      </c>
      <c r="Z1" t="s">
        <v>25</v>
      </c>
      <c r="AA1" t="s">
        <v>26</v>
      </c>
      <c r="AB1" t="s">
        <v>27</v>
      </c>
      <c r="AC1" t="s">
        <v>28</v>
      </c>
      <c r="AD1" t="s">
        <v>29</v>
      </c>
      <c r="AE1" t="s">
        <v>30</v>
      </c>
      <c r="AF1" s="4" t="s">
        <v>31</v>
      </c>
      <c r="AG1" t="s">
        <v>32</v>
      </c>
      <c r="AH1" t="s">
        <v>33</v>
      </c>
      <c r="AI1" s="5" t="s">
        <v>34</v>
      </c>
      <c r="AJ1" t="s">
        <v>35</v>
      </c>
      <c r="AK1" t="s">
        <v>36</v>
      </c>
      <c r="AL1" t="s">
        <v>37</v>
      </c>
      <c r="AM1" t="s">
        <v>38</v>
      </c>
      <c r="AN1" t="s">
        <v>39</v>
      </c>
      <c r="AO1" t="s">
        <v>40</v>
      </c>
      <c r="AP1" t="s">
        <v>41</v>
      </c>
      <c r="AQ1" t="s">
        <v>42</v>
      </c>
      <c r="AR1" t="s">
        <v>43</v>
      </c>
      <c r="AS1" t="s">
        <v>44</v>
      </c>
      <c r="AT1" s="4" t="s">
        <v>45</v>
      </c>
      <c r="AU1" t="s">
        <v>46</v>
      </c>
      <c r="AV1" t="s">
        <v>47</v>
      </c>
      <c r="AW1" s="5" t="s">
        <v>48</v>
      </c>
      <c r="AX1" t="s">
        <v>49</v>
      </c>
      <c r="AY1" t="s">
        <v>50</v>
      </c>
      <c r="AZ1" t="s">
        <v>51</v>
      </c>
      <c r="BA1" t="s">
        <v>52</v>
      </c>
      <c r="BB1" t="s">
        <v>53</v>
      </c>
      <c r="BC1" t="s">
        <v>54</v>
      </c>
      <c r="BD1" t="s">
        <v>55</v>
      </c>
      <c r="BE1" t="s">
        <v>56</v>
      </c>
      <c r="BF1" t="s">
        <v>57</v>
      </c>
      <c r="BG1" t="s">
        <v>58</v>
      </c>
      <c r="BH1" t="s">
        <v>59</v>
      </c>
      <c r="BI1" s="1" t="s">
        <v>60</v>
      </c>
      <c r="BJ1" s="1" t="s">
        <v>61</v>
      </c>
      <c r="BK1" s="1" t="s">
        <v>62</v>
      </c>
      <c r="BL1" s="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s="4" t="s">
        <v>84</v>
      </c>
      <c r="CH1" s="2" t="s">
        <v>85</v>
      </c>
      <c r="CI1" s="2" t="s">
        <v>86</v>
      </c>
      <c r="CJ1" s="2" t="s">
        <v>87</v>
      </c>
      <c r="CK1" s="2" t="s">
        <v>88</v>
      </c>
      <c r="CL1" t="s">
        <v>89</v>
      </c>
      <c r="CM1" t="s">
        <v>90</v>
      </c>
      <c r="CN1" t="s">
        <v>91</v>
      </c>
      <c r="CO1" t="s">
        <v>92</v>
      </c>
      <c r="CP1" t="s">
        <v>93</v>
      </c>
      <c r="CQ1" t="s">
        <v>94</v>
      </c>
      <c r="CR1" t="s">
        <v>95</v>
      </c>
      <c r="CS1" t="s">
        <v>96</v>
      </c>
      <c r="CT1" t="s">
        <v>97</v>
      </c>
      <c r="CU1" t="s">
        <v>7746</v>
      </c>
      <c r="CV1" t="s">
        <v>98</v>
      </c>
      <c r="CW1" t="s">
        <v>99</v>
      </c>
      <c r="CX1" s="5" t="s">
        <v>100</v>
      </c>
      <c r="CY1" t="s">
        <v>101</v>
      </c>
      <c r="CZ1" t="s">
        <v>102</v>
      </c>
      <c r="DA1" t="s">
        <v>103</v>
      </c>
      <c r="DB1" t="s">
        <v>104</v>
      </c>
      <c r="DC1" t="s">
        <v>105</v>
      </c>
      <c r="DD1" t="s">
        <v>106</v>
      </c>
      <c r="DE1" t="s">
        <v>107</v>
      </c>
      <c r="DF1" t="s">
        <v>108</v>
      </c>
      <c r="DG1" t="s">
        <v>109</v>
      </c>
    </row>
    <row r="2" spans="1:111" ht="14.45" customHeight="1" x14ac:dyDescent="0.25">
      <c r="A2" t="s">
        <v>7724</v>
      </c>
      <c r="B2" t="s">
        <v>187</v>
      </c>
      <c r="C2" s="1">
        <v>44881.81957939815</v>
      </c>
      <c r="D2" s="1">
        <v>44925</v>
      </c>
      <c r="E2" t="s">
        <v>170</v>
      </c>
      <c r="G2" t="s">
        <v>134</v>
      </c>
      <c r="H2" t="s">
        <v>113</v>
      </c>
      <c r="I2" t="s">
        <v>113</v>
      </c>
      <c r="J2" t="s">
        <v>7725</v>
      </c>
      <c r="L2" t="s">
        <v>7726</v>
      </c>
      <c r="N2" t="s">
        <v>117</v>
      </c>
      <c r="O2" t="s">
        <v>118</v>
      </c>
      <c r="P2" s="4">
        <v>96950</v>
      </c>
      <c r="Q2" t="s">
        <v>119</v>
      </c>
      <c r="S2" s="5">
        <v>16704840955</v>
      </c>
      <c r="U2">
        <v>56152</v>
      </c>
      <c r="V2" t="s">
        <v>120</v>
      </c>
      <c r="X2" t="s">
        <v>629</v>
      </c>
      <c r="Y2" t="s">
        <v>7727</v>
      </c>
      <c r="AA2" t="s">
        <v>375</v>
      </c>
      <c r="AB2" t="s">
        <v>7726</v>
      </c>
      <c r="AD2" t="s">
        <v>117</v>
      </c>
      <c r="AE2" t="s">
        <v>118</v>
      </c>
      <c r="AF2" s="4">
        <v>96950</v>
      </c>
      <c r="AG2" t="s">
        <v>119</v>
      </c>
      <c r="AI2" s="5">
        <v>16704840955</v>
      </c>
      <c r="AK2" t="s">
        <v>3135</v>
      </c>
      <c r="AL2" t="s">
        <v>777</v>
      </c>
      <c r="AM2" t="s">
        <v>778</v>
      </c>
      <c r="AN2" t="s">
        <v>779</v>
      </c>
      <c r="AP2" t="s">
        <v>780</v>
      </c>
      <c r="AR2" t="s">
        <v>117</v>
      </c>
      <c r="AS2" t="s">
        <v>118</v>
      </c>
      <c r="AT2" s="4">
        <v>96950</v>
      </c>
      <c r="AU2" t="s">
        <v>119</v>
      </c>
      <c r="AW2" s="5">
        <v>16702353403</v>
      </c>
      <c r="AY2" t="s">
        <v>781</v>
      </c>
      <c r="AZ2" t="s">
        <v>782</v>
      </c>
      <c r="BC2" t="str">
        <f>"25-3021.00"</f>
        <v>25-3021.00</v>
      </c>
      <c r="BD2" t="s">
        <v>4463</v>
      </c>
      <c r="BE2" t="s">
        <v>7728</v>
      </c>
      <c r="BF2" t="s">
        <v>6948</v>
      </c>
      <c r="BG2">
        <v>2</v>
      </c>
      <c r="BH2">
        <v>2</v>
      </c>
      <c r="BI2" s="1">
        <v>44897</v>
      </c>
      <c r="BJ2" s="1">
        <v>45992</v>
      </c>
      <c r="BK2" s="1">
        <v>44925</v>
      </c>
      <c r="BL2" s="1">
        <v>45992</v>
      </c>
      <c r="BM2">
        <v>35</v>
      </c>
      <c r="BN2">
        <v>0</v>
      </c>
      <c r="BO2">
        <v>7</v>
      </c>
      <c r="BP2">
        <v>7</v>
      </c>
      <c r="BQ2">
        <v>7</v>
      </c>
      <c r="BR2">
        <v>7</v>
      </c>
      <c r="BS2">
        <v>7</v>
      </c>
      <c r="BT2">
        <v>0</v>
      </c>
      <c r="BU2" t="str">
        <f>"9:00 AM"</f>
        <v>9:00 AM</v>
      </c>
      <c r="BV2" t="str">
        <f>"5:00 PM"</f>
        <v>5:00 PM</v>
      </c>
      <c r="BW2" t="s">
        <v>164</v>
      </c>
      <c r="BX2">
        <v>0</v>
      </c>
      <c r="BY2">
        <v>24</v>
      </c>
      <c r="BZ2" t="s">
        <v>113</v>
      </c>
      <c r="CB2" t="s">
        <v>7729</v>
      </c>
      <c r="CC2" t="s">
        <v>3038</v>
      </c>
      <c r="CE2" t="s">
        <v>117</v>
      </c>
      <c r="CF2" t="s">
        <v>118</v>
      </c>
      <c r="CG2" s="4">
        <v>96950</v>
      </c>
      <c r="CH2" s="2">
        <v>23.72</v>
      </c>
      <c r="CI2" s="2">
        <v>23.72</v>
      </c>
      <c r="CJ2" s="2">
        <v>0</v>
      </c>
      <c r="CK2" s="2">
        <v>0</v>
      </c>
      <c r="CL2" t="s">
        <v>131</v>
      </c>
      <c r="CM2" t="s">
        <v>228</v>
      </c>
      <c r="CN2" t="s">
        <v>133</v>
      </c>
      <c r="CP2" t="s">
        <v>113</v>
      </c>
      <c r="CQ2" t="s">
        <v>134</v>
      </c>
      <c r="CR2" t="s">
        <v>113</v>
      </c>
      <c r="CS2" t="s">
        <v>113</v>
      </c>
      <c r="CT2" t="s">
        <v>132</v>
      </c>
      <c r="CU2" t="s">
        <v>134</v>
      </c>
      <c r="CV2" t="s">
        <v>132</v>
      </c>
      <c r="CW2" t="s">
        <v>786</v>
      </c>
      <c r="CX2" s="5">
        <v>16704840955</v>
      </c>
      <c r="CY2" t="s">
        <v>776</v>
      </c>
      <c r="CZ2" t="s">
        <v>132</v>
      </c>
      <c r="DA2" t="s">
        <v>134</v>
      </c>
      <c r="DB2" t="s">
        <v>113</v>
      </c>
    </row>
    <row r="3" spans="1:111" ht="14.45" customHeight="1" x14ac:dyDescent="0.25">
      <c r="A3" t="s">
        <v>7730</v>
      </c>
      <c r="B3" t="s">
        <v>356</v>
      </c>
      <c r="C3" s="1">
        <v>44902.057034490739</v>
      </c>
      <c r="D3" s="1">
        <v>44925</v>
      </c>
      <c r="E3" t="s">
        <v>170</v>
      </c>
      <c r="G3" t="s">
        <v>113</v>
      </c>
      <c r="H3" t="s">
        <v>113</v>
      </c>
      <c r="I3" t="s">
        <v>113</v>
      </c>
      <c r="J3" t="s">
        <v>7282</v>
      </c>
      <c r="K3" t="s">
        <v>7283</v>
      </c>
      <c r="L3" t="s">
        <v>7137</v>
      </c>
      <c r="M3" t="s">
        <v>3255</v>
      </c>
      <c r="N3" t="s">
        <v>141</v>
      </c>
      <c r="O3" t="s">
        <v>118</v>
      </c>
      <c r="P3" s="4">
        <v>96950</v>
      </c>
      <c r="Q3" t="s">
        <v>119</v>
      </c>
      <c r="S3" s="5">
        <v>16709893291</v>
      </c>
      <c r="U3">
        <v>56179</v>
      </c>
      <c r="V3" t="s">
        <v>120</v>
      </c>
      <c r="X3" t="s">
        <v>7138</v>
      </c>
      <c r="Y3" t="s">
        <v>1073</v>
      </c>
      <c r="Z3" t="s">
        <v>1203</v>
      </c>
      <c r="AA3" t="s">
        <v>450</v>
      </c>
      <c r="AB3" t="s">
        <v>7137</v>
      </c>
      <c r="AC3" t="s">
        <v>3255</v>
      </c>
      <c r="AD3" t="s">
        <v>141</v>
      </c>
      <c r="AE3" t="s">
        <v>118</v>
      </c>
      <c r="AF3" s="4">
        <v>96950</v>
      </c>
      <c r="AG3" t="s">
        <v>119</v>
      </c>
      <c r="AI3" s="5">
        <v>16709893291</v>
      </c>
      <c r="AK3" t="s">
        <v>3256</v>
      </c>
      <c r="BC3" t="str">
        <f>"11-1021.00"</f>
        <v>11-1021.00</v>
      </c>
      <c r="BD3" t="s">
        <v>637</v>
      </c>
      <c r="BE3" t="s">
        <v>7284</v>
      </c>
      <c r="BF3" t="s">
        <v>7285</v>
      </c>
      <c r="BG3">
        <v>5</v>
      </c>
      <c r="BI3" s="1">
        <v>44958</v>
      </c>
      <c r="BJ3" s="1">
        <v>45322</v>
      </c>
      <c r="BM3">
        <v>40</v>
      </c>
      <c r="BN3">
        <v>0</v>
      </c>
      <c r="BO3">
        <v>8</v>
      </c>
      <c r="BP3">
        <v>8</v>
      </c>
      <c r="BQ3">
        <v>8</v>
      </c>
      <c r="BR3">
        <v>8</v>
      </c>
      <c r="BS3">
        <v>8</v>
      </c>
      <c r="BT3">
        <v>0</v>
      </c>
      <c r="BU3" t="str">
        <f>"7:00 AM"</f>
        <v>7:00 AM</v>
      </c>
      <c r="BV3" t="str">
        <f>"4:00 PM"</f>
        <v>4:00 PM</v>
      </c>
      <c r="BW3" t="s">
        <v>164</v>
      </c>
      <c r="BX3">
        <v>0</v>
      </c>
      <c r="BY3">
        <v>12</v>
      </c>
      <c r="BZ3" t="s">
        <v>113</v>
      </c>
      <c r="CB3" t="s">
        <v>7286</v>
      </c>
      <c r="CC3" t="s">
        <v>7137</v>
      </c>
      <c r="CD3" t="s">
        <v>3255</v>
      </c>
      <c r="CE3" t="s">
        <v>141</v>
      </c>
      <c r="CF3" t="s">
        <v>118</v>
      </c>
      <c r="CG3" s="4">
        <v>96950</v>
      </c>
      <c r="CH3" s="2">
        <v>20.83</v>
      </c>
      <c r="CI3" s="2">
        <v>21</v>
      </c>
      <c r="CJ3" s="2">
        <v>31.24</v>
      </c>
      <c r="CK3" s="2">
        <v>31.5</v>
      </c>
      <c r="CL3" t="s">
        <v>131</v>
      </c>
      <c r="CM3" t="s">
        <v>6070</v>
      </c>
      <c r="CN3" t="s">
        <v>133</v>
      </c>
      <c r="CP3" t="s">
        <v>113</v>
      </c>
      <c r="CQ3" t="s">
        <v>134</v>
      </c>
      <c r="CR3" t="s">
        <v>134</v>
      </c>
      <c r="CS3" t="s">
        <v>134</v>
      </c>
      <c r="CT3" t="s">
        <v>132</v>
      </c>
      <c r="CU3" t="s">
        <v>134</v>
      </c>
      <c r="CV3" t="s">
        <v>134</v>
      </c>
      <c r="CW3" t="s">
        <v>7731</v>
      </c>
      <c r="CX3" s="5">
        <v>16709893291</v>
      </c>
      <c r="CY3" t="s">
        <v>3256</v>
      </c>
      <c r="CZ3" t="s">
        <v>132</v>
      </c>
      <c r="DA3" t="s">
        <v>134</v>
      </c>
      <c r="DB3" t="s">
        <v>113</v>
      </c>
    </row>
    <row r="4" spans="1:111" ht="14.45" customHeight="1" x14ac:dyDescent="0.25">
      <c r="A4" t="s">
        <v>7732</v>
      </c>
      <c r="B4" t="s">
        <v>356</v>
      </c>
      <c r="C4" s="1">
        <v>44902.052088078701</v>
      </c>
      <c r="D4" s="1">
        <v>44925</v>
      </c>
      <c r="E4" t="s">
        <v>170</v>
      </c>
      <c r="G4" t="s">
        <v>113</v>
      </c>
      <c r="H4" t="s">
        <v>113</v>
      </c>
      <c r="I4" t="s">
        <v>113</v>
      </c>
      <c r="J4" t="s">
        <v>7135</v>
      </c>
      <c r="K4" t="s">
        <v>7136</v>
      </c>
      <c r="L4" t="s">
        <v>7137</v>
      </c>
      <c r="M4" t="s">
        <v>3255</v>
      </c>
      <c r="N4" t="s">
        <v>141</v>
      </c>
      <c r="O4" t="s">
        <v>118</v>
      </c>
      <c r="P4" s="4">
        <v>96950</v>
      </c>
      <c r="Q4" t="s">
        <v>119</v>
      </c>
      <c r="S4" s="5">
        <v>16709893291</v>
      </c>
      <c r="U4">
        <v>56179</v>
      </c>
      <c r="V4" t="s">
        <v>120</v>
      </c>
      <c r="X4" t="s">
        <v>7138</v>
      </c>
      <c r="Y4" t="s">
        <v>1073</v>
      </c>
      <c r="Z4" t="s">
        <v>1203</v>
      </c>
      <c r="AA4" t="s">
        <v>450</v>
      </c>
      <c r="AB4" t="s">
        <v>7137</v>
      </c>
      <c r="AC4" t="s">
        <v>3255</v>
      </c>
      <c r="AD4" t="s">
        <v>141</v>
      </c>
      <c r="AE4" t="s">
        <v>118</v>
      </c>
      <c r="AF4" s="4">
        <v>96950</v>
      </c>
      <c r="AG4" t="s">
        <v>119</v>
      </c>
      <c r="AI4" s="5">
        <v>16709893291</v>
      </c>
      <c r="AK4" t="s">
        <v>3256</v>
      </c>
      <c r="BC4" t="str">
        <f>"43-1011.00"</f>
        <v>43-1011.00</v>
      </c>
      <c r="BD4" t="s">
        <v>1209</v>
      </c>
      <c r="BE4" t="s">
        <v>7139</v>
      </c>
      <c r="BF4" t="s">
        <v>7140</v>
      </c>
      <c r="BG4">
        <v>5</v>
      </c>
      <c r="BI4" s="1">
        <v>44958</v>
      </c>
      <c r="BJ4" s="1">
        <v>45322</v>
      </c>
      <c r="BM4">
        <v>40</v>
      </c>
      <c r="BN4">
        <v>0</v>
      </c>
      <c r="BO4">
        <v>8</v>
      </c>
      <c r="BP4">
        <v>8</v>
      </c>
      <c r="BQ4">
        <v>8</v>
      </c>
      <c r="BR4">
        <v>8</v>
      </c>
      <c r="BS4">
        <v>8</v>
      </c>
      <c r="BT4">
        <v>0</v>
      </c>
      <c r="BU4" t="str">
        <f>"7:00 AM"</f>
        <v>7:00 AM</v>
      </c>
      <c r="BV4" t="str">
        <f>"4:00 PM"</f>
        <v>4:00 PM</v>
      </c>
      <c r="BW4" t="s">
        <v>164</v>
      </c>
      <c r="BX4">
        <v>0</v>
      </c>
      <c r="BY4">
        <v>12</v>
      </c>
      <c r="BZ4" t="s">
        <v>113</v>
      </c>
      <c r="CB4" s="3" t="s">
        <v>7141</v>
      </c>
      <c r="CC4" t="s">
        <v>7137</v>
      </c>
      <c r="CD4" t="s">
        <v>7142</v>
      </c>
      <c r="CE4" t="s">
        <v>141</v>
      </c>
      <c r="CF4" t="s">
        <v>118</v>
      </c>
      <c r="CG4" s="4">
        <v>96950</v>
      </c>
      <c r="CH4" s="2">
        <v>14.93</v>
      </c>
      <c r="CI4" s="2">
        <v>15</v>
      </c>
      <c r="CJ4" s="2">
        <v>22.4</v>
      </c>
      <c r="CK4" s="2">
        <v>22.5</v>
      </c>
      <c r="CL4" t="s">
        <v>131</v>
      </c>
      <c r="CM4" t="s">
        <v>6070</v>
      </c>
      <c r="CN4" t="s">
        <v>133</v>
      </c>
      <c r="CP4" t="s">
        <v>113</v>
      </c>
      <c r="CQ4" t="s">
        <v>134</v>
      </c>
      <c r="CR4" t="s">
        <v>134</v>
      </c>
      <c r="CS4" t="s">
        <v>134</v>
      </c>
      <c r="CT4" t="s">
        <v>134</v>
      </c>
      <c r="CU4" t="s">
        <v>134</v>
      </c>
      <c r="CV4" t="s">
        <v>134</v>
      </c>
      <c r="CW4" t="s">
        <v>7733</v>
      </c>
      <c r="CX4" s="5">
        <v>16709893291</v>
      </c>
      <c r="CY4" t="s">
        <v>3256</v>
      </c>
      <c r="CZ4" t="s">
        <v>132</v>
      </c>
      <c r="DA4" t="s">
        <v>113</v>
      </c>
      <c r="DB4" t="s">
        <v>113</v>
      </c>
    </row>
    <row r="5" spans="1:111" ht="14.45" customHeight="1" x14ac:dyDescent="0.25">
      <c r="A5" t="s">
        <v>7734</v>
      </c>
      <c r="B5" t="s">
        <v>187</v>
      </c>
      <c r="C5" s="1">
        <v>44881.801353125004</v>
      </c>
      <c r="D5" s="1">
        <v>44925</v>
      </c>
      <c r="E5" t="s">
        <v>170</v>
      </c>
      <c r="G5" t="s">
        <v>134</v>
      </c>
      <c r="H5" t="s">
        <v>113</v>
      </c>
      <c r="I5" t="s">
        <v>113</v>
      </c>
      <c r="J5" t="s">
        <v>7725</v>
      </c>
      <c r="L5" t="s">
        <v>7726</v>
      </c>
      <c r="N5" t="s">
        <v>117</v>
      </c>
      <c r="O5" t="s">
        <v>118</v>
      </c>
      <c r="P5" s="4">
        <v>96950</v>
      </c>
      <c r="Q5" t="s">
        <v>119</v>
      </c>
      <c r="S5" s="5">
        <v>16704840955</v>
      </c>
      <c r="U5">
        <v>561510</v>
      </c>
      <c r="V5" t="s">
        <v>120</v>
      </c>
      <c r="X5" t="s">
        <v>629</v>
      </c>
      <c r="Y5" t="s">
        <v>7727</v>
      </c>
      <c r="AA5" t="s">
        <v>349</v>
      </c>
      <c r="AB5" t="s">
        <v>7726</v>
      </c>
      <c r="AD5" t="s">
        <v>117</v>
      </c>
      <c r="AE5" t="s">
        <v>118</v>
      </c>
      <c r="AF5" s="4">
        <v>96950</v>
      </c>
      <c r="AG5" t="s">
        <v>119</v>
      </c>
      <c r="AI5" s="5">
        <v>16704840955</v>
      </c>
      <c r="AK5" t="s">
        <v>3135</v>
      </c>
      <c r="AL5" t="s">
        <v>777</v>
      </c>
      <c r="AM5" t="s">
        <v>778</v>
      </c>
      <c r="AN5" t="s">
        <v>779</v>
      </c>
      <c r="AP5" t="s">
        <v>780</v>
      </c>
      <c r="AR5" t="s">
        <v>117</v>
      </c>
      <c r="AS5" t="s">
        <v>118</v>
      </c>
      <c r="AT5" s="4">
        <v>96950</v>
      </c>
      <c r="AU5" t="s">
        <v>119</v>
      </c>
      <c r="AW5" s="5">
        <v>16702353403</v>
      </c>
      <c r="AY5" t="s">
        <v>781</v>
      </c>
      <c r="AZ5" t="s">
        <v>782</v>
      </c>
      <c r="BC5" t="str">
        <f>"39-7012.00"</f>
        <v>39-7012.00</v>
      </c>
      <c r="BD5" t="s">
        <v>2944</v>
      </c>
      <c r="BE5" t="s">
        <v>7735</v>
      </c>
      <c r="BF5" t="s">
        <v>2982</v>
      </c>
      <c r="BG5">
        <v>1</v>
      </c>
      <c r="BH5">
        <v>1</v>
      </c>
      <c r="BI5" s="1">
        <v>44897</v>
      </c>
      <c r="BJ5" s="1">
        <v>45992</v>
      </c>
      <c r="BK5" s="1">
        <v>44925</v>
      </c>
      <c r="BL5" s="1">
        <v>45992</v>
      </c>
      <c r="BM5">
        <v>35</v>
      </c>
      <c r="BN5">
        <v>0</v>
      </c>
      <c r="BO5">
        <v>7</v>
      </c>
      <c r="BP5">
        <v>7</v>
      </c>
      <c r="BQ5">
        <v>7</v>
      </c>
      <c r="BR5">
        <v>7</v>
      </c>
      <c r="BS5">
        <v>7</v>
      </c>
      <c r="BT5">
        <v>0</v>
      </c>
      <c r="BU5" t="str">
        <f>"9:00 AM"</f>
        <v>9:00 AM</v>
      </c>
      <c r="BV5" t="str">
        <f>"5:00 PM"</f>
        <v>5:00 PM</v>
      </c>
      <c r="BW5" t="s">
        <v>164</v>
      </c>
      <c r="BX5">
        <v>0</v>
      </c>
      <c r="BY5">
        <v>12</v>
      </c>
      <c r="BZ5" t="s">
        <v>134</v>
      </c>
      <c r="CA5">
        <v>2</v>
      </c>
      <c r="CB5" t="s">
        <v>7736</v>
      </c>
      <c r="CC5" t="s">
        <v>3038</v>
      </c>
      <c r="CE5" t="s">
        <v>117</v>
      </c>
      <c r="CF5" t="s">
        <v>118</v>
      </c>
      <c r="CG5" s="4">
        <v>96950</v>
      </c>
      <c r="CH5" s="2">
        <v>10.85</v>
      </c>
      <c r="CI5" s="2">
        <v>10.85</v>
      </c>
      <c r="CJ5" s="2">
        <v>16.28</v>
      </c>
      <c r="CK5" s="2">
        <v>16.28</v>
      </c>
      <c r="CL5" t="s">
        <v>131</v>
      </c>
      <c r="CN5" t="s">
        <v>133</v>
      </c>
      <c r="CP5" t="s">
        <v>113</v>
      </c>
      <c r="CQ5" t="s">
        <v>134</v>
      </c>
      <c r="CR5" t="s">
        <v>113</v>
      </c>
      <c r="CS5" t="s">
        <v>134</v>
      </c>
      <c r="CT5" t="s">
        <v>132</v>
      </c>
      <c r="CU5" t="s">
        <v>134</v>
      </c>
      <c r="CV5" t="s">
        <v>132</v>
      </c>
      <c r="CW5" t="s">
        <v>786</v>
      </c>
      <c r="CX5" s="5">
        <v>16704840955</v>
      </c>
      <c r="CY5" t="s">
        <v>776</v>
      </c>
      <c r="CZ5" t="s">
        <v>132</v>
      </c>
      <c r="DA5" t="s">
        <v>134</v>
      </c>
      <c r="DB5" t="s">
        <v>113</v>
      </c>
    </row>
    <row r="6" spans="1:111" ht="14.45" customHeight="1" x14ac:dyDescent="0.25">
      <c r="A6" t="s">
        <v>7737</v>
      </c>
      <c r="B6" t="s">
        <v>187</v>
      </c>
      <c r="C6" s="1">
        <v>44875.811495486108</v>
      </c>
      <c r="D6" s="1">
        <v>44925</v>
      </c>
      <c r="E6" t="s">
        <v>112</v>
      </c>
      <c r="F6" s="1">
        <v>44984.791666666664</v>
      </c>
      <c r="G6" t="s">
        <v>113</v>
      </c>
      <c r="H6" t="s">
        <v>113</v>
      </c>
      <c r="I6" t="s">
        <v>113</v>
      </c>
      <c r="J6" t="s">
        <v>2679</v>
      </c>
      <c r="K6" t="s">
        <v>7322</v>
      </c>
      <c r="L6" t="s">
        <v>1143</v>
      </c>
      <c r="M6" t="s">
        <v>2682</v>
      </c>
      <c r="N6" t="s">
        <v>117</v>
      </c>
      <c r="O6" t="s">
        <v>118</v>
      </c>
      <c r="P6" s="4">
        <v>96950</v>
      </c>
      <c r="Q6" t="s">
        <v>119</v>
      </c>
      <c r="R6" t="s">
        <v>118</v>
      </c>
      <c r="S6" s="5">
        <v>16702880373</v>
      </c>
      <c r="U6">
        <v>532111</v>
      </c>
      <c r="V6" t="s">
        <v>120</v>
      </c>
      <c r="X6" t="s">
        <v>2683</v>
      </c>
      <c r="Y6" t="s">
        <v>2684</v>
      </c>
      <c r="Z6" t="s">
        <v>2685</v>
      </c>
      <c r="AA6" t="s">
        <v>144</v>
      </c>
      <c r="AB6" t="s">
        <v>1143</v>
      </c>
      <c r="AC6" t="s">
        <v>2682</v>
      </c>
      <c r="AD6" t="s">
        <v>117</v>
      </c>
      <c r="AE6" t="s">
        <v>118</v>
      </c>
      <c r="AF6" s="4">
        <v>96950</v>
      </c>
      <c r="AG6" t="s">
        <v>119</v>
      </c>
      <c r="AH6" t="s">
        <v>118</v>
      </c>
      <c r="AI6" s="5">
        <v>16702880373</v>
      </c>
      <c r="AK6" t="s">
        <v>2686</v>
      </c>
      <c r="BC6" t="str">
        <f>"27-1024.00"</f>
        <v>27-1024.00</v>
      </c>
      <c r="BD6" t="s">
        <v>2264</v>
      </c>
      <c r="BE6" t="s">
        <v>7738</v>
      </c>
      <c r="BF6" t="s">
        <v>7171</v>
      </c>
      <c r="BG6">
        <v>1</v>
      </c>
      <c r="BH6">
        <v>1</v>
      </c>
      <c r="BI6" s="1">
        <v>44986</v>
      </c>
      <c r="BJ6" s="1">
        <v>45350</v>
      </c>
      <c r="BK6" s="1">
        <v>44986</v>
      </c>
      <c r="BL6" s="1">
        <v>45350</v>
      </c>
      <c r="BM6">
        <v>35</v>
      </c>
      <c r="BN6">
        <v>0</v>
      </c>
      <c r="BO6">
        <v>7</v>
      </c>
      <c r="BP6">
        <v>7</v>
      </c>
      <c r="BQ6">
        <v>7</v>
      </c>
      <c r="BR6">
        <v>7</v>
      </c>
      <c r="BS6">
        <v>7</v>
      </c>
      <c r="BT6">
        <v>0</v>
      </c>
      <c r="BU6" t="str">
        <f>"9:00 AM"</f>
        <v>9:00 AM</v>
      </c>
      <c r="BV6" t="str">
        <f>"5:00 PM"</f>
        <v>5:00 PM</v>
      </c>
      <c r="BW6" t="s">
        <v>164</v>
      </c>
      <c r="BX6">
        <v>0</v>
      </c>
      <c r="BY6">
        <v>12</v>
      </c>
      <c r="BZ6" t="s">
        <v>113</v>
      </c>
      <c r="CB6" t="s">
        <v>7739</v>
      </c>
      <c r="CC6" t="s">
        <v>1143</v>
      </c>
      <c r="CD6" t="s">
        <v>2682</v>
      </c>
      <c r="CE6" t="s">
        <v>117</v>
      </c>
      <c r="CF6" t="s">
        <v>118</v>
      </c>
      <c r="CG6" s="4">
        <v>96950</v>
      </c>
      <c r="CH6" s="2">
        <v>10.18</v>
      </c>
      <c r="CI6" s="2">
        <v>10.18</v>
      </c>
      <c r="CJ6" s="2">
        <v>15.27</v>
      </c>
      <c r="CK6" s="2">
        <v>15.27</v>
      </c>
      <c r="CL6" t="s">
        <v>131</v>
      </c>
      <c r="CM6" t="s">
        <v>228</v>
      </c>
      <c r="CN6" t="s">
        <v>133</v>
      </c>
      <c r="CP6" t="s">
        <v>113</v>
      </c>
      <c r="CQ6" t="s">
        <v>134</v>
      </c>
      <c r="CR6" t="s">
        <v>113</v>
      </c>
      <c r="CS6" t="s">
        <v>134</v>
      </c>
      <c r="CT6" t="s">
        <v>132</v>
      </c>
      <c r="CU6" t="s">
        <v>134</v>
      </c>
      <c r="CV6" t="s">
        <v>132</v>
      </c>
      <c r="CW6" t="s">
        <v>132</v>
      </c>
      <c r="CX6" s="5">
        <v>16702880373</v>
      </c>
      <c r="CY6" t="s">
        <v>2686</v>
      </c>
      <c r="CZ6" t="s">
        <v>183</v>
      </c>
      <c r="DA6" t="s">
        <v>134</v>
      </c>
      <c r="DB6" t="s">
        <v>113</v>
      </c>
      <c r="DC6" t="s">
        <v>2683</v>
      </c>
      <c r="DD6" t="s">
        <v>2684</v>
      </c>
      <c r="DE6" t="s">
        <v>1032</v>
      </c>
      <c r="DF6" t="s">
        <v>2679</v>
      </c>
      <c r="DG6" t="s">
        <v>2686</v>
      </c>
    </row>
    <row r="7" spans="1:111" ht="14.45" customHeight="1" x14ac:dyDescent="0.25">
      <c r="A7" t="s">
        <v>7740</v>
      </c>
      <c r="B7" t="s">
        <v>187</v>
      </c>
      <c r="C7" s="1">
        <v>44874.945972800924</v>
      </c>
      <c r="D7" s="1">
        <v>44925</v>
      </c>
      <c r="E7" t="s">
        <v>112</v>
      </c>
      <c r="F7" s="1">
        <v>44984.791666666664</v>
      </c>
      <c r="G7" t="s">
        <v>113</v>
      </c>
      <c r="H7" t="s">
        <v>113</v>
      </c>
      <c r="I7" t="s">
        <v>113</v>
      </c>
      <c r="J7" t="s">
        <v>563</v>
      </c>
      <c r="K7" t="s">
        <v>7741</v>
      </c>
      <c r="L7" t="s">
        <v>565</v>
      </c>
      <c r="N7" t="s">
        <v>141</v>
      </c>
      <c r="O7" t="s">
        <v>118</v>
      </c>
      <c r="P7" s="4">
        <v>96950</v>
      </c>
      <c r="Q7" t="s">
        <v>119</v>
      </c>
      <c r="R7" t="s">
        <v>132</v>
      </c>
      <c r="S7" s="5">
        <v>16702336927</v>
      </c>
      <c r="U7">
        <v>23622</v>
      </c>
      <c r="V7" t="s">
        <v>120</v>
      </c>
      <c r="X7" t="s">
        <v>566</v>
      </c>
      <c r="Y7" t="s">
        <v>567</v>
      </c>
      <c r="Z7" t="s">
        <v>971</v>
      </c>
      <c r="AA7" t="s">
        <v>326</v>
      </c>
      <c r="AB7" t="s">
        <v>565</v>
      </c>
      <c r="AD7" t="s">
        <v>141</v>
      </c>
      <c r="AE7" t="s">
        <v>118</v>
      </c>
      <c r="AF7" s="4">
        <v>96950</v>
      </c>
      <c r="AG7" t="s">
        <v>119</v>
      </c>
      <c r="AH7" t="s">
        <v>183</v>
      </c>
      <c r="AI7" s="5">
        <v>16702336927</v>
      </c>
      <c r="AK7" t="s">
        <v>569</v>
      </c>
      <c r="BC7" t="str">
        <f>"17-3011.00"</f>
        <v>17-3011.00</v>
      </c>
      <c r="BD7" t="s">
        <v>6668</v>
      </c>
      <c r="BE7" t="s">
        <v>7742</v>
      </c>
      <c r="BF7" t="s">
        <v>7743</v>
      </c>
      <c r="BG7">
        <v>2</v>
      </c>
      <c r="BH7">
        <v>2</v>
      </c>
      <c r="BI7" s="1">
        <v>44986</v>
      </c>
      <c r="BJ7" s="1">
        <v>45350</v>
      </c>
      <c r="BK7" s="1">
        <v>44986</v>
      </c>
      <c r="BL7" s="1">
        <v>45350</v>
      </c>
      <c r="BM7">
        <v>40</v>
      </c>
      <c r="BN7">
        <v>0</v>
      </c>
      <c r="BO7">
        <v>8</v>
      </c>
      <c r="BP7">
        <v>8</v>
      </c>
      <c r="BQ7">
        <v>8</v>
      </c>
      <c r="BR7">
        <v>8</v>
      </c>
      <c r="BS7">
        <v>8</v>
      </c>
      <c r="BT7">
        <v>0</v>
      </c>
      <c r="BU7" t="str">
        <f>"8:00 AM"</f>
        <v>8:00 AM</v>
      </c>
      <c r="BV7" t="str">
        <f>"5:00 PM"</f>
        <v>5:00 PM</v>
      </c>
      <c r="BW7" t="s">
        <v>394</v>
      </c>
      <c r="BX7">
        <v>0</v>
      </c>
      <c r="BY7">
        <v>24</v>
      </c>
      <c r="BZ7" t="s">
        <v>113</v>
      </c>
      <c r="CB7" s="3" t="s">
        <v>7744</v>
      </c>
      <c r="CC7" t="s">
        <v>573</v>
      </c>
      <c r="CE7" t="s">
        <v>141</v>
      </c>
      <c r="CF7" t="s">
        <v>118</v>
      </c>
      <c r="CG7" s="4">
        <v>96950</v>
      </c>
      <c r="CH7" s="2">
        <v>16.75</v>
      </c>
      <c r="CI7" s="2">
        <v>16.75</v>
      </c>
      <c r="CJ7" s="2">
        <v>0</v>
      </c>
      <c r="CK7" s="2">
        <v>0</v>
      </c>
      <c r="CL7" t="s">
        <v>131</v>
      </c>
      <c r="CN7" t="s">
        <v>133</v>
      </c>
      <c r="CP7" t="s">
        <v>113</v>
      </c>
      <c r="CQ7" t="s">
        <v>134</v>
      </c>
      <c r="CR7" t="s">
        <v>134</v>
      </c>
      <c r="CS7" t="s">
        <v>113</v>
      </c>
      <c r="CT7" t="s">
        <v>132</v>
      </c>
      <c r="CU7" t="s">
        <v>134</v>
      </c>
      <c r="CV7" t="s">
        <v>132</v>
      </c>
      <c r="CW7" t="s">
        <v>7745</v>
      </c>
      <c r="CX7" s="5">
        <v>16702336927</v>
      </c>
      <c r="CY7" t="s">
        <v>569</v>
      </c>
      <c r="CZ7" t="s">
        <v>132</v>
      </c>
      <c r="DA7" t="s">
        <v>134</v>
      </c>
      <c r="DB7" t="s">
        <v>113</v>
      </c>
    </row>
    <row r="8" spans="1:111" ht="14.45" customHeight="1" x14ac:dyDescent="0.25">
      <c r="A8" t="s">
        <v>7715</v>
      </c>
      <c r="B8" t="s">
        <v>187</v>
      </c>
      <c r="C8" s="1">
        <v>44875.835138657407</v>
      </c>
      <c r="D8" s="1">
        <v>44923</v>
      </c>
      <c r="E8" t="s">
        <v>112</v>
      </c>
      <c r="F8" s="1">
        <v>44925.791666666664</v>
      </c>
      <c r="G8" t="s">
        <v>113</v>
      </c>
      <c r="H8" t="s">
        <v>113</v>
      </c>
      <c r="I8" t="s">
        <v>113</v>
      </c>
      <c r="J8" t="s">
        <v>7716</v>
      </c>
      <c r="L8" t="s">
        <v>7008</v>
      </c>
      <c r="M8" t="s">
        <v>7717</v>
      </c>
      <c r="N8" t="s">
        <v>141</v>
      </c>
      <c r="O8" t="s">
        <v>118</v>
      </c>
      <c r="P8" s="4">
        <v>96950</v>
      </c>
      <c r="Q8" t="s">
        <v>119</v>
      </c>
      <c r="S8" s="5">
        <v>16702346552</v>
      </c>
      <c r="U8">
        <v>532420</v>
      </c>
      <c r="V8" t="s">
        <v>120</v>
      </c>
      <c r="X8" t="s">
        <v>7010</v>
      </c>
      <c r="Y8" t="s">
        <v>7011</v>
      </c>
      <c r="Z8" t="s">
        <v>7012</v>
      </c>
      <c r="AA8" t="s">
        <v>7013</v>
      </c>
      <c r="AB8" t="s">
        <v>7008</v>
      </c>
      <c r="AC8" t="s">
        <v>7009</v>
      </c>
      <c r="AD8" t="s">
        <v>141</v>
      </c>
      <c r="AE8" t="s">
        <v>118</v>
      </c>
      <c r="AF8" s="4">
        <v>96950</v>
      </c>
      <c r="AG8" t="s">
        <v>119</v>
      </c>
      <c r="AI8" s="5">
        <v>16702346552</v>
      </c>
      <c r="AK8" t="s">
        <v>7718</v>
      </c>
      <c r="BC8" t="str">
        <f>"49-9071.00"</f>
        <v>49-9071.00</v>
      </c>
      <c r="BD8" t="s">
        <v>240</v>
      </c>
      <c r="BE8" t="s">
        <v>7719</v>
      </c>
      <c r="BF8" t="s">
        <v>3384</v>
      </c>
      <c r="BG8">
        <v>1</v>
      </c>
      <c r="BH8">
        <v>1</v>
      </c>
      <c r="BI8" s="1">
        <v>44927</v>
      </c>
      <c r="BJ8" s="1">
        <v>45291</v>
      </c>
      <c r="BK8" s="1">
        <v>44927</v>
      </c>
      <c r="BL8" s="1">
        <v>45291</v>
      </c>
      <c r="BM8">
        <v>40</v>
      </c>
      <c r="BN8">
        <v>0</v>
      </c>
      <c r="BO8">
        <v>8</v>
      </c>
      <c r="BP8">
        <v>8</v>
      </c>
      <c r="BQ8">
        <v>8</v>
      </c>
      <c r="BR8">
        <v>8</v>
      </c>
      <c r="BS8">
        <v>8</v>
      </c>
      <c r="BT8">
        <v>0</v>
      </c>
      <c r="BU8" t="str">
        <f>"8:00 AM"</f>
        <v>8:00 AM</v>
      </c>
      <c r="BV8" t="str">
        <f>"5:00 PM"</f>
        <v>5:00 PM</v>
      </c>
      <c r="BW8" t="s">
        <v>394</v>
      </c>
      <c r="BX8">
        <v>0</v>
      </c>
      <c r="BY8">
        <v>24</v>
      </c>
      <c r="BZ8" t="s">
        <v>113</v>
      </c>
      <c r="CB8" s="3" t="s">
        <v>7720</v>
      </c>
      <c r="CC8" t="s">
        <v>7009</v>
      </c>
      <c r="CE8" t="s">
        <v>141</v>
      </c>
      <c r="CF8" t="s">
        <v>118</v>
      </c>
      <c r="CG8" s="4">
        <v>96950</v>
      </c>
      <c r="CH8" s="2">
        <v>9.19</v>
      </c>
      <c r="CI8" s="2">
        <v>9.19</v>
      </c>
      <c r="CJ8" s="2">
        <v>13.79</v>
      </c>
      <c r="CK8" s="2">
        <v>13.79</v>
      </c>
      <c r="CL8" t="s">
        <v>131</v>
      </c>
      <c r="CN8" t="s">
        <v>133</v>
      </c>
      <c r="CP8" t="s">
        <v>113</v>
      </c>
      <c r="CQ8" t="s">
        <v>134</v>
      </c>
      <c r="CR8" t="s">
        <v>113</v>
      </c>
      <c r="CS8" t="s">
        <v>134</v>
      </c>
      <c r="CT8" t="s">
        <v>132</v>
      </c>
      <c r="CU8" t="s">
        <v>134</v>
      </c>
      <c r="CV8" t="s">
        <v>132</v>
      </c>
      <c r="CW8" t="s">
        <v>7721</v>
      </c>
      <c r="CX8" s="5">
        <v>16702346552</v>
      </c>
      <c r="CY8" t="s">
        <v>7718</v>
      </c>
      <c r="CZ8" t="s">
        <v>132</v>
      </c>
      <c r="DA8" t="s">
        <v>134</v>
      </c>
      <c r="DB8" t="s">
        <v>113</v>
      </c>
    </row>
    <row r="9" spans="1:111" ht="14.45" customHeight="1" x14ac:dyDescent="0.25">
      <c r="A9" t="s">
        <v>7722</v>
      </c>
      <c r="B9" t="s">
        <v>187</v>
      </c>
      <c r="C9" s="1">
        <v>44878.745038773151</v>
      </c>
      <c r="D9" s="1">
        <v>44923</v>
      </c>
      <c r="E9" t="s">
        <v>170</v>
      </c>
      <c r="G9" t="s">
        <v>113</v>
      </c>
      <c r="H9" t="s">
        <v>113</v>
      </c>
      <c r="I9" t="s">
        <v>113</v>
      </c>
      <c r="J9" t="s">
        <v>5001</v>
      </c>
      <c r="L9" t="s">
        <v>5002</v>
      </c>
      <c r="N9" t="s">
        <v>141</v>
      </c>
      <c r="O9" t="s">
        <v>118</v>
      </c>
      <c r="P9" s="4">
        <v>96950</v>
      </c>
      <c r="Q9" t="s">
        <v>119</v>
      </c>
      <c r="S9" s="5">
        <v>16707854777</v>
      </c>
      <c r="U9">
        <v>236115</v>
      </c>
      <c r="V9" t="s">
        <v>120</v>
      </c>
      <c r="X9" t="s">
        <v>5003</v>
      </c>
      <c r="Y9" t="s">
        <v>5004</v>
      </c>
      <c r="Z9" t="s">
        <v>5005</v>
      </c>
      <c r="AA9" t="s">
        <v>326</v>
      </c>
      <c r="AB9" t="s">
        <v>5002</v>
      </c>
      <c r="AD9" t="s">
        <v>141</v>
      </c>
      <c r="AE9" t="s">
        <v>118</v>
      </c>
      <c r="AF9" s="4">
        <v>96950</v>
      </c>
      <c r="AG9" t="s">
        <v>119</v>
      </c>
      <c r="AI9" s="5">
        <v>16707854777</v>
      </c>
      <c r="AK9" t="s">
        <v>5006</v>
      </c>
      <c r="BC9" t="str">
        <f>"49-9071.00"</f>
        <v>49-9071.00</v>
      </c>
      <c r="BD9" t="s">
        <v>240</v>
      </c>
      <c r="BE9" t="s">
        <v>5007</v>
      </c>
      <c r="BF9" t="s">
        <v>1441</v>
      </c>
      <c r="BG9">
        <v>8</v>
      </c>
      <c r="BH9">
        <v>8</v>
      </c>
      <c r="BI9" s="1">
        <v>44927</v>
      </c>
      <c r="BJ9" s="1">
        <v>45291</v>
      </c>
      <c r="BK9" s="1">
        <v>44927</v>
      </c>
      <c r="BL9" s="1">
        <v>45291</v>
      </c>
      <c r="BM9">
        <v>35</v>
      </c>
      <c r="BN9">
        <v>0</v>
      </c>
      <c r="BO9">
        <v>7</v>
      </c>
      <c r="BP9">
        <v>7</v>
      </c>
      <c r="BQ9">
        <v>7</v>
      </c>
      <c r="BR9">
        <v>7</v>
      </c>
      <c r="BS9">
        <v>7</v>
      </c>
      <c r="BT9">
        <v>0</v>
      </c>
      <c r="BU9" t="str">
        <f>"8:00 AM"</f>
        <v>8:00 AM</v>
      </c>
      <c r="BV9" t="str">
        <f>"4:00 PM"</f>
        <v>4:00 PM</v>
      </c>
      <c r="BW9" t="s">
        <v>164</v>
      </c>
      <c r="BX9">
        <v>0</v>
      </c>
      <c r="BY9">
        <v>12</v>
      </c>
      <c r="BZ9" t="s">
        <v>113</v>
      </c>
      <c r="CB9" s="3" t="s">
        <v>5008</v>
      </c>
      <c r="CC9" t="s">
        <v>5009</v>
      </c>
      <c r="CD9" t="s">
        <v>5010</v>
      </c>
      <c r="CE9" t="s">
        <v>141</v>
      </c>
      <c r="CF9" t="s">
        <v>118</v>
      </c>
      <c r="CG9" s="4">
        <v>96950</v>
      </c>
      <c r="CH9" s="2">
        <v>9.19</v>
      </c>
      <c r="CI9" s="2">
        <v>9.19</v>
      </c>
      <c r="CJ9" s="2">
        <v>13.78</v>
      </c>
      <c r="CK9" s="2">
        <v>13.78</v>
      </c>
      <c r="CL9" t="s">
        <v>131</v>
      </c>
      <c r="CN9" t="s">
        <v>133</v>
      </c>
      <c r="CP9" t="s">
        <v>113</v>
      </c>
      <c r="CQ9" t="s">
        <v>134</v>
      </c>
      <c r="CR9" t="s">
        <v>113</v>
      </c>
      <c r="CS9" t="s">
        <v>134</v>
      </c>
      <c r="CT9" t="s">
        <v>132</v>
      </c>
      <c r="CU9" t="s">
        <v>134</v>
      </c>
      <c r="CV9" t="s">
        <v>132</v>
      </c>
      <c r="CW9" t="s">
        <v>1478</v>
      </c>
      <c r="CX9" s="5">
        <v>16707854777</v>
      </c>
      <c r="CY9" t="s">
        <v>5006</v>
      </c>
      <c r="CZ9" t="s">
        <v>624</v>
      </c>
      <c r="DA9" t="s">
        <v>134</v>
      </c>
      <c r="DB9" t="s">
        <v>113</v>
      </c>
    </row>
    <row r="10" spans="1:111" ht="14.45" customHeight="1" x14ac:dyDescent="0.25">
      <c r="A10" t="s">
        <v>7723</v>
      </c>
      <c r="B10" t="s">
        <v>356</v>
      </c>
      <c r="C10" s="1">
        <v>44900.779446643515</v>
      </c>
      <c r="D10" s="1">
        <v>44923</v>
      </c>
      <c r="E10" t="s">
        <v>170</v>
      </c>
      <c r="G10" t="s">
        <v>113</v>
      </c>
      <c r="H10" t="s">
        <v>113</v>
      </c>
      <c r="I10" t="s">
        <v>113</v>
      </c>
      <c r="J10" t="s">
        <v>4309</v>
      </c>
      <c r="L10" t="s">
        <v>2043</v>
      </c>
      <c r="M10" t="s">
        <v>2044</v>
      </c>
      <c r="N10" t="s">
        <v>141</v>
      </c>
      <c r="O10" t="s">
        <v>118</v>
      </c>
      <c r="P10" s="4">
        <v>96950</v>
      </c>
      <c r="Q10" t="s">
        <v>119</v>
      </c>
      <c r="S10" s="5">
        <v>16702353027</v>
      </c>
      <c r="U10">
        <v>23622</v>
      </c>
      <c r="V10" t="s">
        <v>120</v>
      </c>
      <c r="X10" t="s">
        <v>7145</v>
      </c>
      <c r="Y10" t="s">
        <v>6921</v>
      </c>
      <c r="Z10" t="s">
        <v>4424</v>
      </c>
      <c r="AA10" t="s">
        <v>326</v>
      </c>
      <c r="AB10" t="s">
        <v>2043</v>
      </c>
      <c r="AC10" t="s">
        <v>2044</v>
      </c>
      <c r="AD10" t="s">
        <v>141</v>
      </c>
      <c r="AE10" t="s">
        <v>118</v>
      </c>
      <c r="AF10" s="4">
        <v>96950</v>
      </c>
      <c r="AG10" t="s">
        <v>119</v>
      </c>
      <c r="AI10" s="5">
        <v>16702353027</v>
      </c>
      <c r="AK10" t="s">
        <v>4310</v>
      </c>
      <c r="BC10" t="str">
        <f>"47-2061.00"</f>
        <v>47-2061.00</v>
      </c>
      <c r="BD10" t="s">
        <v>162</v>
      </c>
      <c r="BE10" t="s">
        <v>7146</v>
      </c>
      <c r="BF10" t="s">
        <v>1735</v>
      </c>
      <c r="BG10">
        <v>10</v>
      </c>
      <c r="BI10" s="1">
        <v>44927</v>
      </c>
      <c r="BJ10" s="1">
        <v>45291</v>
      </c>
      <c r="BM10">
        <v>35</v>
      </c>
      <c r="BN10">
        <v>0</v>
      </c>
      <c r="BO10">
        <v>7</v>
      </c>
      <c r="BP10">
        <v>7</v>
      </c>
      <c r="BQ10">
        <v>7</v>
      </c>
      <c r="BR10">
        <v>7</v>
      </c>
      <c r="BS10">
        <v>7</v>
      </c>
      <c r="BT10">
        <v>0</v>
      </c>
      <c r="BU10" t="str">
        <f>"7:30 AM"</f>
        <v>7:30 AM</v>
      </c>
      <c r="BV10" t="str">
        <f>"2:30 PM"</f>
        <v>2:30 PM</v>
      </c>
      <c r="BW10" t="s">
        <v>164</v>
      </c>
      <c r="BX10">
        <v>0</v>
      </c>
      <c r="BY10">
        <v>3</v>
      </c>
      <c r="BZ10" t="s">
        <v>113</v>
      </c>
      <c r="CB10" s="3" t="s">
        <v>7147</v>
      </c>
      <c r="CC10" t="s">
        <v>2043</v>
      </c>
      <c r="CD10" t="s">
        <v>2044</v>
      </c>
      <c r="CE10" t="s">
        <v>141</v>
      </c>
      <c r="CF10" t="s">
        <v>118</v>
      </c>
      <c r="CG10" s="4">
        <v>96950</v>
      </c>
      <c r="CH10" s="2">
        <v>8.75</v>
      </c>
      <c r="CJ10" s="2">
        <v>13.13</v>
      </c>
      <c r="CL10" t="s">
        <v>131</v>
      </c>
      <c r="CM10" t="s">
        <v>128</v>
      </c>
      <c r="CN10" t="s">
        <v>133</v>
      </c>
      <c r="CP10" t="s">
        <v>113</v>
      </c>
      <c r="CQ10" t="s">
        <v>134</v>
      </c>
      <c r="CR10" t="s">
        <v>113</v>
      </c>
      <c r="CS10" t="s">
        <v>134</v>
      </c>
      <c r="CT10" t="s">
        <v>132</v>
      </c>
      <c r="CU10" t="s">
        <v>134</v>
      </c>
      <c r="CV10" t="s">
        <v>132</v>
      </c>
      <c r="CW10" t="s">
        <v>7148</v>
      </c>
      <c r="CX10" s="5">
        <v>16702353027</v>
      </c>
      <c r="CY10" t="s">
        <v>4310</v>
      </c>
      <c r="CZ10" t="s">
        <v>132</v>
      </c>
      <c r="DA10" t="s">
        <v>113</v>
      </c>
      <c r="DB10" t="s">
        <v>113</v>
      </c>
    </row>
    <row r="11" spans="1:111" ht="14.45" customHeight="1" x14ac:dyDescent="0.25">
      <c r="A11" t="s">
        <v>7706</v>
      </c>
      <c r="B11" t="s">
        <v>356</v>
      </c>
      <c r="C11" s="1">
        <v>44827.008232060187</v>
      </c>
      <c r="D11" s="1">
        <v>44922</v>
      </c>
      <c r="E11" t="s">
        <v>112</v>
      </c>
      <c r="F11" s="1">
        <v>44956.791666666664</v>
      </c>
      <c r="G11" t="s">
        <v>113</v>
      </c>
      <c r="H11" t="s">
        <v>113</v>
      </c>
      <c r="I11" t="s">
        <v>113</v>
      </c>
      <c r="J11" t="s">
        <v>6225</v>
      </c>
      <c r="K11" t="s">
        <v>6225</v>
      </c>
      <c r="L11" t="s">
        <v>6226</v>
      </c>
      <c r="M11" t="s">
        <v>947</v>
      </c>
      <c r="N11" t="s">
        <v>117</v>
      </c>
      <c r="O11" t="s">
        <v>118</v>
      </c>
      <c r="P11" s="4">
        <v>96950</v>
      </c>
      <c r="Q11" t="s">
        <v>119</v>
      </c>
      <c r="R11" t="s">
        <v>1405</v>
      </c>
      <c r="S11" s="5">
        <v>16707891106</v>
      </c>
      <c r="U11">
        <v>56132</v>
      </c>
      <c r="V11" t="s">
        <v>120</v>
      </c>
      <c r="X11" t="s">
        <v>6227</v>
      </c>
      <c r="Y11" t="s">
        <v>6228</v>
      </c>
      <c r="Z11" t="s">
        <v>5139</v>
      </c>
      <c r="AA11" t="s">
        <v>6229</v>
      </c>
      <c r="AB11" t="s">
        <v>6226</v>
      </c>
      <c r="AC11" t="s">
        <v>947</v>
      </c>
      <c r="AD11" t="s">
        <v>117</v>
      </c>
      <c r="AE11" t="s">
        <v>118</v>
      </c>
      <c r="AF11" s="4">
        <v>96950</v>
      </c>
      <c r="AG11" t="s">
        <v>119</v>
      </c>
      <c r="AH11" t="s">
        <v>1405</v>
      </c>
      <c r="AI11" s="5">
        <v>16707891106</v>
      </c>
      <c r="AK11" t="s">
        <v>6230</v>
      </c>
      <c r="BC11" t="str">
        <f>"37-2012.00"</f>
        <v>37-2012.00</v>
      </c>
      <c r="BD11" t="s">
        <v>180</v>
      </c>
      <c r="BE11" t="s">
        <v>6802</v>
      </c>
      <c r="BF11" t="s">
        <v>335</v>
      </c>
      <c r="BG11">
        <v>10</v>
      </c>
      <c r="BI11" s="1">
        <v>44958</v>
      </c>
      <c r="BJ11" s="1">
        <v>45322</v>
      </c>
      <c r="BM11">
        <v>35</v>
      </c>
      <c r="BN11">
        <v>0</v>
      </c>
      <c r="BO11">
        <v>7</v>
      </c>
      <c r="BP11">
        <v>7</v>
      </c>
      <c r="BQ11">
        <v>7</v>
      </c>
      <c r="BR11">
        <v>7</v>
      </c>
      <c r="BS11">
        <v>7</v>
      </c>
      <c r="BT11">
        <v>0</v>
      </c>
      <c r="BU11" t="str">
        <f>"8:00 AM"</f>
        <v>8:00 AM</v>
      </c>
      <c r="BV11" t="str">
        <f>"4:30 PM"</f>
        <v>4:30 PM</v>
      </c>
      <c r="BW11" t="s">
        <v>164</v>
      </c>
      <c r="BX11">
        <v>0</v>
      </c>
      <c r="BY11">
        <v>3</v>
      </c>
      <c r="BZ11" t="s">
        <v>113</v>
      </c>
      <c r="CB11" t="s">
        <v>6803</v>
      </c>
      <c r="CC11" t="s">
        <v>6233</v>
      </c>
      <c r="CD11" t="s">
        <v>6234</v>
      </c>
      <c r="CE11" t="s">
        <v>117</v>
      </c>
      <c r="CF11" t="s">
        <v>118</v>
      </c>
      <c r="CG11" s="4">
        <v>96950</v>
      </c>
      <c r="CH11" s="2">
        <v>7.56</v>
      </c>
      <c r="CI11" s="2">
        <v>7.56</v>
      </c>
      <c r="CJ11" s="2">
        <v>11.34</v>
      </c>
      <c r="CK11" s="2">
        <v>11.34</v>
      </c>
      <c r="CL11" t="s">
        <v>131</v>
      </c>
      <c r="CM11" t="s">
        <v>6235</v>
      </c>
      <c r="CN11" t="s">
        <v>133</v>
      </c>
      <c r="CP11" t="s">
        <v>113</v>
      </c>
      <c r="CQ11" t="s">
        <v>134</v>
      </c>
      <c r="CR11" t="s">
        <v>113</v>
      </c>
      <c r="CS11" t="s">
        <v>134</v>
      </c>
      <c r="CT11" t="s">
        <v>134</v>
      </c>
      <c r="CU11" t="s">
        <v>134</v>
      </c>
      <c r="CV11" t="s">
        <v>132</v>
      </c>
      <c r="CW11" t="s">
        <v>409</v>
      </c>
      <c r="CX11" s="5">
        <v>16707891106</v>
      </c>
      <c r="CY11" t="s">
        <v>6230</v>
      </c>
      <c r="CZ11" t="s">
        <v>399</v>
      </c>
      <c r="DA11" t="s">
        <v>113</v>
      </c>
      <c r="DB11" t="s">
        <v>113</v>
      </c>
    </row>
    <row r="12" spans="1:111" ht="14.45" customHeight="1" x14ac:dyDescent="0.25">
      <c r="A12" t="s">
        <v>7707</v>
      </c>
      <c r="B12" t="s">
        <v>356</v>
      </c>
      <c r="C12" s="1">
        <v>44873.105070949074</v>
      </c>
      <c r="D12" s="1">
        <v>44922</v>
      </c>
      <c r="E12" t="s">
        <v>112</v>
      </c>
      <c r="F12" s="1">
        <v>45015.833333333336</v>
      </c>
      <c r="G12" t="s">
        <v>113</v>
      </c>
      <c r="H12" t="s">
        <v>113</v>
      </c>
      <c r="I12" t="s">
        <v>113</v>
      </c>
      <c r="J12" t="s">
        <v>6225</v>
      </c>
      <c r="K12" t="s">
        <v>6225</v>
      </c>
      <c r="L12" t="s">
        <v>6226</v>
      </c>
      <c r="M12" t="s">
        <v>947</v>
      </c>
      <c r="N12" t="s">
        <v>117</v>
      </c>
      <c r="O12" t="s">
        <v>118</v>
      </c>
      <c r="P12" s="4">
        <v>96950</v>
      </c>
      <c r="Q12" t="s">
        <v>119</v>
      </c>
      <c r="R12" t="s">
        <v>1405</v>
      </c>
      <c r="S12" s="5">
        <v>16707891106</v>
      </c>
      <c r="U12">
        <v>56132</v>
      </c>
      <c r="V12" t="s">
        <v>120</v>
      </c>
      <c r="X12" t="s">
        <v>6227</v>
      </c>
      <c r="Y12" t="s">
        <v>6228</v>
      </c>
      <c r="Z12" t="s">
        <v>5139</v>
      </c>
      <c r="AA12" t="s">
        <v>6229</v>
      </c>
      <c r="AB12" t="s">
        <v>6226</v>
      </c>
      <c r="AC12" t="s">
        <v>947</v>
      </c>
      <c r="AD12" t="s">
        <v>117</v>
      </c>
      <c r="AE12" t="s">
        <v>118</v>
      </c>
      <c r="AF12" s="4">
        <v>96950</v>
      </c>
      <c r="AG12" t="s">
        <v>119</v>
      </c>
      <c r="AH12" t="s">
        <v>1405</v>
      </c>
      <c r="AI12" s="5">
        <v>16707891106</v>
      </c>
      <c r="AK12" t="s">
        <v>6230</v>
      </c>
      <c r="BC12" t="str">
        <f>"37-2012.00"</f>
        <v>37-2012.00</v>
      </c>
      <c r="BD12" t="s">
        <v>180</v>
      </c>
      <c r="BE12" t="s">
        <v>6802</v>
      </c>
      <c r="BF12" t="s">
        <v>335</v>
      </c>
      <c r="BG12">
        <v>10</v>
      </c>
      <c r="BI12" s="1">
        <v>45017</v>
      </c>
      <c r="BJ12" s="1">
        <v>45382</v>
      </c>
      <c r="BM12">
        <v>35</v>
      </c>
      <c r="BN12">
        <v>0</v>
      </c>
      <c r="BO12">
        <v>7</v>
      </c>
      <c r="BP12">
        <v>7</v>
      </c>
      <c r="BQ12">
        <v>7</v>
      </c>
      <c r="BR12">
        <v>7</v>
      </c>
      <c r="BS12">
        <v>7</v>
      </c>
      <c r="BT12">
        <v>0</v>
      </c>
      <c r="BU12" t="str">
        <f>"8:00 AM"</f>
        <v>8:00 AM</v>
      </c>
      <c r="BV12" t="str">
        <f>"4:30 PM"</f>
        <v>4:30 PM</v>
      </c>
      <c r="BW12" t="s">
        <v>164</v>
      </c>
      <c r="BX12">
        <v>0</v>
      </c>
      <c r="BY12">
        <v>3</v>
      </c>
      <c r="BZ12" t="s">
        <v>113</v>
      </c>
      <c r="CB12" t="s">
        <v>6803</v>
      </c>
      <c r="CC12" t="s">
        <v>7447</v>
      </c>
      <c r="CE12" t="s">
        <v>117</v>
      </c>
      <c r="CF12" t="s">
        <v>118</v>
      </c>
      <c r="CG12" s="4">
        <v>96950</v>
      </c>
      <c r="CH12" s="2">
        <v>7.56</v>
      </c>
      <c r="CI12" s="2">
        <v>7.56</v>
      </c>
      <c r="CJ12" s="2">
        <v>11.34</v>
      </c>
      <c r="CK12" s="2">
        <v>11.34</v>
      </c>
      <c r="CL12" t="s">
        <v>131</v>
      </c>
      <c r="CM12" t="s">
        <v>6235</v>
      </c>
      <c r="CN12" t="s">
        <v>133</v>
      </c>
      <c r="CP12" t="s">
        <v>113</v>
      </c>
      <c r="CQ12" t="s">
        <v>134</v>
      </c>
      <c r="CR12" t="s">
        <v>113</v>
      </c>
      <c r="CS12" t="s">
        <v>134</v>
      </c>
      <c r="CT12" t="s">
        <v>132</v>
      </c>
      <c r="CU12" t="s">
        <v>134</v>
      </c>
      <c r="CV12" t="s">
        <v>132</v>
      </c>
      <c r="CW12" t="s">
        <v>409</v>
      </c>
      <c r="CX12" s="5">
        <v>16707891106</v>
      </c>
      <c r="CY12" t="s">
        <v>6230</v>
      </c>
      <c r="CZ12" t="s">
        <v>399</v>
      </c>
      <c r="DA12" t="s">
        <v>134</v>
      </c>
      <c r="DB12" t="s">
        <v>113</v>
      </c>
    </row>
    <row r="13" spans="1:111" ht="14.45" customHeight="1" x14ac:dyDescent="0.25">
      <c r="A13" t="s">
        <v>7708</v>
      </c>
      <c r="B13" t="s">
        <v>356</v>
      </c>
      <c r="C13" s="1">
        <v>44873.869036574077</v>
      </c>
      <c r="D13" s="1">
        <v>44922</v>
      </c>
      <c r="E13" t="s">
        <v>170</v>
      </c>
      <c r="G13" t="s">
        <v>134</v>
      </c>
      <c r="H13" t="s">
        <v>134</v>
      </c>
      <c r="I13" t="s">
        <v>113</v>
      </c>
      <c r="J13" t="s">
        <v>7709</v>
      </c>
      <c r="L13" t="s">
        <v>6717</v>
      </c>
      <c r="N13" t="s">
        <v>141</v>
      </c>
      <c r="O13" t="s">
        <v>118</v>
      </c>
      <c r="P13" s="4">
        <v>96950</v>
      </c>
      <c r="Q13" t="s">
        <v>119</v>
      </c>
      <c r="S13" s="5">
        <v>16702331199</v>
      </c>
      <c r="U13">
        <v>5323</v>
      </c>
      <c r="V13" t="s">
        <v>120</v>
      </c>
      <c r="X13" t="s">
        <v>6718</v>
      </c>
      <c r="Y13" t="s">
        <v>7681</v>
      </c>
      <c r="Z13" t="s">
        <v>6862</v>
      </c>
      <c r="AA13" t="s">
        <v>326</v>
      </c>
      <c r="AB13" t="s">
        <v>6717</v>
      </c>
      <c r="AD13" t="s">
        <v>117</v>
      </c>
      <c r="AE13" t="s">
        <v>118</v>
      </c>
      <c r="AF13" s="4">
        <v>96950</v>
      </c>
      <c r="AG13" t="s">
        <v>119</v>
      </c>
      <c r="AI13" s="5">
        <v>16707882869</v>
      </c>
      <c r="AK13" t="s">
        <v>6721</v>
      </c>
      <c r="BC13" t="str">
        <f>"47-2073.00"</f>
        <v>47-2073.00</v>
      </c>
      <c r="BD13" t="s">
        <v>2108</v>
      </c>
      <c r="BE13" t="s">
        <v>7710</v>
      </c>
      <c r="BF13" t="s">
        <v>7711</v>
      </c>
      <c r="BG13">
        <v>2</v>
      </c>
      <c r="BI13" s="1">
        <v>44985</v>
      </c>
      <c r="BJ13" s="1">
        <v>45349</v>
      </c>
      <c r="BM13">
        <v>40</v>
      </c>
      <c r="BN13">
        <v>0</v>
      </c>
      <c r="BO13">
        <v>8</v>
      </c>
      <c r="BP13">
        <v>8</v>
      </c>
      <c r="BQ13">
        <v>8</v>
      </c>
      <c r="BR13">
        <v>8</v>
      </c>
      <c r="BS13">
        <v>8</v>
      </c>
      <c r="BT13">
        <v>0</v>
      </c>
      <c r="BU13" t="str">
        <f>"8:00 AM"</f>
        <v>8:00 AM</v>
      </c>
      <c r="BV13" t="str">
        <f>"5:00 PM"</f>
        <v>5:00 PM</v>
      </c>
      <c r="BW13" t="s">
        <v>164</v>
      </c>
      <c r="BX13">
        <v>0</v>
      </c>
      <c r="BY13">
        <v>12</v>
      </c>
      <c r="BZ13" t="s">
        <v>113</v>
      </c>
      <c r="CB13" t="s">
        <v>7712</v>
      </c>
      <c r="CC13" t="s">
        <v>7713</v>
      </c>
      <c r="CE13" t="s">
        <v>130</v>
      </c>
      <c r="CF13" t="s">
        <v>118</v>
      </c>
      <c r="CG13" s="4">
        <v>96950</v>
      </c>
      <c r="CH13" s="2">
        <v>10.23</v>
      </c>
      <c r="CI13" s="2">
        <v>10.23</v>
      </c>
      <c r="CJ13" s="2">
        <v>15.34</v>
      </c>
      <c r="CK13" s="2">
        <v>15.34</v>
      </c>
      <c r="CL13" t="s">
        <v>131</v>
      </c>
      <c r="CM13" t="s">
        <v>128</v>
      </c>
      <c r="CN13" t="s">
        <v>133</v>
      </c>
      <c r="CP13" t="s">
        <v>113</v>
      </c>
      <c r="CQ13" t="s">
        <v>134</v>
      </c>
      <c r="CR13" t="s">
        <v>113</v>
      </c>
      <c r="CS13" t="s">
        <v>134</v>
      </c>
      <c r="CT13" t="s">
        <v>132</v>
      </c>
      <c r="CU13" t="s">
        <v>134</v>
      </c>
      <c r="CV13" t="s">
        <v>134</v>
      </c>
      <c r="CW13" t="s">
        <v>128</v>
      </c>
      <c r="CX13" s="5">
        <v>16702331199</v>
      </c>
      <c r="CY13" t="s">
        <v>6721</v>
      </c>
      <c r="CZ13" t="s">
        <v>128</v>
      </c>
      <c r="DA13" t="s">
        <v>134</v>
      </c>
      <c r="DB13" t="s">
        <v>113</v>
      </c>
    </row>
    <row r="14" spans="1:111" ht="14.45" customHeight="1" x14ac:dyDescent="0.25">
      <c r="A14" t="s">
        <v>7714</v>
      </c>
      <c r="B14" t="s">
        <v>187</v>
      </c>
      <c r="C14" s="1">
        <v>44875.855608796293</v>
      </c>
      <c r="D14" s="1">
        <v>44922</v>
      </c>
      <c r="E14" t="s">
        <v>170</v>
      </c>
      <c r="G14" t="s">
        <v>113</v>
      </c>
      <c r="H14" t="s">
        <v>113</v>
      </c>
      <c r="I14" t="s">
        <v>113</v>
      </c>
      <c r="J14" t="s">
        <v>5024</v>
      </c>
      <c r="K14" t="s">
        <v>5025</v>
      </c>
      <c r="L14" t="s">
        <v>2967</v>
      </c>
      <c r="M14" t="s">
        <v>1166</v>
      </c>
      <c r="N14" t="s">
        <v>117</v>
      </c>
      <c r="O14" t="s">
        <v>118</v>
      </c>
      <c r="P14" s="4">
        <v>96950</v>
      </c>
      <c r="Q14" t="s">
        <v>119</v>
      </c>
      <c r="S14" s="5">
        <v>16702332288</v>
      </c>
      <c r="U14">
        <v>812112</v>
      </c>
      <c r="V14" t="s">
        <v>120</v>
      </c>
      <c r="X14" t="s">
        <v>4525</v>
      </c>
      <c r="Y14" t="s">
        <v>4526</v>
      </c>
      <c r="Z14" t="s">
        <v>4527</v>
      </c>
      <c r="AA14" t="s">
        <v>326</v>
      </c>
      <c r="AB14" t="s">
        <v>4523</v>
      </c>
      <c r="AC14" t="s">
        <v>4524</v>
      </c>
      <c r="AD14" t="s">
        <v>556</v>
      </c>
      <c r="AE14" t="s">
        <v>118</v>
      </c>
      <c r="AF14" s="4">
        <v>96950</v>
      </c>
      <c r="AG14" t="s">
        <v>119</v>
      </c>
      <c r="AI14" s="5">
        <v>16702332288</v>
      </c>
      <c r="AK14" t="s">
        <v>2971</v>
      </c>
      <c r="BC14" t="str">
        <f>"39-5012.00"</f>
        <v>39-5012.00</v>
      </c>
      <c r="BD14" t="s">
        <v>806</v>
      </c>
      <c r="BE14" t="s">
        <v>5026</v>
      </c>
      <c r="BF14" t="s">
        <v>5027</v>
      </c>
      <c r="BG14">
        <v>4</v>
      </c>
      <c r="BH14">
        <v>4</v>
      </c>
      <c r="BI14" s="1">
        <v>44880</v>
      </c>
      <c r="BJ14" s="1">
        <v>45199</v>
      </c>
      <c r="BK14" s="1">
        <v>44922</v>
      </c>
      <c r="BL14" s="1">
        <v>45199</v>
      </c>
      <c r="BM14">
        <v>35</v>
      </c>
      <c r="BN14">
        <v>0</v>
      </c>
      <c r="BO14">
        <v>7</v>
      </c>
      <c r="BP14">
        <v>7</v>
      </c>
      <c r="BQ14">
        <v>7</v>
      </c>
      <c r="BR14">
        <v>7</v>
      </c>
      <c r="BS14">
        <v>7</v>
      </c>
      <c r="BT14">
        <v>0</v>
      </c>
      <c r="BU14" t="str">
        <f>"10:00 AM"</f>
        <v>10:00 AM</v>
      </c>
      <c r="BV14" t="str">
        <f>"7:00 PM"</f>
        <v>7:00 PM</v>
      </c>
      <c r="BW14" t="s">
        <v>164</v>
      </c>
      <c r="BX14">
        <v>0</v>
      </c>
      <c r="BY14">
        <v>12</v>
      </c>
      <c r="BZ14" t="s">
        <v>113</v>
      </c>
      <c r="CB14" t="s">
        <v>557</v>
      </c>
      <c r="CC14" t="s">
        <v>3388</v>
      </c>
      <c r="CD14" t="s">
        <v>4523</v>
      </c>
      <c r="CE14" t="s">
        <v>556</v>
      </c>
      <c r="CF14" t="s">
        <v>118</v>
      </c>
      <c r="CG14" s="4">
        <v>96950</v>
      </c>
      <c r="CH14" s="2">
        <v>7.88</v>
      </c>
      <c r="CI14" s="2">
        <v>7.88</v>
      </c>
      <c r="CJ14" s="2">
        <v>11.82</v>
      </c>
      <c r="CK14" s="2">
        <v>11.82</v>
      </c>
      <c r="CL14" t="s">
        <v>131</v>
      </c>
      <c r="CM14" t="s">
        <v>4530</v>
      </c>
      <c r="CN14" t="s">
        <v>133</v>
      </c>
      <c r="CP14" t="s">
        <v>113</v>
      </c>
      <c r="CQ14" t="s">
        <v>134</v>
      </c>
      <c r="CR14" t="s">
        <v>113</v>
      </c>
      <c r="CS14" t="s">
        <v>134</v>
      </c>
      <c r="CT14" t="s">
        <v>132</v>
      </c>
      <c r="CU14" t="s">
        <v>134</v>
      </c>
      <c r="CV14" t="s">
        <v>132</v>
      </c>
      <c r="CW14" t="s">
        <v>4530</v>
      </c>
      <c r="CX14" s="5">
        <v>16702332288</v>
      </c>
      <c r="CY14" t="s">
        <v>2971</v>
      </c>
      <c r="CZ14" t="s">
        <v>132</v>
      </c>
      <c r="DA14" t="s">
        <v>134</v>
      </c>
      <c r="DB14" t="s">
        <v>113</v>
      </c>
    </row>
    <row r="15" spans="1:111" ht="14.45" customHeight="1" x14ac:dyDescent="0.25">
      <c r="A15" t="s">
        <v>7676</v>
      </c>
      <c r="B15" t="s">
        <v>187</v>
      </c>
      <c r="C15" s="1">
        <v>44860.042447222222</v>
      </c>
      <c r="D15" s="1">
        <v>44918</v>
      </c>
      <c r="E15" t="s">
        <v>170</v>
      </c>
      <c r="G15" t="s">
        <v>113</v>
      </c>
      <c r="H15" t="s">
        <v>113</v>
      </c>
      <c r="I15" t="s">
        <v>113</v>
      </c>
      <c r="J15" t="s">
        <v>5001</v>
      </c>
      <c r="L15" t="s">
        <v>5002</v>
      </c>
      <c r="N15" t="s">
        <v>141</v>
      </c>
      <c r="O15" t="s">
        <v>118</v>
      </c>
      <c r="P15" s="4">
        <v>96950</v>
      </c>
      <c r="Q15" t="s">
        <v>119</v>
      </c>
      <c r="S15" s="5">
        <v>16707854777</v>
      </c>
      <c r="U15">
        <v>236115</v>
      </c>
      <c r="V15" t="s">
        <v>120</v>
      </c>
      <c r="X15" t="s">
        <v>5003</v>
      </c>
      <c r="Y15" t="s">
        <v>5004</v>
      </c>
      <c r="Z15" t="s">
        <v>5005</v>
      </c>
      <c r="AA15" t="s">
        <v>326</v>
      </c>
      <c r="AB15" t="s">
        <v>5002</v>
      </c>
      <c r="AD15" t="s">
        <v>141</v>
      </c>
      <c r="AE15" t="s">
        <v>118</v>
      </c>
      <c r="AF15" s="4">
        <v>96950</v>
      </c>
      <c r="AG15" t="s">
        <v>119</v>
      </c>
      <c r="AI15" s="5">
        <v>16707854777</v>
      </c>
      <c r="AK15" t="s">
        <v>5006</v>
      </c>
      <c r="BC15" t="str">
        <f>"49-9071.00"</f>
        <v>49-9071.00</v>
      </c>
      <c r="BD15" t="s">
        <v>240</v>
      </c>
      <c r="BE15" t="s">
        <v>5007</v>
      </c>
      <c r="BF15" t="s">
        <v>1441</v>
      </c>
      <c r="BG15">
        <v>10</v>
      </c>
      <c r="BH15">
        <v>10</v>
      </c>
      <c r="BI15" s="1">
        <v>44927</v>
      </c>
      <c r="BJ15" s="1">
        <v>45291</v>
      </c>
      <c r="BK15" s="1">
        <v>44927</v>
      </c>
      <c r="BL15" s="1">
        <v>45291</v>
      </c>
      <c r="BM15">
        <v>35</v>
      </c>
      <c r="BN15">
        <v>0</v>
      </c>
      <c r="BO15">
        <v>7</v>
      </c>
      <c r="BP15">
        <v>7</v>
      </c>
      <c r="BQ15">
        <v>7</v>
      </c>
      <c r="BR15">
        <v>7</v>
      </c>
      <c r="BS15">
        <v>7</v>
      </c>
      <c r="BT15">
        <v>0</v>
      </c>
      <c r="BU15" t="str">
        <f>"9:00 AM"</f>
        <v>9:00 AM</v>
      </c>
      <c r="BV15" t="str">
        <f>"5:00 PM"</f>
        <v>5:00 PM</v>
      </c>
      <c r="BW15" t="s">
        <v>164</v>
      </c>
      <c r="BX15">
        <v>0</v>
      </c>
      <c r="BY15">
        <v>12</v>
      </c>
      <c r="BZ15" t="s">
        <v>113</v>
      </c>
      <c r="CB15" s="3" t="s">
        <v>5008</v>
      </c>
      <c r="CC15" t="s">
        <v>5009</v>
      </c>
      <c r="CD15" t="s">
        <v>5010</v>
      </c>
      <c r="CE15" t="s">
        <v>141</v>
      </c>
      <c r="CF15" t="s">
        <v>118</v>
      </c>
      <c r="CG15" s="4">
        <v>96950</v>
      </c>
      <c r="CH15" s="2">
        <v>9.19</v>
      </c>
      <c r="CI15" s="2">
        <v>9.19</v>
      </c>
      <c r="CJ15" s="2">
        <v>13.78</v>
      </c>
      <c r="CK15" s="2">
        <v>13.78</v>
      </c>
      <c r="CL15" t="s">
        <v>131</v>
      </c>
      <c r="CN15" t="s">
        <v>133</v>
      </c>
      <c r="CP15" t="s">
        <v>113</v>
      </c>
      <c r="CQ15" t="s">
        <v>134</v>
      </c>
      <c r="CR15" t="s">
        <v>113</v>
      </c>
      <c r="CS15" t="s">
        <v>134</v>
      </c>
      <c r="CT15" t="s">
        <v>132</v>
      </c>
      <c r="CU15" t="s">
        <v>134</v>
      </c>
      <c r="CV15" t="s">
        <v>132</v>
      </c>
      <c r="CW15" t="s">
        <v>1478</v>
      </c>
      <c r="CX15" s="5">
        <v>16707854777</v>
      </c>
      <c r="CY15" t="s">
        <v>5006</v>
      </c>
      <c r="CZ15" t="s">
        <v>7677</v>
      </c>
      <c r="DA15" t="s">
        <v>134</v>
      </c>
      <c r="DB15" t="s">
        <v>113</v>
      </c>
    </row>
    <row r="16" spans="1:111" ht="14.45" customHeight="1" x14ac:dyDescent="0.25">
      <c r="A16" t="s">
        <v>7678</v>
      </c>
      <c r="B16" t="s">
        <v>111</v>
      </c>
      <c r="C16" s="1">
        <v>44873.80248888889</v>
      </c>
      <c r="D16" s="1">
        <v>44918</v>
      </c>
      <c r="E16" t="s">
        <v>170</v>
      </c>
      <c r="G16" t="s">
        <v>113</v>
      </c>
      <c r="H16" t="s">
        <v>113</v>
      </c>
      <c r="I16" t="s">
        <v>113</v>
      </c>
      <c r="J16" t="s">
        <v>6715</v>
      </c>
      <c r="K16" t="s">
        <v>7679</v>
      </c>
      <c r="L16" t="s">
        <v>7680</v>
      </c>
      <c r="N16" t="s">
        <v>130</v>
      </c>
      <c r="O16" t="s">
        <v>118</v>
      </c>
      <c r="P16" s="4">
        <v>96950</v>
      </c>
      <c r="Q16" t="s">
        <v>119</v>
      </c>
      <c r="S16" s="5">
        <v>16702331199</v>
      </c>
      <c r="U16">
        <v>53241</v>
      </c>
      <c r="V16" t="s">
        <v>120</v>
      </c>
      <c r="X16" t="s">
        <v>6718</v>
      </c>
      <c r="Y16" t="s">
        <v>7681</v>
      </c>
      <c r="Z16" t="s">
        <v>6862</v>
      </c>
      <c r="AA16" t="s">
        <v>326</v>
      </c>
      <c r="AB16" t="s">
        <v>6717</v>
      </c>
      <c r="AD16" t="s">
        <v>141</v>
      </c>
      <c r="AE16" t="s">
        <v>118</v>
      </c>
      <c r="AF16" s="4">
        <v>96950</v>
      </c>
      <c r="AG16" t="s">
        <v>119</v>
      </c>
      <c r="AI16" s="5">
        <v>16702331199</v>
      </c>
      <c r="AK16" t="s">
        <v>6721</v>
      </c>
      <c r="BC16" t="str">
        <f>"17-3022.00"</f>
        <v>17-3022.00</v>
      </c>
      <c r="BD16" t="s">
        <v>4401</v>
      </c>
      <c r="BE16" t="s">
        <v>7682</v>
      </c>
      <c r="BF16" t="s">
        <v>7683</v>
      </c>
      <c r="BG16">
        <v>1</v>
      </c>
      <c r="BI16" s="1">
        <v>44985</v>
      </c>
      <c r="BJ16" s="1">
        <v>45349</v>
      </c>
      <c r="BM16">
        <v>40</v>
      </c>
      <c r="BN16">
        <v>0</v>
      </c>
      <c r="BO16">
        <v>8</v>
      </c>
      <c r="BP16">
        <v>8</v>
      </c>
      <c r="BQ16">
        <v>8</v>
      </c>
      <c r="BR16">
        <v>8</v>
      </c>
      <c r="BS16">
        <v>8</v>
      </c>
      <c r="BT16">
        <v>0</v>
      </c>
      <c r="BU16" t="str">
        <f>"8:00 AM"</f>
        <v>8:00 AM</v>
      </c>
      <c r="BV16" t="str">
        <f>"5:00 PM"</f>
        <v>5:00 PM</v>
      </c>
      <c r="BW16" t="s">
        <v>394</v>
      </c>
      <c r="BX16">
        <v>0</v>
      </c>
      <c r="BY16">
        <v>24</v>
      </c>
      <c r="BZ16" t="s">
        <v>113</v>
      </c>
      <c r="CB16" t="s">
        <v>7684</v>
      </c>
      <c r="CC16" t="s">
        <v>7685</v>
      </c>
      <c r="CE16" t="s">
        <v>130</v>
      </c>
      <c r="CF16" t="s">
        <v>118</v>
      </c>
      <c r="CG16" s="4">
        <v>96950</v>
      </c>
      <c r="CH16" s="2">
        <v>16.75</v>
      </c>
      <c r="CI16" s="2">
        <v>16.75</v>
      </c>
      <c r="CJ16" s="2">
        <v>25.12</v>
      </c>
      <c r="CK16" s="2">
        <v>25.12</v>
      </c>
      <c r="CL16" t="s">
        <v>131</v>
      </c>
      <c r="CM16" t="s">
        <v>132</v>
      </c>
      <c r="CN16" t="s">
        <v>133</v>
      </c>
      <c r="CP16" t="s">
        <v>113</v>
      </c>
      <c r="CQ16" t="s">
        <v>134</v>
      </c>
      <c r="CR16" t="s">
        <v>134</v>
      </c>
      <c r="CS16" t="s">
        <v>134</v>
      </c>
      <c r="CT16" t="s">
        <v>132</v>
      </c>
      <c r="CU16" t="s">
        <v>134</v>
      </c>
      <c r="CV16" t="s">
        <v>134</v>
      </c>
      <c r="CW16" t="s">
        <v>132</v>
      </c>
      <c r="CX16" s="5">
        <v>16702331199</v>
      </c>
      <c r="CY16" t="s">
        <v>6721</v>
      </c>
      <c r="CZ16" t="s">
        <v>128</v>
      </c>
      <c r="DA16" t="s">
        <v>134</v>
      </c>
      <c r="DB16" t="s">
        <v>113</v>
      </c>
    </row>
    <row r="17" spans="1:111" ht="14.45" customHeight="1" x14ac:dyDescent="0.25">
      <c r="A17" t="s">
        <v>7686</v>
      </c>
      <c r="B17" t="s">
        <v>356</v>
      </c>
      <c r="C17" s="1">
        <v>44895.085340162041</v>
      </c>
      <c r="D17" s="1">
        <v>44918</v>
      </c>
      <c r="E17" t="s">
        <v>170</v>
      </c>
      <c r="G17" t="s">
        <v>113</v>
      </c>
      <c r="H17" t="s">
        <v>113</v>
      </c>
      <c r="I17" t="s">
        <v>113</v>
      </c>
      <c r="J17" t="s">
        <v>7687</v>
      </c>
      <c r="L17" t="s">
        <v>7688</v>
      </c>
      <c r="N17" t="s">
        <v>117</v>
      </c>
      <c r="O17" t="s">
        <v>118</v>
      </c>
      <c r="P17" s="4">
        <v>96950</v>
      </c>
      <c r="Q17" t="s">
        <v>119</v>
      </c>
      <c r="S17" s="5">
        <v>16702877733</v>
      </c>
      <c r="U17">
        <v>541410</v>
      </c>
      <c r="V17" t="s">
        <v>120</v>
      </c>
      <c r="X17" t="s">
        <v>6042</v>
      </c>
      <c r="Y17" t="s">
        <v>7689</v>
      </c>
      <c r="AA17" t="s">
        <v>144</v>
      </c>
      <c r="AB17" t="s">
        <v>7690</v>
      </c>
      <c r="AD17" t="s">
        <v>117</v>
      </c>
      <c r="AE17" t="s">
        <v>118</v>
      </c>
      <c r="AF17" s="4">
        <v>96950</v>
      </c>
      <c r="AG17" t="s">
        <v>119</v>
      </c>
      <c r="AI17" s="5">
        <v>16702877733</v>
      </c>
      <c r="AK17" t="s">
        <v>1541</v>
      </c>
      <c r="BC17" t="str">
        <f>"27-1025.00"</f>
        <v>27-1025.00</v>
      </c>
      <c r="BD17" t="s">
        <v>7691</v>
      </c>
      <c r="BE17" t="s">
        <v>7692</v>
      </c>
      <c r="BF17" t="s">
        <v>7693</v>
      </c>
      <c r="BG17">
        <v>1</v>
      </c>
      <c r="BI17" s="1">
        <v>44866</v>
      </c>
      <c r="BJ17" s="1">
        <v>45230</v>
      </c>
      <c r="BM17">
        <v>40</v>
      </c>
      <c r="BN17">
        <v>0</v>
      </c>
      <c r="BO17">
        <v>8</v>
      </c>
      <c r="BP17">
        <v>8</v>
      </c>
      <c r="BQ17">
        <v>8</v>
      </c>
      <c r="BR17">
        <v>8</v>
      </c>
      <c r="BS17">
        <v>8</v>
      </c>
      <c r="BT17">
        <v>0</v>
      </c>
      <c r="BU17" t="str">
        <f>"8:00 AM"</f>
        <v>8:00 AM</v>
      </c>
      <c r="BV17" t="str">
        <f>"5:00 PM"</f>
        <v>5:00 PM</v>
      </c>
      <c r="BW17" t="s">
        <v>394</v>
      </c>
      <c r="BX17">
        <v>0</v>
      </c>
      <c r="BY17">
        <v>0</v>
      </c>
      <c r="BZ17" t="s">
        <v>113</v>
      </c>
      <c r="CB17" t="s">
        <v>7694</v>
      </c>
      <c r="CC17" t="s">
        <v>1801</v>
      </c>
      <c r="CE17" t="s">
        <v>117</v>
      </c>
      <c r="CF17" t="s">
        <v>118</v>
      </c>
      <c r="CG17" s="4">
        <v>96950</v>
      </c>
      <c r="CH17" s="2">
        <v>10.5</v>
      </c>
      <c r="CI17" s="2">
        <v>10.5</v>
      </c>
      <c r="CJ17" s="2">
        <v>15.75</v>
      </c>
      <c r="CK17" s="2">
        <v>15.75</v>
      </c>
      <c r="CL17" t="s">
        <v>131</v>
      </c>
      <c r="CM17" t="s">
        <v>128</v>
      </c>
      <c r="CN17" t="s">
        <v>133</v>
      </c>
      <c r="CP17" t="s">
        <v>113</v>
      </c>
      <c r="CQ17" t="s">
        <v>134</v>
      </c>
      <c r="CR17" t="s">
        <v>113</v>
      </c>
      <c r="CS17" t="s">
        <v>134</v>
      </c>
      <c r="CT17" t="s">
        <v>132</v>
      </c>
      <c r="CU17" t="s">
        <v>134</v>
      </c>
      <c r="CV17" t="s">
        <v>132</v>
      </c>
      <c r="CW17" t="s">
        <v>128</v>
      </c>
      <c r="CX17" s="5">
        <v>16702877733</v>
      </c>
      <c r="CY17" t="s">
        <v>1541</v>
      </c>
      <c r="CZ17" t="s">
        <v>132</v>
      </c>
      <c r="DA17" t="s">
        <v>134</v>
      </c>
      <c r="DB17" t="s">
        <v>113</v>
      </c>
    </row>
    <row r="18" spans="1:111" ht="14.45" customHeight="1" x14ac:dyDescent="0.25">
      <c r="A18" t="s">
        <v>7695</v>
      </c>
      <c r="B18" t="s">
        <v>356</v>
      </c>
      <c r="C18" s="1">
        <v>44869.025609374999</v>
      </c>
      <c r="D18" s="1">
        <v>44918</v>
      </c>
      <c r="E18" t="s">
        <v>170</v>
      </c>
      <c r="G18" t="s">
        <v>113</v>
      </c>
      <c r="H18" t="s">
        <v>113</v>
      </c>
      <c r="I18" t="s">
        <v>113</v>
      </c>
      <c r="J18" t="s">
        <v>3377</v>
      </c>
      <c r="L18" t="s">
        <v>3378</v>
      </c>
      <c r="N18" t="s">
        <v>141</v>
      </c>
      <c r="O18" t="s">
        <v>118</v>
      </c>
      <c r="P18" s="4">
        <v>96950</v>
      </c>
      <c r="Q18" t="s">
        <v>119</v>
      </c>
      <c r="S18" s="5">
        <v>16702875665</v>
      </c>
      <c r="U18">
        <v>44131</v>
      </c>
      <c r="V18" t="s">
        <v>120</v>
      </c>
      <c r="X18" t="s">
        <v>3379</v>
      </c>
      <c r="Y18" t="s">
        <v>3380</v>
      </c>
      <c r="AA18" t="s">
        <v>3381</v>
      </c>
      <c r="AB18" t="s">
        <v>3378</v>
      </c>
      <c r="AD18" t="s">
        <v>141</v>
      </c>
      <c r="AE18" t="s">
        <v>118</v>
      </c>
      <c r="AF18" s="4">
        <v>96950</v>
      </c>
      <c r="AG18" t="s">
        <v>119</v>
      </c>
      <c r="AI18" s="5">
        <v>16702875665</v>
      </c>
      <c r="AK18" t="s">
        <v>3382</v>
      </c>
      <c r="BC18" t="str">
        <f>"49-2096.00"</f>
        <v>49-2096.00</v>
      </c>
      <c r="BD18" t="s">
        <v>4233</v>
      </c>
      <c r="BE18" t="s">
        <v>4234</v>
      </c>
      <c r="BF18" t="s">
        <v>4235</v>
      </c>
      <c r="BG18">
        <v>1</v>
      </c>
      <c r="BI18" s="1">
        <v>44972</v>
      </c>
      <c r="BJ18" s="1">
        <v>45336</v>
      </c>
      <c r="BM18">
        <v>35</v>
      </c>
      <c r="BN18">
        <v>0</v>
      </c>
      <c r="BO18">
        <v>7</v>
      </c>
      <c r="BP18">
        <v>7</v>
      </c>
      <c r="BQ18">
        <v>7</v>
      </c>
      <c r="BR18">
        <v>7</v>
      </c>
      <c r="BS18">
        <v>7</v>
      </c>
      <c r="BT18">
        <v>0</v>
      </c>
      <c r="BU18" t="str">
        <f>"9:00 AM"</f>
        <v>9:00 AM</v>
      </c>
      <c r="BV18" t="str">
        <f>"5:00 PM"</f>
        <v>5:00 PM</v>
      </c>
      <c r="BW18" t="s">
        <v>164</v>
      </c>
      <c r="BX18">
        <v>0</v>
      </c>
      <c r="BY18">
        <v>12</v>
      </c>
      <c r="BZ18" t="s">
        <v>113</v>
      </c>
      <c r="CB18" s="3" t="s">
        <v>4236</v>
      </c>
      <c r="CC18" t="s">
        <v>3378</v>
      </c>
      <c r="CE18" t="s">
        <v>141</v>
      </c>
      <c r="CF18" t="s">
        <v>118</v>
      </c>
      <c r="CG18" s="4">
        <v>96950</v>
      </c>
      <c r="CH18" s="2">
        <v>18.27</v>
      </c>
      <c r="CI18" s="2">
        <v>18.5</v>
      </c>
      <c r="CJ18" s="2">
        <v>27.4</v>
      </c>
      <c r="CK18" s="2">
        <v>27.75</v>
      </c>
      <c r="CL18" t="s">
        <v>131</v>
      </c>
      <c r="CN18" t="s">
        <v>133</v>
      </c>
      <c r="CP18" t="s">
        <v>113</v>
      </c>
      <c r="CQ18" t="s">
        <v>134</v>
      </c>
      <c r="CR18" t="s">
        <v>113</v>
      </c>
      <c r="CS18" t="s">
        <v>134</v>
      </c>
      <c r="CT18" t="s">
        <v>132</v>
      </c>
      <c r="CU18" t="s">
        <v>134</v>
      </c>
      <c r="CV18" t="s">
        <v>132</v>
      </c>
      <c r="CW18" t="s">
        <v>3386</v>
      </c>
      <c r="CX18" s="5">
        <v>16702358938</v>
      </c>
      <c r="CY18" t="s">
        <v>3382</v>
      </c>
      <c r="CZ18" t="s">
        <v>624</v>
      </c>
      <c r="DA18" t="s">
        <v>134</v>
      </c>
      <c r="DB18" t="s">
        <v>113</v>
      </c>
    </row>
    <row r="19" spans="1:111" ht="14.45" customHeight="1" x14ac:dyDescent="0.25">
      <c r="A19" t="s">
        <v>7696</v>
      </c>
      <c r="B19" t="s">
        <v>356</v>
      </c>
      <c r="C19" s="1">
        <v>44896.852488194447</v>
      </c>
      <c r="D19" s="1">
        <v>44918</v>
      </c>
      <c r="E19" t="s">
        <v>112</v>
      </c>
      <c r="F19" s="1">
        <v>45018.833333333336</v>
      </c>
      <c r="G19" t="s">
        <v>134</v>
      </c>
      <c r="H19" t="s">
        <v>113</v>
      </c>
      <c r="I19" t="s">
        <v>113</v>
      </c>
      <c r="J19" t="s">
        <v>1333</v>
      </c>
      <c r="K19" t="s">
        <v>1334</v>
      </c>
      <c r="L19" t="s">
        <v>7381</v>
      </c>
      <c r="M19" t="s">
        <v>1336</v>
      </c>
      <c r="N19" t="s">
        <v>7382</v>
      </c>
      <c r="O19" t="s">
        <v>118</v>
      </c>
      <c r="P19" s="4">
        <v>96950</v>
      </c>
      <c r="Q19" t="s">
        <v>119</v>
      </c>
      <c r="S19" s="5">
        <v>16702880407</v>
      </c>
      <c r="T19">
        <v>33</v>
      </c>
      <c r="U19">
        <v>2123</v>
      </c>
      <c r="V19" t="s">
        <v>120</v>
      </c>
      <c r="X19" t="s">
        <v>1337</v>
      </c>
      <c r="Y19" t="s">
        <v>1338</v>
      </c>
      <c r="Z19" t="s">
        <v>246</v>
      </c>
      <c r="AA19" t="s">
        <v>390</v>
      </c>
      <c r="AB19" t="s">
        <v>7381</v>
      </c>
      <c r="AC19" t="s">
        <v>1336</v>
      </c>
      <c r="AD19" t="s">
        <v>7382</v>
      </c>
      <c r="AE19" t="s">
        <v>118</v>
      </c>
      <c r="AF19" s="4">
        <v>96950</v>
      </c>
      <c r="AG19" t="s">
        <v>119</v>
      </c>
      <c r="AI19" s="5">
        <v>16702880407</v>
      </c>
      <c r="AJ19">
        <v>33</v>
      </c>
      <c r="AK19" t="s">
        <v>7697</v>
      </c>
      <c r="BC19" t="str">
        <f>"49-3042.00"</f>
        <v>49-3042.00</v>
      </c>
      <c r="BD19" t="s">
        <v>1472</v>
      </c>
      <c r="BE19" t="s">
        <v>7698</v>
      </c>
      <c r="BF19" t="s">
        <v>7699</v>
      </c>
      <c r="BG19">
        <v>2</v>
      </c>
      <c r="BI19" s="1">
        <v>45019</v>
      </c>
      <c r="BJ19" s="1">
        <v>46114</v>
      </c>
      <c r="BM19">
        <v>40</v>
      </c>
      <c r="BN19">
        <v>0</v>
      </c>
      <c r="BO19">
        <v>8</v>
      </c>
      <c r="BP19">
        <v>8</v>
      </c>
      <c r="BQ19">
        <v>8</v>
      </c>
      <c r="BR19">
        <v>8</v>
      </c>
      <c r="BS19">
        <v>8</v>
      </c>
      <c r="BT19">
        <v>0</v>
      </c>
      <c r="BU19" t="str">
        <f>"7:00 AM"</f>
        <v>7:00 AM</v>
      </c>
      <c r="BV19" t="str">
        <f>"3:00 PM"</f>
        <v>3:00 PM</v>
      </c>
      <c r="BW19" t="s">
        <v>164</v>
      </c>
      <c r="BX19">
        <v>0</v>
      </c>
      <c r="BY19">
        <v>12</v>
      </c>
      <c r="BZ19" t="s">
        <v>113</v>
      </c>
      <c r="CB19" t="s">
        <v>7700</v>
      </c>
      <c r="CC19" t="s">
        <v>7381</v>
      </c>
      <c r="CD19" t="s">
        <v>1336</v>
      </c>
      <c r="CE19" t="s">
        <v>7382</v>
      </c>
      <c r="CF19" t="s">
        <v>118</v>
      </c>
      <c r="CG19" s="4">
        <v>96950</v>
      </c>
      <c r="CH19" s="2">
        <v>11</v>
      </c>
      <c r="CI19" s="2">
        <v>15</v>
      </c>
      <c r="CJ19" s="2">
        <v>16.5</v>
      </c>
      <c r="CK19" s="2">
        <v>22.5</v>
      </c>
      <c r="CL19" t="s">
        <v>131</v>
      </c>
      <c r="CM19" t="s">
        <v>228</v>
      </c>
      <c r="CN19" t="s">
        <v>1330</v>
      </c>
      <c r="CP19" t="s">
        <v>113</v>
      </c>
      <c r="CQ19" t="s">
        <v>134</v>
      </c>
      <c r="CR19" t="s">
        <v>113</v>
      </c>
      <c r="CS19" t="s">
        <v>134</v>
      </c>
      <c r="CT19" t="s">
        <v>132</v>
      </c>
      <c r="CU19" t="s">
        <v>134</v>
      </c>
      <c r="CV19" t="s">
        <v>132</v>
      </c>
      <c r="CW19" t="s">
        <v>7701</v>
      </c>
      <c r="CX19" s="5">
        <v>16702880407</v>
      </c>
      <c r="CY19" t="s">
        <v>1339</v>
      </c>
      <c r="CZ19" t="s">
        <v>7387</v>
      </c>
      <c r="DA19" t="s">
        <v>134</v>
      </c>
      <c r="DB19" t="s">
        <v>113</v>
      </c>
      <c r="DC19" t="s">
        <v>228</v>
      </c>
    </row>
    <row r="20" spans="1:111" ht="14.45" customHeight="1" x14ac:dyDescent="0.25">
      <c r="A20" t="s">
        <v>7702</v>
      </c>
      <c r="B20" t="s">
        <v>356</v>
      </c>
      <c r="C20" s="1">
        <v>44900.949736805553</v>
      </c>
      <c r="D20" s="1">
        <v>44918</v>
      </c>
      <c r="E20" t="s">
        <v>170</v>
      </c>
      <c r="G20" t="s">
        <v>113</v>
      </c>
      <c r="H20" t="s">
        <v>113</v>
      </c>
      <c r="I20" t="s">
        <v>113</v>
      </c>
      <c r="J20" t="s">
        <v>5001</v>
      </c>
      <c r="L20" t="s">
        <v>5002</v>
      </c>
      <c r="N20" t="s">
        <v>141</v>
      </c>
      <c r="O20" t="s">
        <v>118</v>
      </c>
      <c r="P20" s="4">
        <v>96950</v>
      </c>
      <c r="Q20" t="s">
        <v>119</v>
      </c>
      <c r="S20" s="5">
        <v>16707854777</v>
      </c>
      <c r="U20">
        <v>236115</v>
      </c>
      <c r="V20" t="s">
        <v>120</v>
      </c>
      <c r="X20" t="s">
        <v>5003</v>
      </c>
      <c r="Y20" t="s">
        <v>5004</v>
      </c>
      <c r="Z20" t="s">
        <v>5005</v>
      </c>
      <c r="AA20" t="s">
        <v>326</v>
      </c>
      <c r="AB20" t="s">
        <v>5002</v>
      </c>
      <c r="AD20" t="s">
        <v>141</v>
      </c>
      <c r="AE20" t="s">
        <v>118</v>
      </c>
      <c r="AF20" s="4">
        <v>96950</v>
      </c>
      <c r="AG20" t="s">
        <v>119</v>
      </c>
      <c r="AI20" s="5">
        <v>16707854777</v>
      </c>
      <c r="AK20" t="s">
        <v>5006</v>
      </c>
      <c r="BC20" t="str">
        <f>"37-2011.00"</f>
        <v>37-2011.00</v>
      </c>
      <c r="BD20" t="s">
        <v>125</v>
      </c>
      <c r="BE20" t="s">
        <v>7703</v>
      </c>
      <c r="BF20" t="s">
        <v>7704</v>
      </c>
      <c r="BG20">
        <v>5</v>
      </c>
      <c r="BI20" s="1">
        <v>44958</v>
      </c>
      <c r="BJ20" s="1">
        <v>45322</v>
      </c>
      <c r="BM20">
        <v>35</v>
      </c>
      <c r="BN20">
        <v>0</v>
      </c>
      <c r="BO20">
        <v>7</v>
      </c>
      <c r="BP20">
        <v>7</v>
      </c>
      <c r="BQ20">
        <v>7</v>
      </c>
      <c r="BR20">
        <v>7</v>
      </c>
      <c r="BS20">
        <v>7</v>
      </c>
      <c r="BT20">
        <v>0</v>
      </c>
      <c r="BU20" t="str">
        <f>"8:00 AM"</f>
        <v>8:00 AM</v>
      </c>
      <c r="BV20" t="str">
        <f>"4:00 PM"</f>
        <v>4:00 PM</v>
      </c>
      <c r="BW20" t="s">
        <v>128</v>
      </c>
      <c r="BX20">
        <v>0</v>
      </c>
      <c r="BY20">
        <v>0</v>
      </c>
      <c r="BZ20" t="s">
        <v>113</v>
      </c>
      <c r="CB20" t="s">
        <v>7705</v>
      </c>
      <c r="CC20" t="s">
        <v>5009</v>
      </c>
      <c r="CD20" t="s">
        <v>5010</v>
      </c>
      <c r="CE20" t="s">
        <v>141</v>
      </c>
      <c r="CF20" t="s">
        <v>118</v>
      </c>
      <c r="CG20" s="4">
        <v>96950</v>
      </c>
      <c r="CH20" s="2">
        <v>7.99</v>
      </c>
      <c r="CI20" s="2">
        <v>7.99</v>
      </c>
      <c r="CJ20" s="2">
        <v>11.98</v>
      </c>
      <c r="CK20" s="2">
        <v>11.98</v>
      </c>
      <c r="CL20" t="s">
        <v>131</v>
      </c>
      <c r="CN20" t="s">
        <v>133</v>
      </c>
      <c r="CP20" t="s">
        <v>113</v>
      </c>
      <c r="CQ20" t="s">
        <v>134</v>
      </c>
      <c r="CR20" t="s">
        <v>113</v>
      </c>
      <c r="CS20" t="s">
        <v>134</v>
      </c>
      <c r="CT20" t="s">
        <v>132</v>
      </c>
      <c r="CU20" t="s">
        <v>134</v>
      </c>
      <c r="CV20" t="s">
        <v>132</v>
      </c>
      <c r="CW20" t="s">
        <v>1167</v>
      </c>
      <c r="CX20" s="5">
        <v>16707854777</v>
      </c>
      <c r="CY20" t="s">
        <v>5006</v>
      </c>
      <c r="CZ20" t="s">
        <v>624</v>
      </c>
      <c r="DA20" t="s">
        <v>134</v>
      </c>
      <c r="DB20" t="s">
        <v>113</v>
      </c>
    </row>
    <row r="21" spans="1:111" ht="14.45" customHeight="1" x14ac:dyDescent="0.25">
      <c r="A21" t="s">
        <v>7659</v>
      </c>
      <c r="B21" t="s">
        <v>111</v>
      </c>
      <c r="C21" s="1">
        <v>44874.860264120369</v>
      </c>
      <c r="D21" s="1">
        <v>44917</v>
      </c>
      <c r="E21" t="s">
        <v>170</v>
      </c>
      <c r="G21" t="s">
        <v>134</v>
      </c>
      <c r="H21" t="s">
        <v>113</v>
      </c>
      <c r="I21" t="s">
        <v>113</v>
      </c>
      <c r="J21" t="s">
        <v>5101</v>
      </c>
      <c r="L21" t="s">
        <v>5102</v>
      </c>
      <c r="M21" t="s">
        <v>3038</v>
      </c>
      <c r="N21" t="s">
        <v>117</v>
      </c>
      <c r="O21" t="s">
        <v>118</v>
      </c>
      <c r="P21" s="4">
        <v>96950</v>
      </c>
      <c r="Q21" t="s">
        <v>119</v>
      </c>
      <c r="S21" s="5">
        <v>16702350561</v>
      </c>
      <c r="T21">
        <v>131</v>
      </c>
      <c r="U21">
        <v>531110</v>
      </c>
      <c r="V21" t="s">
        <v>120</v>
      </c>
      <c r="X21" t="s">
        <v>5103</v>
      </c>
      <c r="Y21" t="s">
        <v>5104</v>
      </c>
      <c r="Z21" t="s">
        <v>387</v>
      </c>
      <c r="AA21" t="s">
        <v>390</v>
      </c>
      <c r="AB21" t="s">
        <v>5102</v>
      </c>
      <c r="AC21" t="s">
        <v>3038</v>
      </c>
      <c r="AD21" t="s">
        <v>117</v>
      </c>
      <c r="AE21" t="s">
        <v>118</v>
      </c>
      <c r="AF21" s="4">
        <v>96950</v>
      </c>
      <c r="AG21" t="s">
        <v>119</v>
      </c>
      <c r="AI21" s="5">
        <v>16702350561</v>
      </c>
      <c r="AJ21">
        <v>131</v>
      </c>
      <c r="AK21" t="s">
        <v>1985</v>
      </c>
      <c r="BC21" t="str">
        <f>"37-2011.00"</f>
        <v>37-2011.00</v>
      </c>
      <c r="BD21" t="s">
        <v>125</v>
      </c>
      <c r="BE21" t="s">
        <v>5105</v>
      </c>
      <c r="BF21" t="s">
        <v>2137</v>
      </c>
      <c r="BG21">
        <v>13</v>
      </c>
      <c r="BI21" s="1">
        <v>44993</v>
      </c>
      <c r="BJ21" s="1">
        <v>46088</v>
      </c>
      <c r="BM21">
        <v>35</v>
      </c>
      <c r="BN21">
        <v>0</v>
      </c>
      <c r="BO21">
        <v>7</v>
      </c>
      <c r="BP21">
        <v>7</v>
      </c>
      <c r="BQ21">
        <v>7</v>
      </c>
      <c r="BR21">
        <v>7</v>
      </c>
      <c r="BS21">
        <v>7</v>
      </c>
      <c r="BT21">
        <v>0</v>
      </c>
      <c r="BU21" t="str">
        <f>"8:00 AM"</f>
        <v>8:00 AM</v>
      </c>
      <c r="BV21" t="str">
        <f>"4:00 PM"</f>
        <v>4:00 PM</v>
      </c>
      <c r="BW21" t="s">
        <v>164</v>
      </c>
      <c r="BX21">
        <v>0</v>
      </c>
      <c r="BY21">
        <v>12</v>
      </c>
      <c r="BZ21" t="s">
        <v>113</v>
      </c>
      <c r="CB21" t="s">
        <v>2206</v>
      </c>
      <c r="CC21" t="s">
        <v>5107</v>
      </c>
      <c r="CD21" t="s">
        <v>3038</v>
      </c>
      <c r="CE21" t="s">
        <v>117</v>
      </c>
      <c r="CF21" t="s">
        <v>118</v>
      </c>
      <c r="CG21" s="4">
        <v>96950</v>
      </c>
      <c r="CH21" s="2">
        <v>7.99</v>
      </c>
      <c r="CI21" s="2">
        <v>8.0500000000000007</v>
      </c>
      <c r="CJ21" s="2">
        <v>11.99</v>
      </c>
      <c r="CK21" s="2">
        <v>12.08</v>
      </c>
      <c r="CL21" t="s">
        <v>131</v>
      </c>
      <c r="CM21" t="s">
        <v>530</v>
      </c>
      <c r="CN21" t="s">
        <v>133</v>
      </c>
      <c r="CP21" t="s">
        <v>113</v>
      </c>
      <c r="CQ21" t="s">
        <v>134</v>
      </c>
      <c r="CR21" t="s">
        <v>113</v>
      </c>
      <c r="CS21" t="s">
        <v>134</v>
      </c>
      <c r="CT21" t="s">
        <v>134</v>
      </c>
      <c r="CU21" t="s">
        <v>134</v>
      </c>
      <c r="CV21" t="s">
        <v>132</v>
      </c>
      <c r="CW21" t="s">
        <v>1990</v>
      </c>
      <c r="CX21" s="5">
        <v>13702350561</v>
      </c>
      <c r="CY21" t="s">
        <v>1985</v>
      </c>
      <c r="CZ21" t="s">
        <v>533</v>
      </c>
      <c r="DA21" t="s">
        <v>134</v>
      </c>
      <c r="DB21" t="s">
        <v>113</v>
      </c>
    </row>
    <row r="22" spans="1:111" ht="14.45" customHeight="1" x14ac:dyDescent="0.25">
      <c r="A22" t="s">
        <v>7660</v>
      </c>
      <c r="B22" t="s">
        <v>356</v>
      </c>
      <c r="C22" s="1">
        <v>44900.787131597222</v>
      </c>
      <c r="D22" s="1">
        <v>44917</v>
      </c>
      <c r="E22" t="s">
        <v>170</v>
      </c>
      <c r="G22" t="s">
        <v>113</v>
      </c>
      <c r="H22" t="s">
        <v>113</v>
      </c>
      <c r="I22" t="s">
        <v>113</v>
      </c>
      <c r="J22" t="s">
        <v>7150</v>
      </c>
      <c r="L22" t="s">
        <v>7151</v>
      </c>
      <c r="M22" t="s">
        <v>3304</v>
      </c>
      <c r="N22" t="s">
        <v>117</v>
      </c>
      <c r="O22" t="s">
        <v>118</v>
      </c>
      <c r="P22" s="4">
        <v>96950</v>
      </c>
      <c r="Q22" t="s">
        <v>119</v>
      </c>
      <c r="S22" s="5">
        <v>16702353027</v>
      </c>
      <c r="U22">
        <v>23622</v>
      </c>
      <c r="V22" t="s">
        <v>120</v>
      </c>
      <c r="X22" t="s">
        <v>7145</v>
      </c>
      <c r="Y22" t="s">
        <v>6921</v>
      </c>
      <c r="Z22" t="s">
        <v>4424</v>
      </c>
      <c r="AA22" t="s">
        <v>144</v>
      </c>
      <c r="AB22" t="s">
        <v>7151</v>
      </c>
      <c r="AC22" t="s">
        <v>3304</v>
      </c>
      <c r="AD22" t="s">
        <v>117</v>
      </c>
      <c r="AE22" t="s">
        <v>118</v>
      </c>
      <c r="AF22" s="4">
        <v>96950</v>
      </c>
      <c r="AG22" t="s">
        <v>119</v>
      </c>
      <c r="AI22" s="5">
        <v>16702353027</v>
      </c>
      <c r="AK22" t="s">
        <v>4310</v>
      </c>
      <c r="BC22" t="str">
        <f>"37-2011.00"</f>
        <v>37-2011.00</v>
      </c>
      <c r="BD22" t="s">
        <v>125</v>
      </c>
      <c r="BE22" t="s">
        <v>7152</v>
      </c>
      <c r="BF22" t="s">
        <v>7153</v>
      </c>
      <c r="BG22">
        <v>8</v>
      </c>
      <c r="BI22" s="1">
        <v>44927</v>
      </c>
      <c r="BJ22" s="1">
        <v>45291</v>
      </c>
      <c r="BM22">
        <v>35</v>
      </c>
      <c r="BN22">
        <v>0</v>
      </c>
      <c r="BO22">
        <v>7</v>
      </c>
      <c r="BP22">
        <v>7</v>
      </c>
      <c r="BQ22">
        <v>7</v>
      </c>
      <c r="BR22">
        <v>7</v>
      </c>
      <c r="BS22">
        <v>7</v>
      </c>
      <c r="BT22">
        <v>0</v>
      </c>
      <c r="BU22" t="str">
        <f>"7:30 AM"</f>
        <v>7:30 AM</v>
      </c>
      <c r="BV22" t="str">
        <f>"2:30 PM"</f>
        <v>2:30 PM</v>
      </c>
      <c r="BW22" t="s">
        <v>164</v>
      </c>
      <c r="BX22">
        <v>0</v>
      </c>
      <c r="BY22">
        <v>3</v>
      </c>
      <c r="BZ22" t="s">
        <v>113</v>
      </c>
      <c r="CB22" t="s">
        <v>7154</v>
      </c>
      <c r="CC22" t="s">
        <v>7155</v>
      </c>
      <c r="CD22" t="s">
        <v>7156</v>
      </c>
      <c r="CE22" t="s">
        <v>117</v>
      </c>
      <c r="CF22" t="s">
        <v>118</v>
      </c>
      <c r="CG22" s="4">
        <v>96950</v>
      </c>
      <c r="CH22" s="2">
        <v>7.99</v>
      </c>
      <c r="CJ22" s="2">
        <v>11.99</v>
      </c>
      <c r="CL22" t="s">
        <v>131</v>
      </c>
      <c r="CM22" t="s">
        <v>228</v>
      </c>
      <c r="CN22" t="s">
        <v>133</v>
      </c>
      <c r="CP22" t="s">
        <v>113</v>
      </c>
      <c r="CQ22" t="s">
        <v>134</v>
      </c>
      <c r="CR22" t="s">
        <v>113</v>
      </c>
      <c r="CS22" t="s">
        <v>134</v>
      </c>
      <c r="CT22" t="s">
        <v>132</v>
      </c>
      <c r="CU22" t="s">
        <v>134</v>
      </c>
      <c r="CV22" t="s">
        <v>132</v>
      </c>
      <c r="CW22" t="s">
        <v>7148</v>
      </c>
      <c r="CX22" s="5">
        <v>16702353027</v>
      </c>
      <c r="CY22" t="s">
        <v>4310</v>
      </c>
      <c r="CZ22" t="s">
        <v>132</v>
      </c>
      <c r="DA22" t="s">
        <v>113</v>
      </c>
      <c r="DB22" t="s">
        <v>113</v>
      </c>
    </row>
    <row r="23" spans="1:111" ht="14.45" customHeight="1" x14ac:dyDescent="0.25">
      <c r="A23" t="s">
        <v>7661</v>
      </c>
      <c r="B23" t="s">
        <v>356</v>
      </c>
      <c r="C23" s="1">
        <v>44900.055886111113</v>
      </c>
      <c r="D23" s="1">
        <v>44917</v>
      </c>
      <c r="E23" t="s">
        <v>170</v>
      </c>
      <c r="G23" t="s">
        <v>113</v>
      </c>
      <c r="H23" t="s">
        <v>113</v>
      </c>
      <c r="I23" t="s">
        <v>113</v>
      </c>
      <c r="J23" t="s">
        <v>5001</v>
      </c>
      <c r="L23" t="s">
        <v>5002</v>
      </c>
      <c r="N23" t="s">
        <v>141</v>
      </c>
      <c r="O23" t="s">
        <v>118</v>
      </c>
      <c r="P23" s="4">
        <v>96950</v>
      </c>
      <c r="Q23" t="s">
        <v>119</v>
      </c>
      <c r="S23" s="5">
        <v>16707854777</v>
      </c>
      <c r="U23">
        <v>236115</v>
      </c>
      <c r="V23" t="s">
        <v>120</v>
      </c>
      <c r="X23" t="s">
        <v>5003</v>
      </c>
      <c r="Y23" t="s">
        <v>5004</v>
      </c>
      <c r="Z23" t="s">
        <v>5005</v>
      </c>
      <c r="AA23" t="s">
        <v>326</v>
      </c>
      <c r="AB23" t="s">
        <v>5002</v>
      </c>
      <c r="AD23" t="s">
        <v>141</v>
      </c>
      <c r="AE23" t="s">
        <v>118</v>
      </c>
      <c r="AF23" s="4">
        <v>96950</v>
      </c>
      <c r="AG23" t="s">
        <v>119</v>
      </c>
      <c r="AI23" s="5">
        <v>16707854777</v>
      </c>
      <c r="AK23" t="s">
        <v>5006</v>
      </c>
      <c r="BC23" t="str">
        <f>"49-9071.00"</f>
        <v>49-9071.00</v>
      </c>
      <c r="BD23" t="s">
        <v>240</v>
      </c>
      <c r="BE23" t="s">
        <v>5007</v>
      </c>
      <c r="BF23" t="s">
        <v>1441</v>
      </c>
      <c r="BG23">
        <v>7</v>
      </c>
      <c r="BI23" s="1">
        <v>44958</v>
      </c>
      <c r="BJ23" s="1">
        <v>45322</v>
      </c>
      <c r="BM23">
        <v>35</v>
      </c>
      <c r="BN23">
        <v>0</v>
      </c>
      <c r="BO23">
        <v>7</v>
      </c>
      <c r="BP23">
        <v>7</v>
      </c>
      <c r="BQ23">
        <v>7</v>
      </c>
      <c r="BR23">
        <v>7</v>
      </c>
      <c r="BS23">
        <v>7</v>
      </c>
      <c r="BT23">
        <v>0</v>
      </c>
      <c r="BU23" t="str">
        <f>"8:00 AM"</f>
        <v>8:00 AM</v>
      </c>
      <c r="BV23" t="str">
        <f>"4:00 PM"</f>
        <v>4:00 PM</v>
      </c>
      <c r="BW23" t="s">
        <v>164</v>
      </c>
      <c r="BX23">
        <v>0</v>
      </c>
      <c r="BY23">
        <v>12</v>
      </c>
      <c r="BZ23" t="s">
        <v>113</v>
      </c>
      <c r="CB23" s="3" t="s">
        <v>5008</v>
      </c>
      <c r="CC23" t="s">
        <v>5009</v>
      </c>
      <c r="CD23" t="s">
        <v>5010</v>
      </c>
      <c r="CE23" t="s">
        <v>141</v>
      </c>
      <c r="CF23" t="s">
        <v>118</v>
      </c>
      <c r="CG23" s="4">
        <v>96950</v>
      </c>
      <c r="CH23" s="2">
        <v>9.19</v>
      </c>
      <c r="CI23" s="2">
        <v>9.19</v>
      </c>
      <c r="CJ23" s="2">
        <v>13.78</v>
      </c>
      <c r="CK23" s="2">
        <v>13.78</v>
      </c>
      <c r="CL23" t="s">
        <v>131</v>
      </c>
      <c r="CN23" t="s">
        <v>133</v>
      </c>
      <c r="CP23" t="s">
        <v>113</v>
      </c>
      <c r="CQ23" t="s">
        <v>134</v>
      </c>
      <c r="CR23" t="s">
        <v>113</v>
      </c>
      <c r="CS23" t="s">
        <v>134</v>
      </c>
      <c r="CT23" t="s">
        <v>132</v>
      </c>
      <c r="CU23" t="s">
        <v>134</v>
      </c>
      <c r="CV23" t="s">
        <v>132</v>
      </c>
      <c r="CW23" t="s">
        <v>1478</v>
      </c>
      <c r="CX23" s="5">
        <v>16707854777</v>
      </c>
      <c r="CY23" t="s">
        <v>5006</v>
      </c>
      <c r="CZ23" t="s">
        <v>624</v>
      </c>
      <c r="DA23" t="s">
        <v>134</v>
      </c>
      <c r="DB23" t="s">
        <v>113</v>
      </c>
    </row>
    <row r="24" spans="1:111" ht="14.45" customHeight="1" x14ac:dyDescent="0.25">
      <c r="A24" t="s">
        <v>7662</v>
      </c>
      <c r="B24" t="s">
        <v>356</v>
      </c>
      <c r="C24" s="1">
        <v>44872.081255324076</v>
      </c>
      <c r="D24" s="1">
        <v>44917</v>
      </c>
      <c r="E24" t="s">
        <v>170</v>
      </c>
      <c r="G24" t="s">
        <v>113</v>
      </c>
      <c r="H24" t="s">
        <v>113</v>
      </c>
      <c r="I24" t="s">
        <v>113</v>
      </c>
      <c r="J24" t="s">
        <v>7663</v>
      </c>
      <c r="K24" t="s">
        <v>7663</v>
      </c>
      <c r="L24" t="s">
        <v>7664</v>
      </c>
      <c r="M24" t="s">
        <v>7665</v>
      </c>
      <c r="N24" t="s">
        <v>5191</v>
      </c>
      <c r="O24" t="s">
        <v>118</v>
      </c>
      <c r="P24" s="4">
        <v>96950</v>
      </c>
      <c r="Q24" t="s">
        <v>119</v>
      </c>
      <c r="S24" s="5">
        <v>16702343201</v>
      </c>
      <c r="U24">
        <v>236220</v>
      </c>
      <c r="V24" t="s">
        <v>120</v>
      </c>
      <c r="X24" t="s">
        <v>7666</v>
      </c>
      <c r="Y24" t="s">
        <v>7667</v>
      </c>
      <c r="Z24" t="s">
        <v>2076</v>
      </c>
      <c r="AA24" t="s">
        <v>908</v>
      </c>
      <c r="AB24" t="s">
        <v>7664</v>
      </c>
      <c r="AC24" t="s">
        <v>7668</v>
      </c>
      <c r="AD24" t="s">
        <v>141</v>
      </c>
      <c r="AE24" t="s">
        <v>118</v>
      </c>
      <c r="AF24" s="4">
        <v>96950</v>
      </c>
      <c r="AG24" t="s">
        <v>119</v>
      </c>
      <c r="AI24" s="5">
        <v>16702343201</v>
      </c>
      <c r="AK24" t="s">
        <v>7669</v>
      </c>
      <c r="BC24" t="str">
        <f>"49-9071.00"</f>
        <v>49-9071.00</v>
      </c>
      <c r="BD24" t="s">
        <v>240</v>
      </c>
      <c r="BE24" t="s">
        <v>7670</v>
      </c>
      <c r="BF24" t="s">
        <v>240</v>
      </c>
      <c r="BG24">
        <v>10</v>
      </c>
      <c r="BI24" s="1">
        <v>44886</v>
      </c>
      <c r="BJ24" s="1">
        <v>45199</v>
      </c>
      <c r="BM24">
        <v>40</v>
      </c>
      <c r="BN24">
        <v>0</v>
      </c>
      <c r="BO24">
        <v>8</v>
      </c>
      <c r="BP24">
        <v>8</v>
      </c>
      <c r="BQ24">
        <v>8</v>
      </c>
      <c r="BR24">
        <v>8</v>
      </c>
      <c r="BS24">
        <v>8</v>
      </c>
      <c r="BT24">
        <v>0</v>
      </c>
      <c r="BU24" t="str">
        <f>"8:00 AM"</f>
        <v>8:00 AM</v>
      </c>
      <c r="BV24" t="str">
        <f>"5:00 PM"</f>
        <v>5:00 PM</v>
      </c>
      <c r="BW24" t="s">
        <v>128</v>
      </c>
      <c r="BX24">
        <v>0</v>
      </c>
      <c r="BY24">
        <v>6</v>
      </c>
      <c r="BZ24" t="s">
        <v>113</v>
      </c>
      <c r="CB24" t="s">
        <v>7671</v>
      </c>
      <c r="CC24" t="s">
        <v>7672</v>
      </c>
      <c r="CE24" t="s">
        <v>141</v>
      </c>
      <c r="CF24" t="s">
        <v>118</v>
      </c>
      <c r="CG24" s="4">
        <v>96950</v>
      </c>
      <c r="CH24" s="2">
        <v>9.19</v>
      </c>
      <c r="CI24" s="2">
        <v>9.19</v>
      </c>
      <c r="CJ24" s="2">
        <v>13.8</v>
      </c>
      <c r="CK24" s="2">
        <v>13.8</v>
      </c>
      <c r="CL24" t="s">
        <v>131</v>
      </c>
      <c r="CN24" t="s">
        <v>133</v>
      </c>
      <c r="CP24" t="s">
        <v>113</v>
      </c>
      <c r="CQ24" t="s">
        <v>134</v>
      </c>
      <c r="CR24" t="s">
        <v>134</v>
      </c>
      <c r="CS24" t="s">
        <v>134</v>
      </c>
      <c r="CT24" t="s">
        <v>132</v>
      </c>
      <c r="CU24" t="s">
        <v>134</v>
      </c>
      <c r="CV24" t="s">
        <v>132</v>
      </c>
      <c r="CW24" t="s">
        <v>128</v>
      </c>
      <c r="CX24" s="5">
        <v>16702343201</v>
      </c>
      <c r="CY24" t="s">
        <v>7669</v>
      </c>
      <c r="CZ24" t="s">
        <v>132</v>
      </c>
      <c r="DA24" t="s">
        <v>134</v>
      </c>
      <c r="DB24" t="s">
        <v>113</v>
      </c>
      <c r="DC24" t="s">
        <v>7673</v>
      </c>
      <c r="DD24" t="s">
        <v>7674</v>
      </c>
      <c r="DE24" t="s">
        <v>1032</v>
      </c>
      <c r="DF24" t="s">
        <v>7663</v>
      </c>
      <c r="DG24" t="s">
        <v>7669</v>
      </c>
    </row>
    <row r="25" spans="1:111" ht="14.45" customHeight="1" x14ac:dyDescent="0.25">
      <c r="A25" t="s">
        <v>7675</v>
      </c>
      <c r="B25" t="s">
        <v>111</v>
      </c>
      <c r="C25" s="1">
        <v>44874.958572453703</v>
      </c>
      <c r="D25" s="1">
        <v>44917</v>
      </c>
      <c r="E25" t="s">
        <v>170</v>
      </c>
      <c r="G25" t="s">
        <v>113</v>
      </c>
      <c r="H25" t="s">
        <v>113</v>
      </c>
      <c r="I25" t="s">
        <v>113</v>
      </c>
      <c r="J25" t="s">
        <v>5101</v>
      </c>
      <c r="L25" t="s">
        <v>5102</v>
      </c>
      <c r="M25" t="s">
        <v>3038</v>
      </c>
      <c r="N25" t="s">
        <v>117</v>
      </c>
      <c r="O25" t="s">
        <v>118</v>
      </c>
      <c r="P25" s="4">
        <v>96950</v>
      </c>
      <c r="Q25" t="s">
        <v>119</v>
      </c>
      <c r="S25" s="5">
        <v>16702350561</v>
      </c>
      <c r="T25">
        <v>131</v>
      </c>
      <c r="U25">
        <v>531110</v>
      </c>
      <c r="V25" t="s">
        <v>120</v>
      </c>
      <c r="X25" t="s">
        <v>5103</v>
      </c>
      <c r="Y25" t="s">
        <v>5104</v>
      </c>
      <c r="Z25" t="s">
        <v>387</v>
      </c>
      <c r="AA25" t="s">
        <v>390</v>
      </c>
      <c r="AB25" t="s">
        <v>5102</v>
      </c>
      <c r="AC25" t="s">
        <v>3038</v>
      </c>
      <c r="AD25" t="s">
        <v>117</v>
      </c>
      <c r="AE25" t="s">
        <v>118</v>
      </c>
      <c r="AF25" s="4">
        <v>96950</v>
      </c>
      <c r="AG25" t="s">
        <v>119</v>
      </c>
      <c r="AI25" s="5">
        <v>16702350561</v>
      </c>
      <c r="AJ25">
        <v>131</v>
      </c>
      <c r="AK25" t="s">
        <v>1985</v>
      </c>
      <c r="BC25" t="str">
        <f>"37-2011.00"</f>
        <v>37-2011.00</v>
      </c>
      <c r="BD25" t="s">
        <v>125</v>
      </c>
      <c r="BE25" t="s">
        <v>5105</v>
      </c>
      <c r="BF25" t="s">
        <v>2137</v>
      </c>
      <c r="BG25">
        <v>7</v>
      </c>
      <c r="BI25" s="1">
        <v>44993</v>
      </c>
      <c r="BJ25" s="1">
        <v>45358</v>
      </c>
      <c r="BM25">
        <v>35</v>
      </c>
      <c r="BN25">
        <v>0</v>
      </c>
      <c r="BO25">
        <v>7</v>
      </c>
      <c r="BP25">
        <v>7</v>
      </c>
      <c r="BQ25">
        <v>7</v>
      </c>
      <c r="BR25">
        <v>7</v>
      </c>
      <c r="BS25">
        <v>7</v>
      </c>
      <c r="BT25">
        <v>0</v>
      </c>
      <c r="BU25" t="str">
        <f>"8:00 AM"</f>
        <v>8:00 AM</v>
      </c>
      <c r="BV25" t="str">
        <f>"4:00 PM"</f>
        <v>4:00 PM</v>
      </c>
      <c r="BW25" t="s">
        <v>164</v>
      </c>
      <c r="BX25">
        <v>0</v>
      </c>
      <c r="BY25">
        <v>12</v>
      </c>
      <c r="BZ25" t="s">
        <v>113</v>
      </c>
      <c r="CB25" t="s">
        <v>2206</v>
      </c>
      <c r="CC25" t="s">
        <v>5107</v>
      </c>
      <c r="CD25" t="s">
        <v>3038</v>
      </c>
      <c r="CE25" t="s">
        <v>117</v>
      </c>
      <c r="CF25" t="s">
        <v>118</v>
      </c>
      <c r="CG25" s="4">
        <v>96950</v>
      </c>
      <c r="CH25" s="2">
        <v>7.99</v>
      </c>
      <c r="CI25" s="2">
        <v>8.0500000000000007</v>
      </c>
      <c r="CJ25" s="2">
        <v>11.99</v>
      </c>
      <c r="CK25" s="2">
        <v>12.08</v>
      </c>
      <c r="CL25" t="s">
        <v>131</v>
      </c>
      <c r="CM25" t="s">
        <v>530</v>
      </c>
      <c r="CN25" t="s">
        <v>133</v>
      </c>
      <c r="CP25" t="s">
        <v>113</v>
      </c>
      <c r="CQ25" t="s">
        <v>134</v>
      </c>
      <c r="CR25" t="s">
        <v>113</v>
      </c>
      <c r="CS25" t="s">
        <v>134</v>
      </c>
      <c r="CT25" t="s">
        <v>134</v>
      </c>
      <c r="CU25" t="s">
        <v>134</v>
      </c>
      <c r="CV25" t="s">
        <v>132</v>
      </c>
      <c r="CW25" t="s">
        <v>1990</v>
      </c>
      <c r="CX25" s="5">
        <v>16702350561</v>
      </c>
      <c r="CY25" t="s">
        <v>1985</v>
      </c>
      <c r="CZ25" t="s">
        <v>533</v>
      </c>
      <c r="DA25" t="s">
        <v>134</v>
      </c>
      <c r="DB25" t="s">
        <v>113</v>
      </c>
    </row>
    <row r="26" spans="1:111" ht="14.45" customHeight="1" x14ac:dyDescent="0.25">
      <c r="A26" t="s">
        <v>7653</v>
      </c>
      <c r="B26" t="s">
        <v>356</v>
      </c>
      <c r="C26" s="1">
        <v>44867.003437731481</v>
      </c>
      <c r="D26" s="1">
        <v>44916</v>
      </c>
      <c r="E26" t="s">
        <v>170</v>
      </c>
      <c r="G26" t="s">
        <v>113</v>
      </c>
      <c r="H26" t="s">
        <v>113</v>
      </c>
      <c r="I26" t="s">
        <v>113</v>
      </c>
      <c r="J26" t="s">
        <v>867</v>
      </c>
      <c r="K26" t="s">
        <v>5263</v>
      </c>
      <c r="L26" t="s">
        <v>5264</v>
      </c>
      <c r="M26" t="s">
        <v>870</v>
      </c>
      <c r="N26" t="s">
        <v>234</v>
      </c>
      <c r="O26" t="s">
        <v>118</v>
      </c>
      <c r="P26" s="4">
        <v>96951</v>
      </c>
      <c r="Q26" t="s">
        <v>119</v>
      </c>
      <c r="R26" t="s">
        <v>132</v>
      </c>
      <c r="S26" s="5">
        <v>16705320363</v>
      </c>
      <c r="U26">
        <v>44511</v>
      </c>
      <c r="V26" t="s">
        <v>120</v>
      </c>
      <c r="X26" t="s">
        <v>872</v>
      </c>
      <c r="Y26" t="s">
        <v>873</v>
      </c>
      <c r="Z26" t="s">
        <v>874</v>
      </c>
      <c r="AA26" t="s">
        <v>238</v>
      </c>
      <c r="AB26" t="s">
        <v>5264</v>
      </c>
      <c r="AC26" t="s">
        <v>870</v>
      </c>
      <c r="AD26" t="s">
        <v>234</v>
      </c>
      <c r="AE26" t="s">
        <v>118</v>
      </c>
      <c r="AF26" s="4">
        <v>96951</v>
      </c>
      <c r="AG26" t="s">
        <v>119</v>
      </c>
      <c r="AH26" t="s">
        <v>132</v>
      </c>
      <c r="AI26" s="5">
        <v>16705320363</v>
      </c>
      <c r="AK26" t="s">
        <v>875</v>
      </c>
      <c r="BC26" t="str">
        <f>"41-1011.00"</f>
        <v>41-1011.00</v>
      </c>
      <c r="BD26" t="s">
        <v>653</v>
      </c>
      <c r="BE26" t="s">
        <v>5265</v>
      </c>
      <c r="BF26" t="s">
        <v>2632</v>
      </c>
      <c r="BG26">
        <v>1</v>
      </c>
      <c r="BI26" s="1">
        <v>44914</v>
      </c>
      <c r="BJ26" s="1">
        <v>45199</v>
      </c>
      <c r="BM26">
        <v>35</v>
      </c>
      <c r="BN26">
        <v>0</v>
      </c>
      <c r="BO26">
        <v>7</v>
      </c>
      <c r="BP26">
        <v>7</v>
      </c>
      <c r="BQ26">
        <v>7</v>
      </c>
      <c r="BR26">
        <v>7</v>
      </c>
      <c r="BS26">
        <v>7</v>
      </c>
      <c r="BT26">
        <v>0</v>
      </c>
      <c r="BU26" t="str">
        <f>"8:00 AM"</f>
        <v>8:00 AM</v>
      </c>
      <c r="BV26" t="str">
        <f>"4:00 PM"</f>
        <v>4:00 PM</v>
      </c>
      <c r="BW26" t="s">
        <v>164</v>
      </c>
      <c r="BX26">
        <v>0</v>
      </c>
      <c r="BY26">
        <v>12</v>
      </c>
      <c r="BZ26" t="s">
        <v>134</v>
      </c>
      <c r="CA26">
        <v>9</v>
      </c>
      <c r="CB26" t="s">
        <v>5266</v>
      </c>
      <c r="CC26" t="s">
        <v>5267</v>
      </c>
      <c r="CD26" t="s">
        <v>870</v>
      </c>
      <c r="CE26" t="s">
        <v>234</v>
      </c>
      <c r="CF26" t="s">
        <v>118</v>
      </c>
      <c r="CG26" s="4">
        <v>96951</v>
      </c>
      <c r="CH26" s="2">
        <v>10.5</v>
      </c>
      <c r="CI26" s="2">
        <v>10.5</v>
      </c>
      <c r="CJ26" s="2">
        <v>15.75</v>
      </c>
      <c r="CK26" s="2">
        <v>15.75</v>
      </c>
      <c r="CL26" t="s">
        <v>131</v>
      </c>
      <c r="CM26" t="s">
        <v>132</v>
      </c>
      <c r="CN26" t="s">
        <v>133</v>
      </c>
      <c r="CP26" t="s">
        <v>113</v>
      </c>
      <c r="CQ26" t="s">
        <v>134</v>
      </c>
      <c r="CR26" t="s">
        <v>113</v>
      </c>
      <c r="CS26" t="s">
        <v>134</v>
      </c>
      <c r="CT26" t="s">
        <v>132</v>
      </c>
      <c r="CU26" t="s">
        <v>134</v>
      </c>
      <c r="CV26" t="s">
        <v>132</v>
      </c>
      <c r="CW26" t="s">
        <v>6051</v>
      </c>
      <c r="CX26" s="5">
        <v>16705320363</v>
      </c>
      <c r="CY26" t="s">
        <v>875</v>
      </c>
      <c r="CZ26" t="s">
        <v>882</v>
      </c>
      <c r="DA26" t="s">
        <v>134</v>
      </c>
      <c r="DB26" t="s">
        <v>113</v>
      </c>
    </row>
    <row r="27" spans="1:111" ht="14.45" customHeight="1" x14ac:dyDescent="0.25">
      <c r="A27" t="s">
        <v>7654</v>
      </c>
      <c r="B27" t="s">
        <v>356</v>
      </c>
      <c r="C27" s="1">
        <v>44866.387019097223</v>
      </c>
      <c r="D27" s="1">
        <v>44916</v>
      </c>
      <c r="E27" t="s">
        <v>170</v>
      </c>
      <c r="G27" t="s">
        <v>134</v>
      </c>
      <c r="H27" t="s">
        <v>113</v>
      </c>
      <c r="I27" t="s">
        <v>113</v>
      </c>
      <c r="J27" t="s">
        <v>2513</v>
      </c>
      <c r="L27" t="s">
        <v>2515</v>
      </c>
      <c r="N27" t="s">
        <v>117</v>
      </c>
      <c r="O27" t="s">
        <v>118</v>
      </c>
      <c r="P27" s="4">
        <v>96950</v>
      </c>
      <c r="Q27" t="s">
        <v>119</v>
      </c>
      <c r="S27" s="5">
        <v>16702850478</v>
      </c>
      <c r="U27">
        <v>561320</v>
      </c>
      <c r="V27" t="s">
        <v>120</v>
      </c>
      <c r="X27" t="s">
        <v>2516</v>
      </c>
      <c r="Y27" t="s">
        <v>2517</v>
      </c>
      <c r="Z27" t="s">
        <v>214</v>
      </c>
      <c r="AA27" t="s">
        <v>1159</v>
      </c>
      <c r="AB27" t="s">
        <v>2518</v>
      </c>
      <c r="AD27" t="s">
        <v>141</v>
      </c>
      <c r="AE27" t="s">
        <v>118</v>
      </c>
      <c r="AF27" s="4">
        <v>96950</v>
      </c>
      <c r="AG27" t="s">
        <v>119</v>
      </c>
      <c r="AI27" s="5">
        <v>16702850478</v>
      </c>
      <c r="AK27" t="s">
        <v>2519</v>
      </c>
      <c r="BC27" t="str">
        <f>"11-1021.00"</f>
        <v>11-1021.00</v>
      </c>
      <c r="BD27" t="s">
        <v>637</v>
      </c>
      <c r="BE27" t="s">
        <v>2520</v>
      </c>
      <c r="BF27" t="s">
        <v>639</v>
      </c>
      <c r="BG27">
        <v>1</v>
      </c>
      <c r="BI27" s="1">
        <v>44835</v>
      </c>
      <c r="BJ27" s="1">
        <v>46295</v>
      </c>
      <c r="BM27">
        <v>40</v>
      </c>
      <c r="BN27">
        <v>0</v>
      </c>
      <c r="BO27">
        <v>8</v>
      </c>
      <c r="BP27">
        <v>8</v>
      </c>
      <c r="BQ27">
        <v>8</v>
      </c>
      <c r="BR27">
        <v>8</v>
      </c>
      <c r="BS27">
        <v>8</v>
      </c>
      <c r="BT27">
        <v>0</v>
      </c>
      <c r="BU27" t="str">
        <f>"8:00 AM"</f>
        <v>8:00 AM</v>
      </c>
      <c r="BV27" t="str">
        <f>"5:00 PM"</f>
        <v>5:00 PM</v>
      </c>
      <c r="BW27" t="s">
        <v>150</v>
      </c>
      <c r="BX27">
        <v>0</v>
      </c>
      <c r="BY27">
        <v>24</v>
      </c>
      <c r="BZ27" t="s">
        <v>134</v>
      </c>
      <c r="CA27">
        <v>17</v>
      </c>
      <c r="CB27" t="s">
        <v>7655</v>
      </c>
      <c r="CC27" t="s">
        <v>2522</v>
      </c>
      <c r="CE27" t="s">
        <v>141</v>
      </c>
      <c r="CF27" t="s">
        <v>118</v>
      </c>
      <c r="CG27" s="4">
        <v>96950</v>
      </c>
      <c r="CH27" s="2">
        <v>20.83</v>
      </c>
      <c r="CI27" s="2">
        <v>20.83</v>
      </c>
      <c r="CJ27" s="2">
        <v>0</v>
      </c>
      <c r="CK27" s="2">
        <v>0</v>
      </c>
      <c r="CL27" t="s">
        <v>131</v>
      </c>
      <c r="CM27" t="s">
        <v>132</v>
      </c>
      <c r="CN27" t="s">
        <v>133</v>
      </c>
      <c r="CP27" t="s">
        <v>113</v>
      </c>
      <c r="CQ27" t="s">
        <v>134</v>
      </c>
      <c r="CR27" t="s">
        <v>113</v>
      </c>
      <c r="CS27" t="s">
        <v>113</v>
      </c>
      <c r="CT27" t="s">
        <v>132</v>
      </c>
      <c r="CU27" t="s">
        <v>134</v>
      </c>
      <c r="CV27" t="s">
        <v>132</v>
      </c>
      <c r="CW27" t="s">
        <v>558</v>
      </c>
      <c r="CX27" s="5">
        <v>16702850478</v>
      </c>
      <c r="CY27" t="s">
        <v>2519</v>
      </c>
      <c r="CZ27" t="s">
        <v>132</v>
      </c>
      <c r="DA27" t="s">
        <v>134</v>
      </c>
      <c r="DB27" t="s">
        <v>113</v>
      </c>
      <c r="DC27" t="s">
        <v>2516</v>
      </c>
      <c r="DD27" t="s">
        <v>2517</v>
      </c>
      <c r="DE27" t="s">
        <v>214</v>
      </c>
      <c r="DF27" t="s">
        <v>2513</v>
      </c>
      <c r="DG27" t="s">
        <v>2519</v>
      </c>
    </row>
    <row r="28" spans="1:111" ht="14.45" customHeight="1" x14ac:dyDescent="0.25">
      <c r="A28" t="s">
        <v>7656</v>
      </c>
      <c r="B28" t="s">
        <v>356</v>
      </c>
      <c r="C28" s="1">
        <v>44866.326759722222</v>
      </c>
      <c r="D28" s="1">
        <v>44916</v>
      </c>
      <c r="E28" t="s">
        <v>170</v>
      </c>
      <c r="G28" t="s">
        <v>113</v>
      </c>
      <c r="H28" t="s">
        <v>113</v>
      </c>
      <c r="I28" t="s">
        <v>113</v>
      </c>
      <c r="J28" t="s">
        <v>4052</v>
      </c>
      <c r="K28" t="s">
        <v>4053</v>
      </c>
      <c r="L28" t="s">
        <v>4054</v>
      </c>
      <c r="N28" t="s">
        <v>4055</v>
      </c>
      <c r="O28" t="s">
        <v>118</v>
      </c>
      <c r="P28" s="4">
        <v>96950</v>
      </c>
      <c r="Q28" t="s">
        <v>119</v>
      </c>
      <c r="S28" s="5">
        <v>16702876868</v>
      </c>
      <c r="U28">
        <v>448190</v>
      </c>
      <c r="V28" t="s">
        <v>120</v>
      </c>
      <c r="X28" t="s">
        <v>4056</v>
      </c>
      <c r="Y28" t="s">
        <v>4057</v>
      </c>
      <c r="Z28" t="s">
        <v>3750</v>
      </c>
      <c r="AA28" t="s">
        <v>4058</v>
      </c>
      <c r="AB28" t="s">
        <v>4054</v>
      </c>
      <c r="AD28" t="s">
        <v>117</v>
      </c>
      <c r="AE28" t="s">
        <v>118</v>
      </c>
      <c r="AF28" s="4">
        <v>96950</v>
      </c>
      <c r="AG28" t="s">
        <v>119</v>
      </c>
      <c r="AI28" s="5">
        <v>16704839919</v>
      </c>
      <c r="AK28" t="s">
        <v>432</v>
      </c>
      <c r="BC28" t="str">
        <f>"51-6031.00"</f>
        <v>51-6031.00</v>
      </c>
      <c r="BD28" t="s">
        <v>1121</v>
      </c>
      <c r="BE28" t="s">
        <v>4059</v>
      </c>
      <c r="BF28" t="s">
        <v>4060</v>
      </c>
      <c r="BG28">
        <v>3</v>
      </c>
      <c r="BI28" s="1">
        <v>44959</v>
      </c>
      <c r="BJ28" s="1">
        <v>45323</v>
      </c>
      <c r="BM28">
        <v>40</v>
      </c>
      <c r="BN28">
        <v>0</v>
      </c>
      <c r="BO28">
        <v>8</v>
      </c>
      <c r="BP28">
        <v>8</v>
      </c>
      <c r="BQ28">
        <v>8</v>
      </c>
      <c r="BR28">
        <v>8</v>
      </c>
      <c r="BS28">
        <v>8</v>
      </c>
      <c r="BT28">
        <v>0</v>
      </c>
      <c r="BU28" t="str">
        <f>"8:00 AM"</f>
        <v>8:00 AM</v>
      </c>
      <c r="BV28" t="str">
        <f>"4:00 PM"</f>
        <v>4:00 PM</v>
      </c>
      <c r="BW28" t="s">
        <v>164</v>
      </c>
      <c r="BX28">
        <v>0</v>
      </c>
      <c r="BY28">
        <v>3</v>
      </c>
      <c r="BZ28" t="s">
        <v>113</v>
      </c>
      <c r="CB28" t="s">
        <v>128</v>
      </c>
      <c r="CC28" t="s">
        <v>4054</v>
      </c>
      <c r="CE28" t="s">
        <v>117</v>
      </c>
      <c r="CF28" t="s">
        <v>118</v>
      </c>
      <c r="CG28" s="4">
        <v>96950</v>
      </c>
      <c r="CH28" s="2">
        <v>8.0299999999999994</v>
      </c>
      <c r="CI28" s="2">
        <v>8.0299999999999994</v>
      </c>
      <c r="CJ28" s="2">
        <v>12.06</v>
      </c>
      <c r="CK28" s="2">
        <v>12.06</v>
      </c>
      <c r="CL28" t="s">
        <v>131</v>
      </c>
      <c r="CM28" t="s">
        <v>132</v>
      </c>
      <c r="CN28" t="s">
        <v>1330</v>
      </c>
      <c r="CP28" t="s">
        <v>113</v>
      </c>
      <c r="CQ28" t="s">
        <v>134</v>
      </c>
      <c r="CR28" t="s">
        <v>134</v>
      </c>
      <c r="CS28" t="s">
        <v>134</v>
      </c>
      <c r="CT28" t="s">
        <v>132</v>
      </c>
      <c r="CU28" t="s">
        <v>134</v>
      </c>
      <c r="CV28" t="s">
        <v>132</v>
      </c>
      <c r="CW28" t="s">
        <v>7657</v>
      </c>
      <c r="CX28" s="5">
        <v>16702876868</v>
      </c>
      <c r="CY28" t="s">
        <v>7658</v>
      </c>
      <c r="CZ28" t="s">
        <v>132</v>
      </c>
      <c r="DA28" t="s">
        <v>134</v>
      </c>
      <c r="DB28" t="s">
        <v>113</v>
      </c>
    </row>
    <row r="29" spans="1:111" ht="14.45" customHeight="1" x14ac:dyDescent="0.25">
      <c r="A29" t="s">
        <v>7625</v>
      </c>
      <c r="B29" t="s">
        <v>356</v>
      </c>
      <c r="C29" s="1">
        <v>44847.872292824075</v>
      </c>
      <c r="D29" s="1">
        <v>44915</v>
      </c>
      <c r="E29" t="s">
        <v>170</v>
      </c>
      <c r="G29" t="s">
        <v>134</v>
      </c>
      <c r="H29" t="s">
        <v>113</v>
      </c>
      <c r="I29" t="s">
        <v>113</v>
      </c>
      <c r="J29" t="s">
        <v>3247</v>
      </c>
      <c r="K29" t="s">
        <v>3248</v>
      </c>
      <c r="L29" t="s">
        <v>3249</v>
      </c>
      <c r="M29" t="s">
        <v>3250</v>
      </c>
      <c r="N29" t="s">
        <v>141</v>
      </c>
      <c r="O29" t="s">
        <v>118</v>
      </c>
      <c r="P29" s="4">
        <v>96950</v>
      </c>
      <c r="Q29" t="s">
        <v>119</v>
      </c>
      <c r="S29" s="5">
        <v>16709893291</v>
      </c>
      <c r="U29">
        <v>56179</v>
      </c>
      <c r="V29" t="s">
        <v>120</v>
      </c>
      <c r="X29" t="s">
        <v>3251</v>
      </c>
      <c r="Y29" t="s">
        <v>3252</v>
      </c>
      <c r="Z29" t="s">
        <v>3253</v>
      </c>
      <c r="AA29" t="s">
        <v>3254</v>
      </c>
      <c r="AB29" t="s">
        <v>3249</v>
      </c>
      <c r="AC29" t="s">
        <v>3255</v>
      </c>
      <c r="AD29" t="s">
        <v>141</v>
      </c>
      <c r="AE29" t="s">
        <v>118</v>
      </c>
      <c r="AF29" s="4">
        <v>96950</v>
      </c>
      <c r="AG29" t="s">
        <v>119</v>
      </c>
      <c r="AI29" s="5">
        <v>16709893291</v>
      </c>
      <c r="AK29" t="s">
        <v>3256</v>
      </c>
      <c r="BC29" t="str">
        <f>"11-1021.00"</f>
        <v>11-1021.00</v>
      </c>
      <c r="BD29" t="s">
        <v>637</v>
      </c>
      <c r="BE29" t="s">
        <v>3257</v>
      </c>
      <c r="BF29" t="s">
        <v>3254</v>
      </c>
      <c r="BG29">
        <v>1</v>
      </c>
      <c r="BI29" s="1">
        <v>44835</v>
      </c>
      <c r="BJ29" s="1">
        <v>45930</v>
      </c>
      <c r="BM29">
        <v>40</v>
      </c>
      <c r="BN29">
        <v>0</v>
      </c>
      <c r="BO29">
        <v>8</v>
      </c>
      <c r="BP29">
        <v>8</v>
      </c>
      <c r="BQ29">
        <v>8</v>
      </c>
      <c r="BR29">
        <v>8</v>
      </c>
      <c r="BS29">
        <v>8</v>
      </c>
      <c r="BT29">
        <v>0</v>
      </c>
      <c r="BU29" t="str">
        <f>"8:00 AM"</f>
        <v>8:00 AM</v>
      </c>
      <c r="BV29" t="str">
        <f>"5:00 PM"</f>
        <v>5:00 PM</v>
      </c>
      <c r="BW29" t="s">
        <v>164</v>
      </c>
      <c r="BX29">
        <v>0</v>
      </c>
      <c r="BY29">
        <v>36</v>
      </c>
      <c r="BZ29" t="s">
        <v>134</v>
      </c>
      <c r="CA29">
        <v>35</v>
      </c>
      <c r="CB29" s="3" t="s">
        <v>3258</v>
      </c>
      <c r="CC29" t="s">
        <v>3249</v>
      </c>
      <c r="CD29" t="s">
        <v>3255</v>
      </c>
      <c r="CE29" t="s">
        <v>141</v>
      </c>
      <c r="CF29" t="s">
        <v>118</v>
      </c>
      <c r="CG29" s="4">
        <v>96950</v>
      </c>
      <c r="CH29" s="2">
        <v>20.83</v>
      </c>
      <c r="CI29" s="2">
        <v>21</v>
      </c>
      <c r="CJ29" s="2">
        <v>31.24</v>
      </c>
      <c r="CK29" s="2">
        <v>31.5</v>
      </c>
      <c r="CL29" t="s">
        <v>131</v>
      </c>
      <c r="CM29" t="s">
        <v>557</v>
      </c>
      <c r="CN29" t="s">
        <v>133</v>
      </c>
      <c r="CP29" t="s">
        <v>113</v>
      </c>
      <c r="CQ29" t="s">
        <v>134</v>
      </c>
      <c r="CR29" t="s">
        <v>134</v>
      </c>
      <c r="CS29" t="s">
        <v>113</v>
      </c>
      <c r="CT29" t="s">
        <v>134</v>
      </c>
      <c r="CU29" t="s">
        <v>134</v>
      </c>
      <c r="CV29" t="s">
        <v>134</v>
      </c>
      <c r="CW29" t="s">
        <v>7123</v>
      </c>
      <c r="CX29" s="5">
        <v>16709893291</v>
      </c>
      <c r="CY29" t="s">
        <v>7626</v>
      </c>
      <c r="CZ29" t="s">
        <v>132</v>
      </c>
      <c r="DA29" t="s">
        <v>134</v>
      </c>
      <c r="DB29" t="s">
        <v>113</v>
      </c>
    </row>
    <row r="30" spans="1:111" ht="14.45" customHeight="1" x14ac:dyDescent="0.25">
      <c r="A30" t="s">
        <v>7627</v>
      </c>
      <c r="B30" t="s">
        <v>356</v>
      </c>
      <c r="C30" s="1">
        <v>44725.371554398145</v>
      </c>
      <c r="D30" s="1">
        <v>44915</v>
      </c>
      <c r="E30" t="s">
        <v>170</v>
      </c>
      <c r="G30" t="s">
        <v>113</v>
      </c>
      <c r="H30" t="s">
        <v>113</v>
      </c>
      <c r="I30" t="s">
        <v>113</v>
      </c>
      <c r="J30" t="s">
        <v>7628</v>
      </c>
      <c r="K30" t="s">
        <v>7629</v>
      </c>
      <c r="L30" t="s">
        <v>7630</v>
      </c>
      <c r="M30" t="s">
        <v>7631</v>
      </c>
      <c r="N30" t="s">
        <v>117</v>
      </c>
      <c r="O30" t="s">
        <v>118</v>
      </c>
      <c r="P30" s="4">
        <v>96950</v>
      </c>
      <c r="Q30" t="s">
        <v>119</v>
      </c>
      <c r="S30" s="5">
        <v>16702346666</v>
      </c>
      <c r="U30">
        <v>44511</v>
      </c>
      <c r="V30" t="s">
        <v>120</v>
      </c>
      <c r="X30" t="s">
        <v>7632</v>
      </c>
      <c r="Y30" t="s">
        <v>7633</v>
      </c>
      <c r="Z30" t="s">
        <v>7634</v>
      </c>
      <c r="AA30" t="s">
        <v>144</v>
      </c>
      <c r="AB30" t="s">
        <v>7630</v>
      </c>
      <c r="AC30" t="s">
        <v>7634</v>
      </c>
      <c r="AD30" t="s">
        <v>117</v>
      </c>
      <c r="AE30" t="s">
        <v>118</v>
      </c>
      <c r="AF30" s="4">
        <v>96950</v>
      </c>
      <c r="AG30" t="s">
        <v>119</v>
      </c>
      <c r="AI30" s="5">
        <v>16702346666</v>
      </c>
      <c r="AK30" t="s">
        <v>7635</v>
      </c>
      <c r="BC30" t="str">
        <f>"41-2011.00"</f>
        <v>41-2011.00</v>
      </c>
      <c r="BD30" t="s">
        <v>7259</v>
      </c>
      <c r="BE30" t="s">
        <v>7636</v>
      </c>
      <c r="BF30" t="s">
        <v>7637</v>
      </c>
      <c r="BG30">
        <v>3</v>
      </c>
      <c r="BI30" s="1">
        <v>44835</v>
      </c>
      <c r="BJ30" s="1">
        <v>45199</v>
      </c>
      <c r="BM30">
        <v>35</v>
      </c>
      <c r="BN30">
        <v>0</v>
      </c>
      <c r="BO30">
        <v>7</v>
      </c>
      <c r="BP30">
        <v>7</v>
      </c>
      <c r="BQ30">
        <v>7</v>
      </c>
      <c r="BR30">
        <v>7</v>
      </c>
      <c r="BS30">
        <v>7</v>
      </c>
      <c r="BT30">
        <v>0</v>
      </c>
      <c r="BU30" t="str">
        <f>"8:00 AM"</f>
        <v>8:00 AM</v>
      </c>
      <c r="BV30" t="str">
        <f>"4:00 PM"</f>
        <v>4:00 PM</v>
      </c>
      <c r="BW30" t="s">
        <v>164</v>
      </c>
      <c r="BX30">
        <v>0</v>
      </c>
      <c r="BY30">
        <v>12</v>
      </c>
      <c r="BZ30" t="s">
        <v>113</v>
      </c>
      <c r="CB30" t="s">
        <v>7638</v>
      </c>
      <c r="CC30" t="s">
        <v>7630</v>
      </c>
      <c r="CD30" t="s">
        <v>7631</v>
      </c>
      <c r="CE30" t="s">
        <v>117</v>
      </c>
      <c r="CF30" t="s">
        <v>118</v>
      </c>
      <c r="CG30" s="4">
        <v>96950</v>
      </c>
      <c r="CH30" s="2">
        <v>7.79</v>
      </c>
      <c r="CI30" s="2">
        <v>7.79</v>
      </c>
      <c r="CJ30" s="2">
        <v>11.69</v>
      </c>
      <c r="CK30" s="2">
        <v>11.69</v>
      </c>
      <c r="CL30" t="s">
        <v>131</v>
      </c>
      <c r="CN30" t="s">
        <v>133</v>
      </c>
      <c r="CP30" t="s">
        <v>113</v>
      </c>
      <c r="CQ30" t="s">
        <v>134</v>
      </c>
      <c r="CR30" t="s">
        <v>113</v>
      </c>
      <c r="CS30" t="s">
        <v>134</v>
      </c>
      <c r="CT30" t="s">
        <v>132</v>
      </c>
      <c r="CU30" t="s">
        <v>134</v>
      </c>
      <c r="CV30" t="s">
        <v>132</v>
      </c>
      <c r="CW30" t="s">
        <v>483</v>
      </c>
      <c r="CX30" s="5">
        <v>16702346666</v>
      </c>
      <c r="CY30" t="s">
        <v>7635</v>
      </c>
      <c r="CZ30" t="s">
        <v>132</v>
      </c>
      <c r="DA30" t="s">
        <v>134</v>
      </c>
      <c r="DB30" t="s">
        <v>113</v>
      </c>
      <c r="DC30" t="s">
        <v>7632</v>
      </c>
      <c r="DD30" t="s">
        <v>7639</v>
      </c>
      <c r="DF30" t="s">
        <v>7628</v>
      </c>
      <c r="DG30" t="s">
        <v>7635</v>
      </c>
    </row>
    <row r="31" spans="1:111" ht="14.45" customHeight="1" x14ac:dyDescent="0.25">
      <c r="A31" t="s">
        <v>7640</v>
      </c>
      <c r="B31" t="s">
        <v>356</v>
      </c>
      <c r="C31" s="1">
        <v>44866.389733912038</v>
      </c>
      <c r="D31" s="1">
        <v>44915</v>
      </c>
      <c r="E31" t="s">
        <v>170</v>
      </c>
      <c r="G31" t="s">
        <v>134</v>
      </c>
      <c r="H31" t="s">
        <v>113</v>
      </c>
      <c r="I31" t="s">
        <v>113</v>
      </c>
      <c r="J31" t="s">
        <v>2513</v>
      </c>
      <c r="L31" t="s">
        <v>5914</v>
      </c>
      <c r="N31" t="s">
        <v>117</v>
      </c>
      <c r="O31" t="s">
        <v>118</v>
      </c>
      <c r="P31" s="4">
        <v>96950</v>
      </c>
      <c r="Q31" t="s">
        <v>119</v>
      </c>
      <c r="S31" s="5">
        <v>16702850478</v>
      </c>
      <c r="U31">
        <v>561320</v>
      </c>
      <c r="V31" t="s">
        <v>120</v>
      </c>
      <c r="X31" t="s">
        <v>948</v>
      </c>
      <c r="Y31" t="s">
        <v>5915</v>
      </c>
      <c r="Z31" t="s">
        <v>696</v>
      </c>
      <c r="AA31" t="s">
        <v>7641</v>
      </c>
      <c r="AB31" t="s">
        <v>7642</v>
      </c>
      <c r="AD31" t="s">
        <v>117</v>
      </c>
      <c r="AE31" t="s">
        <v>118</v>
      </c>
      <c r="AF31" s="4">
        <v>96950</v>
      </c>
      <c r="AG31" t="s">
        <v>119</v>
      </c>
      <c r="AI31" s="5">
        <v>16702850478</v>
      </c>
      <c r="AK31" t="s">
        <v>2519</v>
      </c>
      <c r="BC31" t="str">
        <f>"11-1021.00"</f>
        <v>11-1021.00</v>
      </c>
      <c r="BD31" t="s">
        <v>637</v>
      </c>
      <c r="BE31" t="s">
        <v>5917</v>
      </c>
      <c r="BF31" t="s">
        <v>1159</v>
      </c>
      <c r="BG31">
        <v>1</v>
      </c>
      <c r="BI31" s="1">
        <v>44835</v>
      </c>
      <c r="BJ31" s="1">
        <v>45930</v>
      </c>
      <c r="BM31">
        <v>40</v>
      </c>
      <c r="BN31">
        <v>0</v>
      </c>
      <c r="BO31">
        <v>8</v>
      </c>
      <c r="BP31">
        <v>8</v>
      </c>
      <c r="BQ31">
        <v>8</v>
      </c>
      <c r="BR31">
        <v>8</v>
      </c>
      <c r="BS31">
        <v>8</v>
      </c>
      <c r="BT31">
        <v>0</v>
      </c>
      <c r="BU31" t="str">
        <f>"8:00 AM"</f>
        <v>8:00 AM</v>
      </c>
      <c r="BV31" t="str">
        <f>"5:00 PM"</f>
        <v>5:00 PM</v>
      </c>
      <c r="BW31" t="s">
        <v>150</v>
      </c>
      <c r="BX31">
        <v>0</v>
      </c>
      <c r="BY31">
        <v>24</v>
      </c>
      <c r="BZ31" t="s">
        <v>134</v>
      </c>
      <c r="CA31">
        <v>19</v>
      </c>
      <c r="CB31" t="s">
        <v>7643</v>
      </c>
      <c r="CC31" t="s">
        <v>7644</v>
      </c>
      <c r="CE31" t="s">
        <v>141</v>
      </c>
      <c r="CF31" t="s">
        <v>118</v>
      </c>
      <c r="CG31" s="4">
        <v>96950</v>
      </c>
      <c r="CH31" s="2">
        <v>20.83</v>
      </c>
      <c r="CI31" s="2">
        <v>20.83</v>
      </c>
      <c r="CJ31" s="2">
        <v>0</v>
      </c>
      <c r="CK31" s="2">
        <v>0</v>
      </c>
      <c r="CL31" t="s">
        <v>131</v>
      </c>
      <c r="CM31" t="s">
        <v>2831</v>
      </c>
      <c r="CN31" t="s">
        <v>133</v>
      </c>
      <c r="CP31" t="s">
        <v>113</v>
      </c>
      <c r="CQ31" t="s">
        <v>134</v>
      </c>
      <c r="CR31" t="s">
        <v>113</v>
      </c>
      <c r="CS31" t="s">
        <v>113</v>
      </c>
      <c r="CT31" t="s">
        <v>132</v>
      </c>
      <c r="CU31" t="s">
        <v>134</v>
      </c>
      <c r="CV31" t="s">
        <v>132</v>
      </c>
      <c r="CW31" t="s">
        <v>5902</v>
      </c>
      <c r="CX31" s="5">
        <v>16702850478</v>
      </c>
      <c r="CY31" t="s">
        <v>2519</v>
      </c>
      <c r="CZ31" t="s">
        <v>132</v>
      </c>
      <c r="DA31" t="s">
        <v>134</v>
      </c>
      <c r="DB31" t="s">
        <v>113</v>
      </c>
      <c r="DC31" t="s">
        <v>948</v>
      </c>
      <c r="DD31" t="s">
        <v>5915</v>
      </c>
      <c r="DE31" t="s">
        <v>132</v>
      </c>
      <c r="DF31" t="s">
        <v>2513</v>
      </c>
      <c r="DG31" t="s">
        <v>2519</v>
      </c>
    </row>
    <row r="32" spans="1:111" ht="14.45" customHeight="1" x14ac:dyDescent="0.25">
      <c r="A32" t="s">
        <v>7645</v>
      </c>
      <c r="B32" t="s">
        <v>111</v>
      </c>
      <c r="C32" s="1">
        <v>44756.816740393515</v>
      </c>
      <c r="D32" s="1">
        <v>44915</v>
      </c>
      <c r="E32" t="s">
        <v>170</v>
      </c>
      <c r="G32" t="s">
        <v>113</v>
      </c>
      <c r="H32" t="s">
        <v>113</v>
      </c>
      <c r="I32" t="s">
        <v>113</v>
      </c>
      <c r="J32" t="s">
        <v>7646</v>
      </c>
      <c r="L32" t="s">
        <v>7647</v>
      </c>
      <c r="N32" t="s">
        <v>117</v>
      </c>
      <c r="O32" t="s">
        <v>118</v>
      </c>
      <c r="P32" s="4">
        <v>96950</v>
      </c>
      <c r="Q32" t="s">
        <v>119</v>
      </c>
      <c r="S32" s="5">
        <v>16702353334</v>
      </c>
      <c r="U32">
        <v>713120</v>
      </c>
      <c r="V32" t="s">
        <v>120</v>
      </c>
      <c r="X32" t="s">
        <v>4454</v>
      </c>
      <c r="Y32" t="s">
        <v>7648</v>
      </c>
      <c r="Z32" t="s">
        <v>7649</v>
      </c>
      <c r="AA32" t="s">
        <v>326</v>
      </c>
      <c r="AB32" t="s">
        <v>7650</v>
      </c>
      <c r="AD32" t="s">
        <v>141</v>
      </c>
      <c r="AE32" t="s">
        <v>118</v>
      </c>
      <c r="AF32" s="4">
        <v>96950</v>
      </c>
      <c r="AG32" t="s">
        <v>119</v>
      </c>
      <c r="AI32" s="5">
        <v>16702353334</v>
      </c>
      <c r="AK32" t="s">
        <v>4045</v>
      </c>
      <c r="BC32" t="str">
        <f>"49-9091.00"</f>
        <v>49-9091.00</v>
      </c>
      <c r="BD32" t="s">
        <v>4046</v>
      </c>
      <c r="BE32" t="s">
        <v>7651</v>
      </c>
      <c r="BF32" t="s">
        <v>7652</v>
      </c>
      <c r="BG32">
        <v>3</v>
      </c>
      <c r="BI32" s="1">
        <v>44835</v>
      </c>
      <c r="BJ32" s="1">
        <v>45199</v>
      </c>
      <c r="BM32">
        <v>40</v>
      </c>
      <c r="BN32">
        <v>0</v>
      </c>
      <c r="BO32">
        <v>8</v>
      </c>
      <c r="BP32">
        <v>8</v>
      </c>
      <c r="BQ32">
        <v>8</v>
      </c>
      <c r="BR32">
        <v>8</v>
      </c>
      <c r="BS32">
        <v>8</v>
      </c>
      <c r="BT32">
        <v>0</v>
      </c>
      <c r="BU32" t="str">
        <f>"9:00 AM"</f>
        <v>9:00 AM</v>
      </c>
      <c r="BV32" t="str">
        <f>"5:00 PM"</f>
        <v>5:00 PM</v>
      </c>
      <c r="BW32" t="s">
        <v>164</v>
      </c>
      <c r="BX32">
        <v>3</v>
      </c>
      <c r="BY32">
        <v>12</v>
      </c>
      <c r="BZ32" t="s">
        <v>113</v>
      </c>
      <c r="CB32" t="s">
        <v>4049</v>
      </c>
      <c r="CC32" t="s">
        <v>7647</v>
      </c>
      <c r="CE32" t="s">
        <v>117</v>
      </c>
      <c r="CF32" t="s">
        <v>118</v>
      </c>
      <c r="CG32" s="4">
        <v>96950</v>
      </c>
      <c r="CH32" s="2">
        <v>12.79</v>
      </c>
      <c r="CI32" s="2">
        <v>12.79</v>
      </c>
      <c r="CJ32" s="2">
        <v>19.190000000000001</v>
      </c>
      <c r="CK32" s="2">
        <v>19.190000000000001</v>
      </c>
      <c r="CL32" t="s">
        <v>131</v>
      </c>
      <c r="CM32" t="s">
        <v>557</v>
      </c>
      <c r="CN32" t="s">
        <v>133</v>
      </c>
      <c r="CP32" t="s">
        <v>113</v>
      </c>
      <c r="CQ32" t="s">
        <v>134</v>
      </c>
      <c r="CR32" t="s">
        <v>113</v>
      </c>
      <c r="CS32" t="s">
        <v>134</v>
      </c>
      <c r="CT32" t="s">
        <v>134</v>
      </c>
      <c r="CU32" t="s">
        <v>134</v>
      </c>
      <c r="CV32" t="s">
        <v>132</v>
      </c>
      <c r="CW32" t="s">
        <v>4050</v>
      </c>
      <c r="CX32" s="5">
        <v>16702353334</v>
      </c>
      <c r="CY32" t="s">
        <v>4045</v>
      </c>
      <c r="CZ32" t="s">
        <v>132</v>
      </c>
      <c r="DA32" t="s">
        <v>134</v>
      </c>
      <c r="DB32" t="s">
        <v>113</v>
      </c>
    </row>
    <row r="33" spans="1:111" ht="14.45" customHeight="1" x14ac:dyDescent="0.25">
      <c r="A33" t="s">
        <v>7581</v>
      </c>
      <c r="B33" t="s">
        <v>356</v>
      </c>
      <c r="C33" s="1">
        <v>44866.359562962964</v>
      </c>
      <c r="D33" s="1">
        <v>44914</v>
      </c>
      <c r="E33" t="s">
        <v>170</v>
      </c>
      <c r="G33" t="s">
        <v>113</v>
      </c>
      <c r="H33" t="s">
        <v>113</v>
      </c>
      <c r="I33" t="s">
        <v>113</v>
      </c>
      <c r="J33" t="s">
        <v>2513</v>
      </c>
      <c r="L33" t="s">
        <v>7582</v>
      </c>
      <c r="N33" t="s">
        <v>141</v>
      </c>
      <c r="O33" t="s">
        <v>118</v>
      </c>
      <c r="P33" s="4">
        <v>96950</v>
      </c>
      <c r="Q33" t="s">
        <v>119</v>
      </c>
      <c r="S33" s="5">
        <v>16702850478</v>
      </c>
      <c r="U33">
        <v>561320</v>
      </c>
      <c r="V33" t="s">
        <v>120</v>
      </c>
      <c r="X33" t="s">
        <v>2516</v>
      </c>
      <c r="Y33" t="s">
        <v>2517</v>
      </c>
      <c r="Z33" t="s">
        <v>214</v>
      </c>
      <c r="AA33" t="s">
        <v>144</v>
      </c>
      <c r="AB33" t="s">
        <v>2518</v>
      </c>
      <c r="AD33" t="s">
        <v>141</v>
      </c>
      <c r="AE33" t="s">
        <v>118</v>
      </c>
      <c r="AF33" s="4">
        <v>96950</v>
      </c>
      <c r="AG33" t="s">
        <v>119</v>
      </c>
      <c r="AI33" s="5">
        <v>16702850478</v>
      </c>
      <c r="AK33" t="s">
        <v>2519</v>
      </c>
      <c r="BC33" t="str">
        <f>"49-9071.00"</f>
        <v>49-9071.00</v>
      </c>
      <c r="BD33" t="s">
        <v>240</v>
      </c>
      <c r="BE33" t="s">
        <v>7583</v>
      </c>
      <c r="BF33" t="s">
        <v>4098</v>
      </c>
      <c r="BG33">
        <v>20</v>
      </c>
      <c r="BI33" s="1">
        <v>44835</v>
      </c>
      <c r="BJ33" s="1">
        <v>45199</v>
      </c>
      <c r="BM33">
        <v>40</v>
      </c>
      <c r="BN33">
        <v>0</v>
      </c>
      <c r="BO33">
        <v>8</v>
      </c>
      <c r="BP33">
        <v>8</v>
      </c>
      <c r="BQ33">
        <v>8</v>
      </c>
      <c r="BR33">
        <v>8</v>
      </c>
      <c r="BS33">
        <v>8</v>
      </c>
      <c r="BT33">
        <v>0</v>
      </c>
      <c r="BU33" t="str">
        <f>"8:00 AM"</f>
        <v>8:00 AM</v>
      </c>
      <c r="BV33" t="str">
        <f>"5:00 PM"</f>
        <v>5:00 PM</v>
      </c>
      <c r="BW33" t="s">
        <v>128</v>
      </c>
      <c r="BX33">
        <v>0</v>
      </c>
      <c r="BY33">
        <v>12</v>
      </c>
      <c r="BZ33" t="s">
        <v>113</v>
      </c>
      <c r="CB33" t="s">
        <v>7584</v>
      </c>
      <c r="CC33" t="s">
        <v>2518</v>
      </c>
      <c r="CE33" t="s">
        <v>141</v>
      </c>
      <c r="CF33" t="s">
        <v>118</v>
      </c>
      <c r="CG33" s="4">
        <v>96950</v>
      </c>
      <c r="CH33" s="2">
        <v>9.19</v>
      </c>
      <c r="CI33" s="2">
        <v>9.19</v>
      </c>
      <c r="CJ33" s="2">
        <v>0</v>
      </c>
      <c r="CK33" s="2">
        <v>0</v>
      </c>
      <c r="CL33" t="s">
        <v>131</v>
      </c>
      <c r="CM33" t="s">
        <v>128</v>
      </c>
      <c r="CN33" t="s">
        <v>133</v>
      </c>
      <c r="CP33" t="s">
        <v>113</v>
      </c>
      <c r="CQ33" t="s">
        <v>134</v>
      </c>
      <c r="CR33" t="s">
        <v>113</v>
      </c>
      <c r="CS33" t="s">
        <v>113</v>
      </c>
      <c r="CT33" t="s">
        <v>132</v>
      </c>
      <c r="CU33" t="s">
        <v>134</v>
      </c>
      <c r="CV33" t="s">
        <v>132</v>
      </c>
      <c r="CW33" t="s">
        <v>558</v>
      </c>
      <c r="CX33" s="5">
        <v>16702850478</v>
      </c>
      <c r="CY33" t="s">
        <v>2519</v>
      </c>
      <c r="CZ33" t="s">
        <v>132</v>
      </c>
      <c r="DA33" t="s">
        <v>134</v>
      </c>
      <c r="DB33" t="s">
        <v>113</v>
      </c>
      <c r="DC33" t="s">
        <v>2516</v>
      </c>
      <c r="DD33" t="s">
        <v>2517</v>
      </c>
      <c r="DE33" t="s">
        <v>214</v>
      </c>
      <c r="DF33" t="s">
        <v>2513</v>
      </c>
      <c r="DG33" t="s">
        <v>2519</v>
      </c>
    </row>
    <row r="34" spans="1:111" ht="14.45" customHeight="1" x14ac:dyDescent="0.25">
      <c r="A34" t="s">
        <v>7585</v>
      </c>
      <c r="B34" t="s">
        <v>187</v>
      </c>
      <c r="C34" s="1">
        <v>44866.38554826389</v>
      </c>
      <c r="D34" s="1">
        <v>44914</v>
      </c>
      <c r="E34" t="s">
        <v>112</v>
      </c>
      <c r="F34" s="1">
        <v>44833.833333333336</v>
      </c>
      <c r="G34" t="s">
        <v>113</v>
      </c>
      <c r="H34" t="s">
        <v>113</v>
      </c>
      <c r="I34" t="s">
        <v>113</v>
      </c>
      <c r="J34" t="s">
        <v>2513</v>
      </c>
      <c r="L34" t="s">
        <v>7582</v>
      </c>
      <c r="N34" t="s">
        <v>141</v>
      </c>
      <c r="O34" t="s">
        <v>118</v>
      </c>
      <c r="P34" s="4">
        <v>96950</v>
      </c>
      <c r="Q34" t="s">
        <v>119</v>
      </c>
      <c r="S34" s="5">
        <v>16702850478</v>
      </c>
      <c r="U34">
        <v>561320</v>
      </c>
      <c r="V34" t="s">
        <v>120</v>
      </c>
      <c r="X34" t="s">
        <v>2516</v>
      </c>
      <c r="Y34" t="s">
        <v>2517</v>
      </c>
      <c r="Z34" t="s">
        <v>214</v>
      </c>
      <c r="AA34" t="s">
        <v>144</v>
      </c>
      <c r="AB34" t="s">
        <v>2518</v>
      </c>
      <c r="AD34" t="s">
        <v>141</v>
      </c>
      <c r="AE34" t="s">
        <v>118</v>
      </c>
      <c r="AF34" s="4">
        <v>96950</v>
      </c>
      <c r="AG34" t="s">
        <v>119</v>
      </c>
      <c r="AI34" s="5">
        <v>16702850478</v>
      </c>
      <c r="AK34" t="s">
        <v>2519</v>
      </c>
      <c r="BC34" t="str">
        <f>"49-9071.00"</f>
        <v>49-9071.00</v>
      </c>
      <c r="BD34" t="s">
        <v>240</v>
      </c>
      <c r="BE34" t="s">
        <v>7583</v>
      </c>
      <c r="BF34" t="s">
        <v>4098</v>
      </c>
      <c r="BG34">
        <v>20</v>
      </c>
      <c r="BH34">
        <v>20</v>
      </c>
      <c r="BI34" s="1">
        <v>44835</v>
      </c>
      <c r="BJ34" s="1">
        <v>45199</v>
      </c>
      <c r="BK34" s="1">
        <v>44914</v>
      </c>
      <c r="BL34" s="1">
        <v>45199</v>
      </c>
      <c r="BM34">
        <v>40</v>
      </c>
      <c r="BN34">
        <v>0</v>
      </c>
      <c r="BO34">
        <v>8</v>
      </c>
      <c r="BP34">
        <v>8</v>
      </c>
      <c r="BQ34">
        <v>8</v>
      </c>
      <c r="BR34">
        <v>8</v>
      </c>
      <c r="BS34">
        <v>8</v>
      </c>
      <c r="BT34">
        <v>0</v>
      </c>
      <c r="BU34" t="str">
        <f>"8:00 AM"</f>
        <v>8:00 AM</v>
      </c>
      <c r="BV34" t="str">
        <f>"5:00 PM"</f>
        <v>5:00 PM</v>
      </c>
      <c r="BW34" t="s">
        <v>128</v>
      </c>
      <c r="BX34">
        <v>0</v>
      </c>
      <c r="BY34">
        <v>6</v>
      </c>
      <c r="BZ34" t="s">
        <v>113</v>
      </c>
      <c r="CB34" t="s">
        <v>7586</v>
      </c>
      <c r="CC34" t="s">
        <v>2518</v>
      </c>
      <c r="CE34" t="s">
        <v>141</v>
      </c>
      <c r="CF34" t="s">
        <v>118</v>
      </c>
      <c r="CG34" s="4">
        <v>96950</v>
      </c>
      <c r="CH34" s="2">
        <v>9.19</v>
      </c>
      <c r="CI34" s="2">
        <v>9.19</v>
      </c>
      <c r="CJ34" s="2">
        <v>0</v>
      </c>
      <c r="CK34" s="2">
        <v>0</v>
      </c>
      <c r="CL34" t="s">
        <v>131</v>
      </c>
      <c r="CM34" t="s">
        <v>768</v>
      </c>
      <c r="CN34" t="s">
        <v>133</v>
      </c>
      <c r="CP34" t="s">
        <v>113</v>
      </c>
      <c r="CQ34" t="s">
        <v>134</v>
      </c>
      <c r="CR34" t="s">
        <v>113</v>
      </c>
      <c r="CS34" t="s">
        <v>113</v>
      </c>
      <c r="CT34" t="s">
        <v>132</v>
      </c>
      <c r="CU34" t="s">
        <v>134</v>
      </c>
      <c r="CV34" t="s">
        <v>132</v>
      </c>
      <c r="CW34" t="s">
        <v>558</v>
      </c>
      <c r="CX34" s="5">
        <v>16702850478</v>
      </c>
      <c r="CY34" t="s">
        <v>2519</v>
      </c>
      <c r="CZ34" t="s">
        <v>132</v>
      </c>
      <c r="DA34" t="s">
        <v>134</v>
      </c>
      <c r="DB34" t="s">
        <v>113</v>
      </c>
      <c r="DC34" t="s">
        <v>2516</v>
      </c>
      <c r="DD34" t="s">
        <v>2517</v>
      </c>
      <c r="DE34" t="s">
        <v>214</v>
      </c>
      <c r="DF34" t="s">
        <v>2513</v>
      </c>
      <c r="DG34" t="s">
        <v>2519</v>
      </c>
    </row>
    <row r="35" spans="1:111" ht="14.45" customHeight="1" x14ac:dyDescent="0.25">
      <c r="A35" t="s">
        <v>7587</v>
      </c>
      <c r="B35" t="s">
        <v>356</v>
      </c>
      <c r="C35" s="1">
        <v>44863.358194560184</v>
      </c>
      <c r="D35" s="1">
        <v>44914</v>
      </c>
      <c r="E35" t="s">
        <v>170</v>
      </c>
      <c r="G35" t="s">
        <v>113</v>
      </c>
      <c r="H35" t="s">
        <v>113</v>
      </c>
      <c r="I35" t="s">
        <v>113</v>
      </c>
      <c r="J35" t="s">
        <v>7588</v>
      </c>
      <c r="K35" t="s">
        <v>7589</v>
      </c>
      <c r="L35" t="s">
        <v>7590</v>
      </c>
      <c r="N35" t="s">
        <v>117</v>
      </c>
      <c r="O35" t="s">
        <v>118</v>
      </c>
      <c r="P35" s="4">
        <v>96950</v>
      </c>
      <c r="Q35" t="s">
        <v>119</v>
      </c>
      <c r="R35" t="s">
        <v>132</v>
      </c>
      <c r="S35" s="5">
        <v>16704838895</v>
      </c>
      <c r="U35">
        <v>72251</v>
      </c>
      <c r="V35" t="s">
        <v>120</v>
      </c>
      <c r="X35" t="s">
        <v>7591</v>
      </c>
      <c r="Y35" t="s">
        <v>7592</v>
      </c>
      <c r="Z35" t="s">
        <v>7593</v>
      </c>
      <c r="AA35" t="s">
        <v>144</v>
      </c>
      <c r="AB35" t="s">
        <v>7590</v>
      </c>
      <c r="AD35" t="s">
        <v>117</v>
      </c>
      <c r="AE35" t="s">
        <v>118</v>
      </c>
      <c r="AF35" s="4">
        <v>96950</v>
      </c>
      <c r="AG35" t="s">
        <v>119</v>
      </c>
      <c r="AH35" t="s">
        <v>132</v>
      </c>
      <c r="AI35" s="5">
        <v>16704838895</v>
      </c>
      <c r="AK35" t="s">
        <v>7594</v>
      </c>
      <c r="BC35" t="str">
        <f>"47-2111.00"</f>
        <v>47-2111.00</v>
      </c>
      <c r="BD35" t="s">
        <v>2759</v>
      </c>
      <c r="BE35" t="s">
        <v>7595</v>
      </c>
      <c r="BF35" t="s">
        <v>2815</v>
      </c>
      <c r="BG35">
        <v>1</v>
      </c>
      <c r="BI35" s="1">
        <v>44896</v>
      </c>
      <c r="BJ35" s="1">
        <v>45260</v>
      </c>
      <c r="BM35">
        <v>40</v>
      </c>
      <c r="BN35">
        <v>0</v>
      </c>
      <c r="BO35">
        <v>8</v>
      </c>
      <c r="BP35">
        <v>8</v>
      </c>
      <c r="BQ35">
        <v>8</v>
      </c>
      <c r="BR35">
        <v>8</v>
      </c>
      <c r="BS35">
        <v>8</v>
      </c>
      <c r="BT35">
        <v>0</v>
      </c>
      <c r="BU35" t="str">
        <f>"8:00 AM"</f>
        <v>8:00 AM</v>
      </c>
      <c r="BV35" t="str">
        <f>"5:00 PM"</f>
        <v>5:00 PM</v>
      </c>
      <c r="BW35" t="s">
        <v>164</v>
      </c>
      <c r="BX35">
        <v>0</v>
      </c>
      <c r="BY35">
        <v>12</v>
      </c>
      <c r="BZ35" t="s">
        <v>113</v>
      </c>
      <c r="CB35" s="3" t="s">
        <v>7596</v>
      </c>
      <c r="CC35" t="s">
        <v>7597</v>
      </c>
      <c r="CE35" t="s">
        <v>117</v>
      </c>
      <c r="CF35" t="s">
        <v>118</v>
      </c>
      <c r="CG35" s="4">
        <v>96950</v>
      </c>
      <c r="CH35" s="2">
        <v>11.67</v>
      </c>
      <c r="CI35" s="2">
        <v>11.67</v>
      </c>
      <c r="CJ35" s="2">
        <v>17.510000000000002</v>
      </c>
      <c r="CK35" s="2">
        <v>17.510000000000002</v>
      </c>
      <c r="CL35" t="s">
        <v>131</v>
      </c>
      <c r="CM35" t="s">
        <v>132</v>
      </c>
      <c r="CN35" t="s">
        <v>133</v>
      </c>
      <c r="CP35" t="s">
        <v>113</v>
      </c>
      <c r="CQ35" t="s">
        <v>134</v>
      </c>
      <c r="CR35" t="s">
        <v>113</v>
      </c>
      <c r="CS35" t="s">
        <v>134</v>
      </c>
      <c r="CT35" t="s">
        <v>132</v>
      </c>
      <c r="CU35" t="s">
        <v>134</v>
      </c>
      <c r="CV35" t="s">
        <v>132</v>
      </c>
      <c r="CW35" t="s">
        <v>132</v>
      </c>
      <c r="CX35" s="5">
        <v>16704838895</v>
      </c>
      <c r="CY35" t="s">
        <v>7598</v>
      </c>
      <c r="CZ35" t="s">
        <v>132</v>
      </c>
      <c r="DA35" t="s">
        <v>134</v>
      </c>
      <c r="DB35" t="s">
        <v>113</v>
      </c>
    </row>
    <row r="36" spans="1:111" ht="14.45" customHeight="1" x14ac:dyDescent="0.25">
      <c r="A36" t="s">
        <v>7599</v>
      </c>
      <c r="B36" t="s">
        <v>187</v>
      </c>
      <c r="C36" s="1">
        <v>44871.221603819446</v>
      </c>
      <c r="D36" s="1">
        <v>44914</v>
      </c>
      <c r="E36" t="s">
        <v>170</v>
      </c>
      <c r="G36" t="s">
        <v>113</v>
      </c>
      <c r="H36" t="s">
        <v>113</v>
      </c>
      <c r="I36" t="s">
        <v>113</v>
      </c>
      <c r="J36" t="s">
        <v>7600</v>
      </c>
      <c r="L36" t="s">
        <v>7601</v>
      </c>
      <c r="M36" t="s">
        <v>7602</v>
      </c>
      <c r="N36" t="s">
        <v>117</v>
      </c>
      <c r="O36" t="s">
        <v>118</v>
      </c>
      <c r="P36" s="4">
        <v>96950</v>
      </c>
      <c r="Q36" t="s">
        <v>119</v>
      </c>
      <c r="R36" t="s">
        <v>132</v>
      </c>
      <c r="S36" s="5">
        <v>16702873622</v>
      </c>
      <c r="U36">
        <v>5613</v>
      </c>
      <c r="V36" t="s">
        <v>120</v>
      </c>
      <c r="X36" t="s">
        <v>7603</v>
      </c>
      <c r="Y36" t="s">
        <v>7604</v>
      </c>
      <c r="Z36" t="s">
        <v>7605</v>
      </c>
      <c r="AA36" t="s">
        <v>590</v>
      </c>
      <c r="AB36" t="s">
        <v>7606</v>
      </c>
      <c r="AC36" t="s">
        <v>7607</v>
      </c>
      <c r="AD36" t="s">
        <v>117</v>
      </c>
      <c r="AE36" t="s">
        <v>118</v>
      </c>
      <c r="AF36" s="4">
        <v>96950</v>
      </c>
      <c r="AG36" t="s">
        <v>119</v>
      </c>
      <c r="AH36" t="s">
        <v>132</v>
      </c>
      <c r="AI36" s="5">
        <v>16702873622</v>
      </c>
      <c r="AK36" t="s">
        <v>7608</v>
      </c>
      <c r="BC36" t="str">
        <f>"49-9071.00"</f>
        <v>49-9071.00</v>
      </c>
      <c r="BD36" t="s">
        <v>240</v>
      </c>
      <c r="BE36" t="s">
        <v>7609</v>
      </c>
      <c r="BF36" t="s">
        <v>7610</v>
      </c>
      <c r="BG36">
        <v>1</v>
      </c>
      <c r="BH36">
        <v>1</v>
      </c>
      <c r="BI36" s="1">
        <v>44896</v>
      </c>
      <c r="BJ36" s="1">
        <v>45260</v>
      </c>
      <c r="BK36" s="1">
        <v>44914</v>
      </c>
      <c r="BL36" s="1">
        <v>45260</v>
      </c>
      <c r="BM36">
        <v>40</v>
      </c>
      <c r="BN36">
        <v>0</v>
      </c>
      <c r="BO36">
        <v>8</v>
      </c>
      <c r="BP36">
        <v>8</v>
      </c>
      <c r="BQ36">
        <v>8</v>
      </c>
      <c r="BR36">
        <v>8</v>
      </c>
      <c r="BS36">
        <v>8</v>
      </c>
      <c r="BT36">
        <v>0</v>
      </c>
      <c r="BU36" t="str">
        <f>"8:00 AM"</f>
        <v>8:00 AM</v>
      </c>
      <c r="BV36" t="str">
        <f>"5:00 PM"</f>
        <v>5:00 PM</v>
      </c>
      <c r="BW36" t="s">
        <v>128</v>
      </c>
      <c r="BX36">
        <v>0</v>
      </c>
      <c r="BY36">
        <v>24</v>
      </c>
      <c r="BZ36" t="s">
        <v>113</v>
      </c>
      <c r="CB36" t="s">
        <v>228</v>
      </c>
      <c r="CC36" t="s">
        <v>7602</v>
      </c>
      <c r="CD36" t="s">
        <v>1106</v>
      </c>
      <c r="CE36" t="s">
        <v>117</v>
      </c>
      <c r="CF36" t="s">
        <v>118</v>
      </c>
      <c r="CG36" s="4">
        <v>96950</v>
      </c>
      <c r="CH36" s="2">
        <v>9.19</v>
      </c>
      <c r="CI36" s="2">
        <v>9.19</v>
      </c>
      <c r="CJ36" s="2">
        <v>13.79</v>
      </c>
      <c r="CK36" s="2">
        <v>13.79</v>
      </c>
      <c r="CL36" t="s">
        <v>131</v>
      </c>
      <c r="CM36" t="s">
        <v>132</v>
      </c>
      <c r="CN36" t="s">
        <v>133</v>
      </c>
      <c r="CP36" t="s">
        <v>113</v>
      </c>
      <c r="CQ36" t="s">
        <v>134</v>
      </c>
      <c r="CR36" t="s">
        <v>113</v>
      </c>
      <c r="CS36" t="s">
        <v>134</v>
      </c>
      <c r="CT36" t="s">
        <v>132</v>
      </c>
      <c r="CU36" t="s">
        <v>134</v>
      </c>
      <c r="CV36" t="s">
        <v>132</v>
      </c>
      <c r="CW36" t="s">
        <v>132</v>
      </c>
      <c r="CX36" s="5">
        <v>16702873622</v>
      </c>
      <c r="CY36" t="s">
        <v>7608</v>
      </c>
      <c r="CZ36" t="s">
        <v>132</v>
      </c>
      <c r="DA36" t="s">
        <v>134</v>
      </c>
      <c r="DB36" t="s">
        <v>113</v>
      </c>
    </row>
    <row r="37" spans="1:111" ht="14.45" customHeight="1" x14ac:dyDescent="0.25">
      <c r="A37" t="s">
        <v>7611</v>
      </c>
      <c r="B37" t="s">
        <v>356</v>
      </c>
      <c r="C37" s="1">
        <v>44863.173086458337</v>
      </c>
      <c r="D37" s="1">
        <v>44914</v>
      </c>
      <c r="E37" t="s">
        <v>170</v>
      </c>
      <c r="G37" t="s">
        <v>113</v>
      </c>
      <c r="H37" t="s">
        <v>113</v>
      </c>
      <c r="I37" t="s">
        <v>113</v>
      </c>
      <c r="J37" t="s">
        <v>3951</v>
      </c>
      <c r="L37" t="s">
        <v>2043</v>
      </c>
      <c r="M37" t="s">
        <v>2044</v>
      </c>
      <c r="N37" t="s">
        <v>141</v>
      </c>
      <c r="O37" t="s">
        <v>118</v>
      </c>
      <c r="P37" s="4">
        <v>96950</v>
      </c>
      <c r="Q37" t="s">
        <v>119</v>
      </c>
      <c r="S37" s="5">
        <v>16702353027</v>
      </c>
      <c r="U37">
        <v>561320</v>
      </c>
      <c r="V37" t="s">
        <v>120</v>
      </c>
      <c r="X37" t="s">
        <v>2656</v>
      </c>
      <c r="Y37" t="s">
        <v>2657</v>
      </c>
      <c r="Z37" t="s">
        <v>2658</v>
      </c>
      <c r="AA37" t="s">
        <v>326</v>
      </c>
      <c r="AB37" t="s">
        <v>2043</v>
      </c>
      <c r="AC37" t="s">
        <v>2044</v>
      </c>
      <c r="AD37" t="s">
        <v>141</v>
      </c>
      <c r="AE37" t="s">
        <v>118</v>
      </c>
      <c r="AF37" s="4">
        <v>96950</v>
      </c>
      <c r="AG37" t="s">
        <v>119</v>
      </c>
      <c r="AI37" s="5">
        <v>16702353027</v>
      </c>
      <c r="AK37" t="s">
        <v>3952</v>
      </c>
      <c r="BC37" t="str">
        <f>"35-2021.00"</f>
        <v>35-2021.00</v>
      </c>
      <c r="BD37" t="s">
        <v>1703</v>
      </c>
      <c r="BE37" t="s">
        <v>3953</v>
      </c>
      <c r="BF37" t="s">
        <v>3954</v>
      </c>
      <c r="BG37">
        <v>2</v>
      </c>
      <c r="BI37" s="1">
        <v>44896</v>
      </c>
      <c r="BJ37" s="1">
        <v>45260</v>
      </c>
      <c r="BM37">
        <v>35</v>
      </c>
      <c r="BN37">
        <v>0</v>
      </c>
      <c r="BO37">
        <v>7</v>
      </c>
      <c r="BP37">
        <v>7</v>
      </c>
      <c r="BQ37">
        <v>7</v>
      </c>
      <c r="BR37">
        <v>7</v>
      </c>
      <c r="BS37">
        <v>7</v>
      </c>
      <c r="BT37">
        <v>0</v>
      </c>
      <c r="BU37" t="str">
        <f>"7:00 AM"</f>
        <v>7:00 AM</v>
      </c>
      <c r="BV37" t="str">
        <f>"2:00 PM"</f>
        <v>2:00 PM</v>
      </c>
      <c r="BW37" t="s">
        <v>164</v>
      </c>
      <c r="BX37">
        <v>0</v>
      </c>
      <c r="BY37">
        <v>3</v>
      </c>
      <c r="BZ37" t="s">
        <v>113</v>
      </c>
      <c r="CB37" t="s">
        <v>3955</v>
      </c>
      <c r="CC37" t="s">
        <v>2043</v>
      </c>
      <c r="CD37" t="s">
        <v>2044</v>
      </c>
      <c r="CE37" t="s">
        <v>141</v>
      </c>
      <c r="CF37" t="s">
        <v>118</v>
      </c>
      <c r="CG37" s="4">
        <v>96950</v>
      </c>
      <c r="CH37" s="2">
        <v>7.87</v>
      </c>
      <c r="CI37" s="2">
        <v>7.87</v>
      </c>
      <c r="CJ37" s="2">
        <v>11.81</v>
      </c>
      <c r="CK37" s="2">
        <v>11.81</v>
      </c>
      <c r="CL37" t="s">
        <v>131</v>
      </c>
      <c r="CM37" t="s">
        <v>128</v>
      </c>
      <c r="CN37" t="s">
        <v>133</v>
      </c>
      <c r="CP37" t="s">
        <v>113</v>
      </c>
      <c r="CQ37" t="s">
        <v>134</v>
      </c>
      <c r="CR37" t="s">
        <v>113</v>
      </c>
      <c r="CS37" t="s">
        <v>134</v>
      </c>
      <c r="CT37" t="s">
        <v>132</v>
      </c>
      <c r="CU37" t="s">
        <v>134</v>
      </c>
      <c r="CV37" t="s">
        <v>132</v>
      </c>
      <c r="CW37" t="s">
        <v>2053</v>
      </c>
      <c r="CX37" s="5">
        <v>16702353027</v>
      </c>
      <c r="CY37" t="s">
        <v>3952</v>
      </c>
      <c r="CZ37" t="s">
        <v>128</v>
      </c>
      <c r="DA37" t="s">
        <v>134</v>
      </c>
      <c r="DB37" t="s">
        <v>113</v>
      </c>
      <c r="DC37" t="s">
        <v>128</v>
      </c>
    </row>
    <row r="38" spans="1:111" ht="14.45" customHeight="1" x14ac:dyDescent="0.25">
      <c r="A38" t="s">
        <v>7612</v>
      </c>
      <c r="B38" t="s">
        <v>356</v>
      </c>
      <c r="C38" s="1">
        <v>44864.179878125004</v>
      </c>
      <c r="D38" s="1">
        <v>44914</v>
      </c>
      <c r="E38" t="s">
        <v>170</v>
      </c>
      <c r="G38" t="s">
        <v>113</v>
      </c>
      <c r="H38" t="s">
        <v>113</v>
      </c>
      <c r="I38" t="s">
        <v>113</v>
      </c>
      <c r="J38" t="s">
        <v>2063</v>
      </c>
      <c r="K38" t="s">
        <v>2064</v>
      </c>
      <c r="L38" t="s">
        <v>2065</v>
      </c>
      <c r="N38" t="s">
        <v>117</v>
      </c>
      <c r="O38" t="s">
        <v>118</v>
      </c>
      <c r="P38" s="4">
        <v>96950</v>
      </c>
      <c r="Q38" t="s">
        <v>119</v>
      </c>
      <c r="S38" s="5">
        <v>16702358570</v>
      </c>
      <c r="U38">
        <v>44522</v>
      </c>
      <c r="V38" t="s">
        <v>120</v>
      </c>
      <c r="X38" t="s">
        <v>2066</v>
      </c>
      <c r="Y38" t="s">
        <v>2067</v>
      </c>
      <c r="Z38" t="s">
        <v>1032</v>
      </c>
      <c r="AA38" t="s">
        <v>2068</v>
      </c>
      <c r="AB38" t="s">
        <v>2065</v>
      </c>
      <c r="AD38" t="s">
        <v>117</v>
      </c>
      <c r="AE38" t="s">
        <v>118</v>
      </c>
      <c r="AF38" s="4">
        <v>96950</v>
      </c>
      <c r="AG38" t="s">
        <v>119</v>
      </c>
      <c r="AI38" s="5">
        <v>16702358570</v>
      </c>
      <c r="AK38" t="s">
        <v>2069</v>
      </c>
      <c r="BC38" t="str">
        <f>"41-4012.00"</f>
        <v>41-4012.00</v>
      </c>
      <c r="BD38" t="s">
        <v>465</v>
      </c>
      <c r="BE38" t="s">
        <v>5862</v>
      </c>
      <c r="BF38" t="s">
        <v>5863</v>
      </c>
      <c r="BG38">
        <v>4</v>
      </c>
      <c r="BI38" s="1">
        <v>44927</v>
      </c>
      <c r="BJ38" s="1">
        <v>45291</v>
      </c>
      <c r="BM38">
        <v>35</v>
      </c>
      <c r="BN38">
        <v>6</v>
      </c>
      <c r="BO38">
        <v>0</v>
      </c>
      <c r="BP38">
        <v>6</v>
      </c>
      <c r="BQ38">
        <v>6</v>
      </c>
      <c r="BR38">
        <v>5</v>
      </c>
      <c r="BS38">
        <v>6</v>
      </c>
      <c r="BT38">
        <v>6</v>
      </c>
      <c r="BU38" t="str">
        <f>"7:00 AM"</f>
        <v>7:00 AM</v>
      </c>
      <c r="BV38" t="str">
        <f>"7:00 PM"</f>
        <v>7:00 PM</v>
      </c>
      <c r="BW38" t="s">
        <v>164</v>
      </c>
      <c r="BX38">
        <v>0</v>
      </c>
      <c r="BY38">
        <v>24</v>
      </c>
      <c r="BZ38" t="s">
        <v>113</v>
      </c>
      <c r="CB38" s="3" t="s">
        <v>5864</v>
      </c>
      <c r="CC38" t="s">
        <v>2073</v>
      </c>
      <c r="CD38" t="s">
        <v>1373</v>
      </c>
      <c r="CE38" t="s">
        <v>141</v>
      </c>
      <c r="CF38" t="s">
        <v>118</v>
      </c>
      <c r="CG38" s="4">
        <v>96950</v>
      </c>
      <c r="CH38" s="2">
        <v>8.81</v>
      </c>
      <c r="CI38" s="2">
        <v>8.81</v>
      </c>
      <c r="CJ38" s="2">
        <v>13.22</v>
      </c>
      <c r="CK38" s="2">
        <v>13.22</v>
      </c>
      <c r="CL38" t="s">
        <v>131</v>
      </c>
      <c r="CM38" t="s">
        <v>228</v>
      </c>
      <c r="CN38" t="s">
        <v>133</v>
      </c>
      <c r="CP38" t="s">
        <v>113</v>
      </c>
      <c r="CQ38" t="s">
        <v>134</v>
      </c>
      <c r="CR38" t="s">
        <v>113</v>
      </c>
      <c r="CS38" t="s">
        <v>134</v>
      </c>
      <c r="CT38" t="s">
        <v>132</v>
      </c>
      <c r="CU38" t="s">
        <v>134</v>
      </c>
      <c r="CV38" t="s">
        <v>132</v>
      </c>
      <c r="CW38" t="s">
        <v>715</v>
      </c>
      <c r="CX38" s="5">
        <v>16702358570</v>
      </c>
      <c r="CY38" t="s">
        <v>2069</v>
      </c>
      <c r="CZ38" t="s">
        <v>132</v>
      </c>
      <c r="DA38" t="s">
        <v>134</v>
      </c>
      <c r="DB38" t="s">
        <v>113</v>
      </c>
      <c r="DC38" t="s">
        <v>2066</v>
      </c>
      <c r="DD38" t="s">
        <v>2067</v>
      </c>
      <c r="DE38" t="s">
        <v>1032</v>
      </c>
    </row>
    <row r="39" spans="1:111" ht="14.45" customHeight="1" x14ac:dyDescent="0.25">
      <c r="A39" t="s">
        <v>7613</v>
      </c>
      <c r="B39" t="s">
        <v>187</v>
      </c>
      <c r="C39" s="1">
        <v>44871.206906134263</v>
      </c>
      <c r="D39" s="1">
        <v>44914</v>
      </c>
      <c r="E39" t="s">
        <v>170</v>
      </c>
      <c r="G39" t="s">
        <v>113</v>
      </c>
      <c r="H39" t="s">
        <v>113</v>
      </c>
      <c r="I39" t="s">
        <v>113</v>
      </c>
      <c r="J39" t="s">
        <v>7600</v>
      </c>
      <c r="L39" t="s">
        <v>7601</v>
      </c>
      <c r="M39" t="s">
        <v>7602</v>
      </c>
      <c r="N39" t="s">
        <v>117</v>
      </c>
      <c r="O39" t="s">
        <v>118</v>
      </c>
      <c r="P39" s="4">
        <v>96950</v>
      </c>
      <c r="Q39" t="s">
        <v>119</v>
      </c>
      <c r="R39" t="s">
        <v>132</v>
      </c>
      <c r="S39" s="5">
        <v>16702873622</v>
      </c>
      <c r="U39">
        <v>5613</v>
      </c>
      <c r="V39" t="s">
        <v>120</v>
      </c>
      <c r="X39" t="s">
        <v>7603</v>
      </c>
      <c r="Y39" t="s">
        <v>7604</v>
      </c>
      <c r="Z39" t="s">
        <v>7605</v>
      </c>
      <c r="AA39" t="s">
        <v>590</v>
      </c>
      <c r="AB39" t="s">
        <v>7606</v>
      </c>
      <c r="AC39" t="s">
        <v>7607</v>
      </c>
      <c r="AD39" t="s">
        <v>117</v>
      </c>
      <c r="AE39" t="s">
        <v>118</v>
      </c>
      <c r="AF39" s="4">
        <v>96950</v>
      </c>
      <c r="AG39" t="s">
        <v>119</v>
      </c>
      <c r="AH39" t="s">
        <v>132</v>
      </c>
      <c r="AI39" s="5">
        <v>16702873622</v>
      </c>
      <c r="AK39" t="s">
        <v>7608</v>
      </c>
      <c r="BC39" t="str">
        <f>"49-9071.00"</f>
        <v>49-9071.00</v>
      </c>
      <c r="BD39" t="s">
        <v>240</v>
      </c>
      <c r="BE39" t="s">
        <v>7609</v>
      </c>
      <c r="BF39" t="s">
        <v>7610</v>
      </c>
      <c r="BG39">
        <v>7</v>
      </c>
      <c r="BH39">
        <v>7</v>
      </c>
      <c r="BI39" s="1">
        <v>44896</v>
      </c>
      <c r="BJ39" s="1">
        <v>45260</v>
      </c>
      <c r="BK39" s="1">
        <v>44914</v>
      </c>
      <c r="BL39" s="1">
        <v>45260</v>
      </c>
      <c r="BM39">
        <v>40</v>
      </c>
      <c r="BN39">
        <v>0</v>
      </c>
      <c r="BO39">
        <v>8</v>
      </c>
      <c r="BP39">
        <v>8</v>
      </c>
      <c r="BQ39">
        <v>8</v>
      </c>
      <c r="BR39">
        <v>8</v>
      </c>
      <c r="BS39">
        <v>8</v>
      </c>
      <c r="BT39">
        <v>0</v>
      </c>
      <c r="BU39" t="str">
        <f>"8:00 AM"</f>
        <v>8:00 AM</v>
      </c>
      <c r="BV39" t="str">
        <f>"5:00 PM"</f>
        <v>5:00 PM</v>
      </c>
      <c r="BW39" t="s">
        <v>128</v>
      </c>
      <c r="BX39">
        <v>0</v>
      </c>
      <c r="BY39">
        <v>24</v>
      </c>
      <c r="BZ39" t="s">
        <v>113</v>
      </c>
      <c r="CB39" t="s">
        <v>228</v>
      </c>
      <c r="CC39" t="s">
        <v>7602</v>
      </c>
      <c r="CD39" t="s">
        <v>1106</v>
      </c>
      <c r="CE39" t="s">
        <v>117</v>
      </c>
      <c r="CF39" t="s">
        <v>118</v>
      </c>
      <c r="CG39" s="4">
        <v>96950</v>
      </c>
      <c r="CH39" s="2">
        <v>9.19</v>
      </c>
      <c r="CI39" s="2">
        <v>9.19</v>
      </c>
      <c r="CJ39" s="2">
        <v>13.79</v>
      </c>
      <c r="CK39" s="2">
        <v>13.79</v>
      </c>
      <c r="CL39" t="s">
        <v>131</v>
      </c>
      <c r="CM39" t="s">
        <v>132</v>
      </c>
      <c r="CN39" t="s">
        <v>133</v>
      </c>
      <c r="CP39" t="s">
        <v>113</v>
      </c>
      <c r="CQ39" t="s">
        <v>134</v>
      </c>
      <c r="CR39" t="s">
        <v>113</v>
      </c>
      <c r="CS39" t="s">
        <v>134</v>
      </c>
      <c r="CT39" t="s">
        <v>132</v>
      </c>
      <c r="CU39" t="s">
        <v>134</v>
      </c>
      <c r="CV39" t="s">
        <v>132</v>
      </c>
      <c r="CW39" t="s">
        <v>132</v>
      </c>
      <c r="CX39" s="5">
        <v>16702873622</v>
      </c>
      <c r="CY39" t="s">
        <v>7608</v>
      </c>
      <c r="CZ39" t="s">
        <v>132</v>
      </c>
      <c r="DA39" t="s">
        <v>134</v>
      </c>
      <c r="DB39" t="s">
        <v>113</v>
      </c>
    </row>
    <row r="40" spans="1:111" ht="14.45" customHeight="1" x14ac:dyDescent="0.25">
      <c r="A40" t="s">
        <v>7614</v>
      </c>
      <c r="B40" t="s">
        <v>356</v>
      </c>
      <c r="C40" s="1">
        <v>44884.282463541669</v>
      </c>
      <c r="D40" s="1">
        <v>44914</v>
      </c>
      <c r="E40" t="s">
        <v>170</v>
      </c>
      <c r="G40" t="s">
        <v>113</v>
      </c>
      <c r="H40" t="s">
        <v>113</v>
      </c>
      <c r="I40" t="s">
        <v>113</v>
      </c>
      <c r="J40" t="s">
        <v>7615</v>
      </c>
      <c r="K40" t="s">
        <v>7616</v>
      </c>
      <c r="L40" t="s">
        <v>7617</v>
      </c>
      <c r="N40" t="s">
        <v>117</v>
      </c>
      <c r="O40" t="s">
        <v>118</v>
      </c>
      <c r="P40" s="4">
        <v>96950</v>
      </c>
      <c r="Q40" t="s">
        <v>119</v>
      </c>
      <c r="S40" s="5">
        <v>16702876661</v>
      </c>
      <c r="U40">
        <v>2383</v>
      </c>
      <c r="V40" t="s">
        <v>120</v>
      </c>
      <c r="X40" t="s">
        <v>7618</v>
      </c>
      <c r="Y40" t="s">
        <v>7619</v>
      </c>
      <c r="AA40" t="s">
        <v>1366</v>
      </c>
      <c r="AB40" t="s">
        <v>7617</v>
      </c>
      <c r="AD40" t="s">
        <v>556</v>
      </c>
      <c r="AE40" t="s">
        <v>118</v>
      </c>
      <c r="AF40" s="4">
        <v>96950</v>
      </c>
      <c r="AG40" t="s">
        <v>119</v>
      </c>
      <c r="AI40" s="5">
        <v>16702876661</v>
      </c>
      <c r="AK40" t="s">
        <v>7620</v>
      </c>
      <c r="BC40" t="str">
        <f>"37-2011.00"</f>
        <v>37-2011.00</v>
      </c>
      <c r="BD40" t="s">
        <v>125</v>
      </c>
      <c r="BE40" t="s">
        <v>7621</v>
      </c>
      <c r="BF40" t="s">
        <v>7622</v>
      </c>
      <c r="BG40">
        <v>3</v>
      </c>
      <c r="BI40" s="1">
        <v>44835</v>
      </c>
      <c r="BJ40" s="1">
        <v>45199</v>
      </c>
      <c r="BM40">
        <v>40</v>
      </c>
      <c r="BN40">
        <v>8</v>
      </c>
      <c r="BO40">
        <v>8</v>
      </c>
      <c r="BP40">
        <v>8</v>
      </c>
      <c r="BQ40">
        <v>8</v>
      </c>
      <c r="BR40">
        <v>8</v>
      </c>
      <c r="BS40">
        <v>0</v>
      </c>
      <c r="BT40">
        <v>0</v>
      </c>
      <c r="BU40" t="str">
        <f>"8:00 AM"</f>
        <v>8:00 AM</v>
      </c>
      <c r="BV40" t="str">
        <f>"5:00 PM"</f>
        <v>5:00 PM</v>
      </c>
      <c r="BW40" t="s">
        <v>128</v>
      </c>
      <c r="BX40">
        <v>0</v>
      </c>
      <c r="BY40">
        <v>12</v>
      </c>
      <c r="BZ40" t="s">
        <v>113</v>
      </c>
      <c r="CB40" t="s">
        <v>7623</v>
      </c>
      <c r="CC40" t="s">
        <v>7617</v>
      </c>
      <c r="CD40" t="s">
        <v>7624</v>
      </c>
      <c r="CE40" t="s">
        <v>117</v>
      </c>
      <c r="CF40" t="s">
        <v>118</v>
      </c>
      <c r="CG40" s="4">
        <v>96950</v>
      </c>
      <c r="CH40" s="2">
        <v>7.93</v>
      </c>
      <c r="CI40" s="2">
        <v>7.93</v>
      </c>
      <c r="CJ40" s="2">
        <v>11.98</v>
      </c>
      <c r="CK40" s="2">
        <v>11.98</v>
      </c>
      <c r="CL40" t="s">
        <v>131</v>
      </c>
      <c r="CM40" t="s">
        <v>228</v>
      </c>
      <c r="CN40" t="s">
        <v>133</v>
      </c>
      <c r="CP40" t="s">
        <v>113</v>
      </c>
      <c r="CQ40" t="s">
        <v>134</v>
      </c>
      <c r="CR40" t="s">
        <v>113</v>
      </c>
      <c r="CS40" t="s">
        <v>134</v>
      </c>
      <c r="CT40" t="s">
        <v>132</v>
      </c>
      <c r="CU40" t="s">
        <v>134</v>
      </c>
      <c r="CV40" t="s">
        <v>132</v>
      </c>
      <c r="CW40" t="s">
        <v>228</v>
      </c>
      <c r="CX40" s="5">
        <v>16702876661</v>
      </c>
      <c r="CY40" t="s">
        <v>7620</v>
      </c>
      <c r="CZ40" t="s">
        <v>132</v>
      </c>
      <c r="DA40" t="s">
        <v>134</v>
      </c>
      <c r="DB40" t="s">
        <v>113</v>
      </c>
    </row>
    <row r="41" spans="1:111" ht="14.45" customHeight="1" x14ac:dyDescent="0.25">
      <c r="A41" t="s">
        <v>7538</v>
      </c>
      <c r="B41" t="s">
        <v>356</v>
      </c>
      <c r="C41" s="1">
        <v>44874.903360069446</v>
      </c>
      <c r="D41" s="1">
        <v>44911</v>
      </c>
      <c r="E41" t="s">
        <v>170</v>
      </c>
      <c r="G41" t="s">
        <v>113</v>
      </c>
      <c r="H41" t="s">
        <v>113</v>
      </c>
      <c r="I41" t="s">
        <v>113</v>
      </c>
      <c r="J41" t="s">
        <v>7539</v>
      </c>
      <c r="K41" t="s">
        <v>7540</v>
      </c>
      <c r="L41" t="s">
        <v>7541</v>
      </c>
      <c r="N41" t="s">
        <v>117</v>
      </c>
      <c r="O41" t="s">
        <v>118</v>
      </c>
      <c r="P41" s="4">
        <v>96950</v>
      </c>
      <c r="Q41" t="s">
        <v>119</v>
      </c>
      <c r="S41" s="5">
        <v>16702331818</v>
      </c>
      <c r="U41">
        <v>812112</v>
      </c>
      <c r="V41" t="s">
        <v>120</v>
      </c>
      <c r="X41" t="s">
        <v>3027</v>
      </c>
      <c r="Y41" t="s">
        <v>3028</v>
      </c>
      <c r="AA41" t="s">
        <v>144</v>
      </c>
      <c r="AB41" t="s">
        <v>7542</v>
      </c>
      <c r="AD41" t="s">
        <v>117</v>
      </c>
      <c r="AE41" t="s">
        <v>118</v>
      </c>
      <c r="AF41" s="4">
        <v>96950</v>
      </c>
      <c r="AG41" t="s">
        <v>119</v>
      </c>
      <c r="AI41" s="5">
        <v>16702331818</v>
      </c>
      <c r="AK41" t="s">
        <v>3029</v>
      </c>
      <c r="BC41" t="str">
        <f>"39-5012.00"</f>
        <v>39-5012.00</v>
      </c>
      <c r="BD41" t="s">
        <v>806</v>
      </c>
      <c r="BE41" t="s">
        <v>7543</v>
      </c>
      <c r="BF41" t="s">
        <v>1599</v>
      </c>
      <c r="BG41">
        <v>3</v>
      </c>
      <c r="BI41" s="1">
        <v>44875</v>
      </c>
      <c r="BJ41" s="1">
        <v>45199</v>
      </c>
      <c r="BM41">
        <v>40</v>
      </c>
      <c r="BN41">
        <v>7</v>
      </c>
      <c r="BO41">
        <v>6</v>
      </c>
      <c r="BP41">
        <v>0</v>
      </c>
      <c r="BQ41">
        <v>7</v>
      </c>
      <c r="BR41">
        <v>7</v>
      </c>
      <c r="BS41">
        <v>7</v>
      </c>
      <c r="BT41">
        <v>6</v>
      </c>
      <c r="BU41" t="str">
        <f>"10:00 AM"</f>
        <v>10:00 AM</v>
      </c>
      <c r="BV41" t="str">
        <f>"5:00 PM"</f>
        <v>5:00 PM</v>
      </c>
      <c r="BW41" t="s">
        <v>128</v>
      </c>
      <c r="BX41">
        <v>0</v>
      </c>
      <c r="BY41">
        <v>12</v>
      </c>
      <c r="BZ41" t="s">
        <v>113</v>
      </c>
      <c r="CB41" s="3" t="s">
        <v>7544</v>
      </c>
      <c r="CC41" t="s">
        <v>3026</v>
      </c>
      <c r="CE41" t="s">
        <v>141</v>
      </c>
      <c r="CF41" t="s">
        <v>118</v>
      </c>
      <c r="CG41" s="4">
        <v>96950</v>
      </c>
      <c r="CH41" s="2">
        <v>7.88</v>
      </c>
      <c r="CI41" s="2">
        <v>7.88</v>
      </c>
      <c r="CJ41" s="2">
        <v>11.82</v>
      </c>
      <c r="CK41" s="2">
        <v>11.82</v>
      </c>
      <c r="CL41" t="s">
        <v>131</v>
      </c>
      <c r="CN41" t="s">
        <v>133</v>
      </c>
      <c r="CP41" t="s">
        <v>113</v>
      </c>
      <c r="CQ41" t="s">
        <v>134</v>
      </c>
      <c r="CR41" t="s">
        <v>134</v>
      </c>
      <c r="CS41" t="s">
        <v>134</v>
      </c>
      <c r="CT41" t="s">
        <v>132</v>
      </c>
      <c r="CU41" t="s">
        <v>134</v>
      </c>
      <c r="CV41" t="s">
        <v>132</v>
      </c>
      <c r="CW41" t="s">
        <v>7545</v>
      </c>
      <c r="CX41" s="5">
        <v>16702331818</v>
      </c>
      <c r="CY41" t="s">
        <v>3034</v>
      </c>
      <c r="CZ41" t="s">
        <v>132</v>
      </c>
      <c r="DA41" t="s">
        <v>134</v>
      </c>
      <c r="DB41" t="s">
        <v>113</v>
      </c>
    </row>
    <row r="42" spans="1:111" ht="14.45" customHeight="1" x14ac:dyDescent="0.25">
      <c r="A42" t="s">
        <v>7546</v>
      </c>
      <c r="B42" t="s">
        <v>187</v>
      </c>
      <c r="C42" s="1">
        <v>44869.007088425926</v>
      </c>
      <c r="D42" s="1">
        <v>44911</v>
      </c>
      <c r="E42" t="s">
        <v>112</v>
      </c>
      <c r="F42" s="1">
        <v>45025.833333333336</v>
      </c>
      <c r="G42" t="s">
        <v>134</v>
      </c>
      <c r="H42" t="s">
        <v>113</v>
      </c>
      <c r="I42" t="s">
        <v>113</v>
      </c>
      <c r="J42" t="s">
        <v>7034</v>
      </c>
      <c r="L42" t="s">
        <v>7039</v>
      </c>
      <c r="M42" t="s">
        <v>7036</v>
      </c>
      <c r="N42" t="s">
        <v>7547</v>
      </c>
      <c r="O42" t="s">
        <v>118</v>
      </c>
      <c r="P42" s="4">
        <v>96950</v>
      </c>
      <c r="Q42" t="s">
        <v>119</v>
      </c>
      <c r="S42" s="5">
        <v>16702350173</v>
      </c>
      <c r="U42">
        <v>711211</v>
      </c>
      <c r="V42" t="s">
        <v>120</v>
      </c>
      <c r="X42" t="s">
        <v>7037</v>
      </c>
      <c r="Y42" t="s">
        <v>7038</v>
      </c>
      <c r="AA42" t="s">
        <v>144</v>
      </c>
      <c r="AB42" t="s">
        <v>7036</v>
      </c>
      <c r="AC42" t="s">
        <v>7547</v>
      </c>
      <c r="AD42" t="s">
        <v>118</v>
      </c>
      <c r="AE42" t="s">
        <v>118</v>
      </c>
      <c r="AF42" s="4">
        <v>96950</v>
      </c>
      <c r="AG42" t="s">
        <v>119</v>
      </c>
      <c r="AI42" s="5">
        <v>16702350173</v>
      </c>
      <c r="AK42" t="s">
        <v>7040</v>
      </c>
      <c r="BC42" t="str">
        <f>"29-1125.00"</f>
        <v>29-1125.00</v>
      </c>
      <c r="BD42" t="s">
        <v>7548</v>
      </c>
      <c r="BE42" t="s">
        <v>7549</v>
      </c>
      <c r="BF42" t="s">
        <v>7550</v>
      </c>
      <c r="BG42">
        <v>1</v>
      </c>
      <c r="BH42">
        <v>1</v>
      </c>
      <c r="BI42" s="1">
        <v>45027</v>
      </c>
      <c r="BJ42" s="1">
        <v>45392</v>
      </c>
      <c r="BK42" s="1">
        <v>45027</v>
      </c>
      <c r="BL42" s="1">
        <v>45392</v>
      </c>
      <c r="BM42">
        <v>40</v>
      </c>
      <c r="BN42">
        <v>0</v>
      </c>
      <c r="BO42">
        <v>8</v>
      </c>
      <c r="BP42">
        <v>8</v>
      </c>
      <c r="BQ42">
        <v>8</v>
      </c>
      <c r="BR42">
        <v>8</v>
      </c>
      <c r="BS42">
        <v>8</v>
      </c>
      <c r="BT42">
        <v>0</v>
      </c>
      <c r="BU42" t="str">
        <f>"9:00 AM"</f>
        <v>9:00 AM</v>
      </c>
      <c r="BV42" t="str">
        <f>"6:00 PM"</f>
        <v>6:00 PM</v>
      </c>
      <c r="BW42" t="s">
        <v>150</v>
      </c>
      <c r="BX42">
        <v>12</v>
      </c>
      <c r="BY42">
        <v>24</v>
      </c>
      <c r="BZ42" t="s">
        <v>113</v>
      </c>
      <c r="CB42" t="s">
        <v>7551</v>
      </c>
      <c r="CC42" t="s">
        <v>7277</v>
      </c>
      <c r="CD42" t="s">
        <v>7036</v>
      </c>
      <c r="CE42" t="s">
        <v>117</v>
      </c>
      <c r="CF42" t="s">
        <v>118</v>
      </c>
      <c r="CG42" s="4">
        <v>96950</v>
      </c>
      <c r="CH42" s="2">
        <v>17.62</v>
      </c>
      <c r="CI42" s="2">
        <v>17.62</v>
      </c>
      <c r="CJ42" s="2">
        <v>26.43</v>
      </c>
      <c r="CK42" s="2">
        <v>26.43</v>
      </c>
      <c r="CL42" t="s">
        <v>131</v>
      </c>
      <c r="CM42" t="s">
        <v>132</v>
      </c>
      <c r="CN42" t="s">
        <v>133</v>
      </c>
      <c r="CP42" t="s">
        <v>134</v>
      </c>
      <c r="CQ42" t="s">
        <v>134</v>
      </c>
      <c r="CR42" t="s">
        <v>134</v>
      </c>
      <c r="CS42" t="s">
        <v>134</v>
      </c>
      <c r="CT42" t="s">
        <v>134</v>
      </c>
      <c r="CU42" t="s">
        <v>134</v>
      </c>
      <c r="CV42" t="s">
        <v>134</v>
      </c>
      <c r="CW42" t="s">
        <v>128</v>
      </c>
      <c r="CX42" s="5">
        <v>16702350173</v>
      </c>
      <c r="CY42" t="s">
        <v>7040</v>
      </c>
      <c r="CZ42" t="s">
        <v>533</v>
      </c>
      <c r="DA42" t="s">
        <v>134</v>
      </c>
      <c r="DB42" t="s">
        <v>113</v>
      </c>
    </row>
    <row r="43" spans="1:111" ht="14.45" customHeight="1" x14ac:dyDescent="0.25">
      <c r="A43" t="s">
        <v>7552</v>
      </c>
      <c r="B43" t="s">
        <v>187</v>
      </c>
      <c r="C43" s="1">
        <v>44870.031646527779</v>
      </c>
      <c r="D43" s="1">
        <v>44911</v>
      </c>
      <c r="E43" t="s">
        <v>170</v>
      </c>
      <c r="G43" t="s">
        <v>113</v>
      </c>
      <c r="H43" t="s">
        <v>113</v>
      </c>
      <c r="I43" t="s">
        <v>113</v>
      </c>
      <c r="J43" t="s">
        <v>7539</v>
      </c>
      <c r="L43" t="s">
        <v>7553</v>
      </c>
      <c r="N43" t="s">
        <v>141</v>
      </c>
      <c r="O43" t="s">
        <v>118</v>
      </c>
      <c r="P43" s="4">
        <v>96950</v>
      </c>
      <c r="Q43" t="s">
        <v>119</v>
      </c>
      <c r="S43" s="5">
        <v>16702331818</v>
      </c>
      <c r="U43">
        <v>812921</v>
      </c>
      <c r="V43" t="s">
        <v>120</v>
      </c>
      <c r="X43" t="s">
        <v>7554</v>
      </c>
      <c r="Y43" t="s">
        <v>7555</v>
      </c>
      <c r="AA43" t="s">
        <v>326</v>
      </c>
      <c r="AB43" t="s">
        <v>7553</v>
      </c>
      <c r="AD43" t="s">
        <v>141</v>
      </c>
      <c r="AE43" t="s">
        <v>118</v>
      </c>
      <c r="AF43" s="4">
        <v>96950</v>
      </c>
      <c r="AG43" t="s">
        <v>119</v>
      </c>
      <c r="AI43" s="5">
        <v>16702331818</v>
      </c>
      <c r="AK43" t="s">
        <v>3029</v>
      </c>
      <c r="BC43" t="str">
        <f>"27-4021.00"</f>
        <v>27-4021.00</v>
      </c>
      <c r="BD43" t="s">
        <v>930</v>
      </c>
      <c r="BE43" t="s">
        <v>7556</v>
      </c>
      <c r="BF43" t="s">
        <v>7557</v>
      </c>
      <c r="BG43">
        <v>3</v>
      </c>
      <c r="BH43">
        <v>3</v>
      </c>
      <c r="BI43" s="1">
        <v>44870</v>
      </c>
      <c r="BJ43" s="1">
        <v>45199</v>
      </c>
      <c r="BK43" s="1">
        <v>44911</v>
      </c>
      <c r="BL43" s="1">
        <v>45199</v>
      </c>
      <c r="BM43">
        <v>40</v>
      </c>
      <c r="BN43">
        <v>7</v>
      </c>
      <c r="BO43">
        <v>6</v>
      </c>
      <c r="BP43">
        <v>0</v>
      </c>
      <c r="BQ43">
        <v>6</v>
      </c>
      <c r="BR43">
        <v>7</v>
      </c>
      <c r="BS43">
        <v>7</v>
      </c>
      <c r="BT43">
        <v>7</v>
      </c>
      <c r="BU43" t="str">
        <f>"11:00 AM"</f>
        <v>11:00 AM</v>
      </c>
      <c r="BV43" t="str">
        <f>"7:00 PM"</f>
        <v>7:00 PM</v>
      </c>
      <c r="BW43" t="s">
        <v>164</v>
      </c>
      <c r="BX43">
        <v>0</v>
      </c>
      <c r="BY43">
        <v>12</v>
      </c>
      <c r="BZ43" t="s">
        <v>113</v>
      </c>
      <c r="CB43" s="3" t="s">
        <v>7558</v>
      </c>
      <c r="CC43" t="s">
        <v>3026</v>
      </c>
      <c r="CE43" t="s">
        <v>141</v>
      </c>
      <c r="CF43" t="s">
        <v>118</v>
      </c>
      <c r="CG43" s="4">
        <v>96950</v>
      </c>
      <c r="CH43" s="2">
        <v>15.76</v>
      </c>
      <c r="CJ43" s="2">
        <v>23.64</v>
      </c>
      <c r="CL43" t="s">
        <v>131</v>
      </c>
      <c r="CN43" t="s">
        <v>133</v>
      </c>
      <c r="CP43" t="s">
        <v>113</v>
      </c>
      <c r="CQ43" t="s">
        <v>134</v>
      </c>
      <c r="CR43" t="s">
        <v>134</v>
      </c>
      <c r="CS43" t="s">
        <v>134</v>
      </c>
      <c r="CT43" t="s">
        <v>134</v>
      </c>
      <c r="CU43" t="s">
        <v>134</v>
      </c>
      <c r="CV43" t="s">
        <v>134</v>
      </c>
      <c r="CW43" t="s">
        <v>7545</v>
      </c>
      <c r="CX43" s="5">
        <v>16702331818</v>
      </c>
      <c r="CY43" t="s">
        <v>3034</v>
      </c>
      <c r="CZ43" t="s">
        <v>132</v>
      </c>
      <c r="DA43" t="s">
        <v>134</v>
      </c>
      <c r="DB43" t="s">
        <v>113</v>
      </c>
    </row>
    <row r="44" spans="1:111" ht="14.45" customHeight="1" x14ac:dyDescent="0.25">
      <c r="A44" t="s">
        <v>7559</v>
      </c>
      <c r="B44" t="s">
        <v>356</v>
      </c>
      <c r="C44" s="1">
        <v>44860.834618055553</v>
      </c>
      <c r="D44" s="1">
        <v>44911</v>
      </c>
      <c r="E44" t="s">
        <v>170</v>
      </c>
      <c r="G44" t="s">
        <v>113</v>
      </c>
      <c r="H44" t="s">
        <v>113</v>
      </c>
      <c r="I44" t="s">
        <v>113</v>
      </c>
      <c r="J44" t="s">
        <v>3442</v>
      </c>
      <c r="K44" t="s">
        <v>3443</v>
      </c>
      <c r="L44" t="s">
        <v>3444</v>
      </c>
      <c r="M44" t="s">
        <v>3444</v>
      </c>
      <c r="N44" t="s">
        <v>141</v>
      </c>
      <c r="O44" t="s">
        <v>118</v>
      </c>
      <c r="P44" s="4">
        <v>96950</v>
      </c>
      <c r="Q44" t="s">
        <v>119</v>
      </c>
      <c r="S44" s="5">
        <v>16702346445</v>
      </c>
      <c r="T44">
        <v>2263</v>
      </c>
      <c r="U44">
        <v>23822</v>
      </c>
      <c r="V44" t="s">
        <v>120</v>
      </c>
      <c r="X44" t="s">
        <v>2850</v>
      </c>
      <c r="Y44" t="s">
        <v>2851</v>
      </c>
      <c r="AA44" t="s">
        <v>2852</v>
      </c>
      <c r="AB44" t="s">
        <v>3445</v>
      </c>
      <c r="AC44" t="s">
        <v>3445</v>
      </c>
      <c r="AD44" t="s">
        <v>141</v>
      </c>
      <c r="AE44" t="s">
        <v>118</v>
      </c>
      <c r="AF44" s="4">
        <v>96950</v>
      </c>
      <c r="AG44" t="s">
        <v>119</v>
      </c>
      <c r="AI44" s="5">
        <v>16702346445</v>
      </c>
      <c r="AJ44">
        <v>2263</v>
      </c>
      <c r="AK44" t="s">
        <v>2854</v>
      </c>
      <c r="BC44" t="str">
        <f>"49-9021.00"</f>
        <v>49-9021.00</v>
      </c>
      <c r="BD44" t="s">
        <v>3446</v>
      </c>
      <c r="BE44" t="s">
        <v>3447</v>
      </c>
      <c r="BF44" t="s">
        <v>3448</v>
      </c>
      <c r="BG44">
        <v>2</v>
      </c>
      <c r="BI44" s="1">
        <v>44835</v>
      </c>
      <c r="BJ44" s="1">
        <v>45199</v>
      </c>
      <c r="BM44">
        <v>40</v>
      </c>
      <c r="BN44">
        <v>0</v>
      </c>
      <c r="BO44">
        <v>8</v>
      </c>
      <c r="BP44">
        <v>8</v>
      </c>
      <c r="BQ44">
        <v>8</v>
      </c>
      <c r="BR44">
        <v>8</v>
      </c>
      <c r="BS44">
        <v>8</v>
      </c>
      <c r="BT44">
        <v>0</v>
      </c>
      <c r="BU44" t="str">
        <f>"8:00 AM"</f>
        <v>8:00 AM</v>
      </c>
      <c r="BV44" t="str">
        <f>"5:00 PM"</f>
        <v>5:00 PM</v>
      </c>
      <c r="BW44" t="s">
        <v>164</v>
      </c>
      <c r="BX44">
        <v>0</v>
      </c>
      <c r="BY44">
        <v>12</v>
      </c>
      <c r="BZ44" t="s">
        <v>113</v>
      </c>
      <c r="CB44" s="3" t="s">
        <v>7560</v>
      </c>
      <c r="CC44" t="s">
        <v>3444</v>
      </c>
      <c r="CD44" t="s">
        <v>3444</v>
      </c>
      <c r="CE44" t="s">
        <v>141</v>
      </c>
      <c r="CF44" t="s">
        <v>118</v>
      </c>
      <c r="CG44" s="4">
        <v>96950</v>
      </c>
      <c r="CH44" s="2">
        <v>9.6999999999999993</v>
      </c>
      <c r="CI44" s="2">
        <v>11</v>
      </c>
      <c r="CJ44" s="2">
        <v>14.55</v>
      </c>
      <c r="CK44" s="2">
        <v>16.5</v>
      </c>
      <c r="CL44" t="s">
        <v>131</v>
      </c>
      <c r="CM44" t="s">
        <v>2858</v>
      </c>
      <c r="CN44" t="s">
        <v>133</v>
      </c>
      <c r="CP44" t="s">
        <v>113</v>
      </c>
      <c r="CQ44" t="s">
        <v>134</v>
      </c>
      <c r="CR44" t="s">
        <v>113</v>
      </c>
      <c r="CS44" t="s">
        <v>134</v>
      </c>
      <c r="CT44" t="s">
        <v>132</v>
      </c>
      <c r="CU44" t="s">
        <v>134</v>
      </c>
      <c r="CV44" t="s">
        <v>132</v>
      </c>
      <c r="CW44" t="s">
        <v>132</v>
      </c>
      <c r="CX44" s="5">
        <v>16702346445</v>
      </c>
      <c r="CY44" t="s">
        <v>2854</v>
      </c>
      <c r="CZ44" t="s">
        <v>132</v>
      </c>
      <c r="DA44" t="s">
        <v>134</v>
      </c>
      <c r="DB44" t="s">
        <v>113</v>
      </c>
      <c r="DC44" t="s">
        <v>2850</v>
      </c>
      <c r="DD44" t="s">
        <v>2851</v>
      </c>
      <c r="DF44" t="s">
        <v>6623</v>
      </c>
      <c r="DG44" t="s">
        <v>2854</v>
      </c>
    </row>
    <row r="45" spans="1:111" ht="14.45" customHeight="1" x14ac:dyDescent="0.25">
      <c r="A45" t="s">
        <v>7561</v>
      </c>
      <c r="B45" t="s">
        <v>187</v>
      </c>
      <c r="C45" s="1">
        <v>44873.85844398148</v>
      </c>
      <c r="D45" s="1">
        <v>44911</v>
      </c>
      <c r="E45" t="s">
        <v>170</v>
      </c>
      <c r="G45" t="s">
        <v>134</v>
      </c>
      <c r="H45" t="s">
        <v>113</v>
      </c>
      <c r="I45" t="s">
        <v>113</v>
      </c>
      <c r="J45" t="s">
        <v>7562</v>
      </c>
      <c r="L45" t="s">
        <v>7563</v>
      </c>
      <c r="N45" t="s">
        <v>130</v>
      </c>
      <c r="O45" t="s">
        <v>118</v>
      </c>
      <c r="P45" s="4">
        <v>96950</v>
      </c>
      <c r="Q45" t="s">
        <v>119</v>
      </c>
      <c r="S45" s="5">
        <v>16702331199</v>
      </c>
      <c r="U45">
        <v>5323</v>
      </c>
      <c r="V45" t="s">
        <v>120</v>
      </c>
      <c r="X45" t="s">
        <v>6140</v>
      </c>
      <c r="Y45" t="s">
        <v>7564</v>
      </c>
      <c r="Z45" t="s">
        <v>6142</v>
      </c>
      <c r="AA45" t="s">
        <v>7565</v>
      </c>
      <c r="AB45" t="s">
        <v>7566</v>
      </c>
      <c r="AD45" t="s">
        <v>586</v>
      </c>
      <c r="AE45" t="s">
        <v>118</v>
      </c>
      <c r="AF45" s="4">
        <v>96950</v>
      </c>
      <c r="AG45" t="s">
        <v>119</v>
      </c>
      <c r="AI45" s="5">
        <v>16707882869</v>
      </c>
      <c r="AK45" t="s">
        <v>7567</v>
      </c>
      <c r="BC45" t="str">
        <f>"47-2073.00"</f>
        <v>47-2073.00</v>
      </c>
      <c r="BD45" t="s">
        <v>2108</v>
      </c>
      <c r="BE45" t="s">
        <v>7568</v>
      </c>
      <c r="BF45" t="s">
        <v>7569</v>
      </c>
      <c r="BG45">
        <v>2</v>
      </c>
      <c r="BH45">
        <v>2</v>
      </c>
      <c r="BI45" s="1">
        <v>44985</v>
      </c>
      <c r="BJ45" s="1">
        <v>45349</v>
      </c>
      <c r="BK45" s="1">
        <v>44985</v>
      </c>
      <c r="BL45" s="1">
        <v>45349</v>
      </c>
      <c r="BM45">
        <v>40</v>
      </c>
      <c r="BN45">
        <v>0</v>
      </c>
      <c r="BO45">
        <v>8</v>
      </c>
      <c r="BP45">
        <v>8</v>
      </c>
      <c r="BQ45">
        <v>8</v>
      </c>
      <c r="BR45">
        <v>8</v>
      </c>
      <c r="BS45">
        <v>8</v>
      </c>
      <c r="BT45">
        <v>0</v>
      </c>
      <c r="BU45" t="str">
        <f>"8:00 AM"</f>
        <v>8:00 AM</v>
      </c>
      <c r="BV45" t="str">
        <f>"5:00 PM"</f>
        <v>5:00 PM</v>
      </c>
      <c r="BW45" t="s">
        <v>164</v>
      </c>
      <c r="BX45">
        <v>0</v>
      </c>
      <c r="BY45">
        <v>12</v>
      </c>
      <c r="BZ45" t="s">
        <v>113</v>
      </c>
      <c r="CB45" t="s">
        <v>7570</v>
      </c>
      <c r="CC45" t="s">
        <v>7571</v>
      </c>
      <c r="CE45" t="s">
        <v>130</v>
      </c>
      <c r="CF45" t="s">
        <v>118</v>
      </c>
      <c r="CG45" s="4">
        <v>96950</v>
      </c>
      <c r="CH45" s="2">
        <v>10.23</v>
      </c>
      <c r="CI45" s="2">
        <v>10.23</v>
      </c>
      <c r="CJ45" s="2">
        <v>15.34</v>
      </c>
      <c r="CK45" s="2">
        <v>15.34</v>
      </c>
      <c r="CL45" t="s">
        <v>131</v>
      </c>
      <c r="CM45" t="s">
        <v>128</v>
      </c>
      <c r="CN45" t="s">
        <v>133</v>
      </c>
      <c r="CP45" t="s">
        <v>113</v>
      </c>
      <c r="CQ45" t="s">
        <v>134</v>
      </c>
      <c r="CR45" t="s">
        <v>134</v>
      </c>
      <c r="CS45" t="s">
        <v>134</v>
      </c>
      <c r="CT45" t="s">
        <v>132</v>
      </c>
      <c r="CU45" t="s">
        <v>134</v>
      </c>
      <c r="CV45" t="s">
        <v>134</v>
      </c>
      <c r="CW45" t="s">
        <v>132</v>
      </c>
      <c r="CX45" s="5">
        <v>16702331199</v>
      </c>
      <c r="CY45" t="s">
        <v>6721</v>
      </c>
      <c r="CZ45" t="s">
        <v>128</v>
      </c>
      <c r="DA45" t="s">
        <v>134</v>
      </c>
      <c r="DB45" t="s">
        <v>113</v>
      </c>
    </row>
    <row r="46" spans="1:111" ht="14.45" customHeight="1" x14ac:dyDescent="0.25">
      <c r="A46" t="s">
        <v>7572</v>
      </c>
      <c r="B46" t="s">
        <v>187</v>
      </c>
      <c r="C46" s="1">
        <v>44865.813092245371</v>
      </c>
      <c r="D46" s="1">
        <v>44911</v>
      </c>
      <c r="E46" t="s">
        <v>170</v>
      </c>
      <c r="G46" t="s">
        <v>113</v>
      </c>
      <c r="H46" t="s">
        <v>113</v>
      </c>
      <c r="I46" t="s">
        <v>113</v>
      </c>
      <c r="J46" t="s">
        <v>6860</v>
      </c>
      <c r="K46" t="s">
        <v>7573</v>
      </c>
      <c r="L46" t="s">
        <v>6717</v>
      </c>
      <c r="N46" t="s">
        <v>586</v>
      </c>
      <c r="O46" t="s">
        <v>118</v>
      </c>
      <c r="P46" s="4">
        <v>96950</v>
      </c>
      <c r="Q46" t="s">
        <v>119</v>
      </c>
      <c r="S46" s="5">
        <v>16702331199</v>
      </c>
      <c r="U46">
        <v>53241</v>
      </c>
      <c r="V46" t="s">
        <v>120</v>
      </c>
      <c r="X46" t="s">
        <v>6140</v>
      </c>
      <c r="Y46" t="s">
        <v>7564</v>
      </c>
      <c r="Z46" t="s">
        <v>7574</v>
      </c>
      <c r="AA46" t="s">
        <v>2757</v>
      </c>
      <c r="AB46" t="s">
        <v>6717</v>
      </c>
      <c r="AD46" t="s">
        <v>586</v>
      </c>
      <c r="AE46" t="s">
        <v>118</v>
      </c>
      <c r="AF46" s="4">
        <v>96950</v>
      </c>
      <c r="AG46" t="s">
        <v>119</v>
      </c>
      <c r="AI46" s="5">
        <v>16702331199</v>
      </c>
      <c r="AK46" t="s">
        <v>6721</v>
      </c>
      <c r="BC46" t="str">
        <f>"17-3022.00"</f>
        <v>17-3022.00</v>
      </c>
      <c r="BD46" t="s">
        <v>4401</v>
      </c>
      <c r="BE46" t="s">
        <v>7575</v>
      </c>
      <c r="BF46" t="s">
        <v>1846</v>
      </c>
      <c r="BG46">
        <v>1</v>
      </c>
      <c r="BH46">
        <v>1</v>
      </c>
      <c r="BI46" s="1">
        <v>44985</v>
      </c>
      <c r="BJ46" s="1">
        <v>45349</v>
      </c>
      <c r="BK46" s="1">
        <v>44985</v>
      </c>
      <c r="BL46" s="1">
        <v>45349</v>
      </c>
      <c r="BM46">
        <v>40</v>
      </c>
      <c r="BN46">
        <v>0</v>
      </c>
      <c r="BO46">
        <v>8</v>
      </c>
      <c r="BP46">
        <v>8</v>
      </c>
      <c r="BQ46">
        <v>8</v>
      </c>
      <c r="BR46">
        <v>8</v>
      </c>
      <c r="BS46">
        <v>8</v>
      </c>
      <c r="BT46">
        <v>0</v>
      </c>
      <c r="BU46" t="str">
        <f>"8:00 AM"</f>
        <v>8:00 AM</v>
      </c>
      <c r="BV46" t="str">
        <f>"5:00 PM"</f>
        <v>5:00 PM</v>
      </c>
      <c r="BW46" t="s">
        <v>394</v>
      </c>
      <c r="BX46">
        <v>0</v>
      </c>
      <c r="BY46">
        <v>24</v>
      </c>
      <c r="BZ46" t="s">
        <v>113</v>
      </c>
      <c r="CB46" s="3" t="s">
        <v>7576</v>
      </c>
      <c r="CC46" t="s">
        <v>6866</v>
      </c>
      <c r="CE46" t="s">
        <v>130</v>
      </c>
      <c r="CF46" t="s">
        <v>118</v>
      </c>
      <c r="CG46" s="4">
        <v>96950</v>
      </c>
      <c r="CH46" s="2">
        <v>16.75</v>
      </c>
      <c r="CI46" s="2">
        <v>16.75</v>
      </c>
      <c r="CJ46" s="2">
        <v>25.12</v>
      </c>
      <c r="CK46" s="2">
        <v>25.12</v>
      </c>
      <c r="CL46" t="s">
        <v>131</v>
      </c>
      <c r="CM46" t="s">
        <v>128</v>
      </c>
      <c r="CN46" t="s">
        <v>133</v>
      </c>
      <c r="CP46" t="s">
        <v>113</v>
      </c>
      <c r="CQ46" t="s">
        <v>134</v>
      </c>
      <c r="CR46" t="s">
        <v>134</v>
      </c>
      <c r="CS46" t="s">
        <v>134</v>
      </c>
      <c r="CT46" t="s">
        <v>132</v>
      </c>
      <c r="CU46" t="s">
        <v>134</v>
      </c>
      <c r="CV46" t="s">
        <v>134</v>
      </c>
      <c r="CW46" t="s">
        <v>132</v>
      </c>
      <c r="CX46" s="5">
        <v>16702331199</v>
      </c>
      <c r="CY46" t="s">
        <v>6721</v>
      </c>
      <c r="CZ46" t="s">
        <v>128</v>
      </c>
      <c r="DA46" t="s">
        <v>134</v>
      </c>
      <c r="DB46" t="s">
        <v>113</v>
      </c>
    </row>
    <row r="47" spans="1:111" ht="14.45" customHeight="1" x14ac:dyDescent="0.25">
      <c r="A47" t="s">
        <v>7577</v>
      </c>
      <c r="B47" t="s">
        <v>111</v>
      </c>
      <c r="C47" s="1">
        <v>44863.053789351849</v>
      </c>
      <c r="D47" s="1">
        <v>44911</v>
      </c>
      <c r="E47" t="s">
        <v>170</v>
      </c>
      <c r="G47" t="s">
        <v>113</v>
      </c>
      <c r="H47" t="s">
        <v>113</v>
      </c>
      <c r="I47" t="s">
        <v>113</v>
      </c>
      <c r="J47" t="s">
        <v>6152</v>
      </c>
      <c r="K47" t="s">
        <v>7578</v>
      </c>
      <c r="L47" t="s">
        <v>6139</v>
      </c>
      <c r="N47" t="s">
        <v>586</v>
      </c>
      <c r="O47" t="s">
        <v>118</v>
      </c>
      <c r="P47" s="4">
        <v>96950</v>
      </c>
      <c r="Q47" t="s">
        <v>119</v>
      </c>
      <c r="R47" t="s">
        <v>117</v>
      </c>
      <c r="S47" s="5">
        <v>16702353481</v>
      </c>
      <c r="U47">
        <v>811111</v>
      </c>
      <c r="V47" t="s">
        <v>120</v>
      </c>
      <c r="X47" t="s">
        <v>6140</v>
      </c>
      <c r="Y47" t="s">
        <v>6141</v>
      </c>
      <c r="Z47" t="s">
        <v>6142</v>
      </c>
      <c r="AA47" t="s">
        <v>144</v>
      </c>
      <c r="AB47" t="s">
        <v>6143</v>
      </c>
      <c r="AD47" t="s">
        <v>117</v>
      </c>
      <c r="AE47" t="s">
        <v>118</v>
      </c>
      <c r="AF47" s="4">
        <v>96950</v>
      </c>
      <c r="AG47" t="s">
        <v>119</v>
      </c>
      <c r="AH47" t="s">
        <v>117</v>
      </c>
      <c r="AI47" s="5">
        <v>16702353481</v>
      </c>
      <c r="AK47" t="s">
        <v>6144</v>
      </c>
      <c r="BC47" t="str">
        <f>"43-3031.00"</f>
        <v>43-3031.00</v>
      </c>
      <c r="BD47" t="s">
        <v>316</v>
      </c>
      <c r="BE47" t="s">
        <v>7579</v>
      </c>
      <c r="BF47" t="s">
        <v>5981</v>
      </c>
      <c r="BG47">
        <v>1</v>
      </c>
      <c r="BI47" s="1">
        <v>44958</v>
      </c>
      <c r="BJ47" s="1">
        <v>45322</v>
      </c>
      <c r="BM47">
        <v>35</v>
      </c>
      <c r="BN47">
        <v>0</v>
      </c>
      <c r="BO47">
        <v>7</v>
      </c>
      <c r="BP47">
        <v>7</v>
      </c>
      <c r="BQ47">
        <v>7</v>
      </c>
      <c r="BR47">
        <v>7</v>
      </c>
      <c r="BS47">
        <v>7</v>
      </c>
      <c r="BT47">
        <v>0</v>
      </c>
      <c r="BU47" t="str">
        <f>"8:00 AM"</f>
        <v>8:00 AM</v>
      </c>
      <c r="BV47" t="str">
        <f>"4:00 PM"</f>
        <v>4:00 PM</v>
      </c>
      <c r="BW47" t="s">
        <v>164</v>
      </c>
      <c r="BX47">
        <v>0</v>
      </c>
      <c r="BY47">
        <v>12</v>
      </c>
      <c r="BZ47" t="s">
        <v>113</v>
      </c>
      <c r="CB47" t="s">
        <v>7580</v>
      </c>
      <c r="CC47" t="s">
        <v>6143</v>
      </c>
      <c r="CE47" t="s">
        <v>117</v>
      </c>
      <c r="CF47" t="s">
        <v>118</v>
      </c>
      <c r="CG47" s="4">
        <v>96950</v>
      </c>
      <c r="CH47" s="2">
        <v>11.21</v>
      </c>
      <c r="CI47" s="2">
        <v>11.21</v>
      </c>
      <c r="CJ47" s="2">
        <v>16.82</v>
      </c>
      <c r="CK47" s="2">
        <v>16.82</v>
      </c>
      <c r="CL47" t="s">
        <v>131</v>
      </c>
      <c r="CM47" t="s">
        <v>132</v>
      </c>
      <c r="CN47" t="s">
        <v>133</v>
      </c>
      <c r="CP47" t="s">
        <v>113</v>
      </c>
      <c r="CQ47" t="s">
        <v>134</v>
      </c>
      <c r="CR47" t="s">
        <v>113</v>
      </c>
      <c r="CS47" t="s">
        <v>134</v>
      </c>
      <c r="CT47" t="s">
        <v>132</v>
      </c>
      <c r="CU47" t="s">
        <v>134</v>
      </c>
      <c r="CV47" t="s">
        <v>134</v>
      </c>
      <c r="CW47" t="s">
        <v>6149</v>
      </c>
      <c r="CX47" s="5">
        <v>16702353481</v>
      </c>
      <c r="CY47" t="s">
        <v>6144</v>
      </c>
      <c r="CZ47" t="s">
        <v>132</v>
      </c>
      <c r="DA47" t="s">
        <v>134</v>
      </c>
      <c r="DB47" t="s">
        <v>113</v>
      </c>
      <c r="DC47" t="s">
        <v>6150</v>
      </c>
      <c r="DD47" t="s">
        <v>6151</v>
      </c>
      <c r="DE47" t="s">
        <v>568</v>
      </c>
      <c r="DF47" t="s">
        <v>6152</v>
      </c>
      <c r="DG47" t="s">
        <v>6144</v>
      </c>
    </row>
    <row r="48" spans="1:111" ht="14.45" customHeight="1" x14ac:dyDescent="0.25">
      <c r="A48" t="s">
        <v>7501</v>
      </c>
      <c r="B48" t="s">
        <v>356</v>
      </c>
      <c r="C48" s="1">
        <v>44866.850872222225</v>
      </c>
      <c r="D48" s="1">
        <v>44910</v>
      </c>
      <c r="E48" t="s">
        <v>170</v>
      </c>
      <c r="G48" t="s">
        <v>113</v>
      </c>
      <c r="H48" t="s">
        <v>113</v>
      </c>
      <c r="I48" t="s">
        <v>113</v>
      </c>
      <c r="J48" t="s">
        <v>3404</v>
      </c>
      <c r="L48" t="s">
        <v>3405</v>
      </c>
      <c r="N48" t="s">
        <v>117</v>
      </c>
      <c r="O48" t="s">
        <v>118</v>
      </c>
      <c r="P48" s="4">
        <v>96950</v>
      </c>
      <c r="Q48" t="s">
        <v>119</v>
      </c>
      <c r="S48" s="5">
        <v>16702347976</v>
      </c>
      <c r="U48">
        <v>72111</v>
      </c>
      <c r="V48" t="s">
        <v>120</v>
      </c>
      <c r="X48" t="s">
        <v>2839</v>
      </c>
      <c r="Y48" t="s">
        <v>3406</v>
      </c>
      <c r="AA48" t="s">
        <v>390</v>
      </c>
      <c r="AB48" t="s">
        <v>3405</v>
      </c>
      <c r="AD48" t="s">
        <v>117</v>
      </c>
      <c r="AE48" t="s">
        <v>118</v>
      </c>
      <c r="AF48" s="4">
        <v>96950</v>
      </c>
      <c r="AG48" t="s">
        <v>119</v>
      </c>
      <c r="AI48" s="5">
        <v>16702850535</v>
      </c>
      <c r="AK48" t="s">
        <v>3407</v>
      </c>
      <c r="BC48" t="str">
        <f>"35-1012.00"</f>
        <v>35-1012.00</v>
      </c>
      <c r="BD48" t="s">
        <v>338</v>
      </c>
      <c r="BE48" t="s">
        <v>3408</v>
      </c>
      <c r="BF48" t="s">
        <v>3409</v>
      </c>
      <c r="BG48">
        <v>5</v>
      </c>
      <c r="BI48" s="1">
        <v>44986</v>
      </c>
      <c r="BJ48" s="1">
        <v>45350</v>
      </c>
      <c r="BM48">
        <v>35</v>
      </c>
      <c r="BN48">
        <v>7</v>
      </c>
      <c r="BO48">
        <v>0</v>
      </c>
      <c r="BP48">
        <v>0</v>
      </c>
      <c r="BQ48">
        <v>7</v>
      </c>
      <c r="BR48">
        <v>7</v>
      </c>
      <c r="BS48">
        <v>7</v>
      </c>
      <c r="BT48">
        <v>7</v>
      </c>
      <c r="BU48" t="str">
        <f>"11:00 AM"</f>
        <v>11:00 AM</v>
      </c>
      <c r="BV48" t="str">
        <f>"7:00 PM"</f>
        <v>7:00 PM</v>
      </c>
      <c r="BW48" t="s">
        <v>164</v>
      </c>
      <c r="BX48">
        <v>0</v>
      </c>
      <c r="BY48">
        <v>12</v>
      </c>
      <c r="BZ48" t="s">
        <v>134</v>
      </c>
      <c r="CA48">
        <v>12</v>
      </c>
      <c r="CB48" t="s">
        <v>3410</v>
      </c>
      <c r="CC48" t="s">
        <v>3411</v>
      </c>
      <c r="CD48" t="s">
        <v>3486</v>
      </c>
      <c r="CE48" t="s">
        <v>117</v>
      </c>
      <c r="CF48" t="s">
        <v>118</v>
      </c>
      <c r="CG48" s="4">
        <v>96950</v>
      </c>
      <c r="CH48" s="2">
        <v>9.75</v>
      </c>
      <c r="CI48" s="2">
        <v>11.21</v>
      </c>
      <c r="CJ48" s="2">
        <v>14.62</v>
      </c>
      <c r="CK48" s="2">
        <v>16.809999999999999</v>
      </c>
      <c r="CL48" t="s">
        <v>131</v>
      </c>
      <c r="CM48" t="s">
        <v>132</v>
      </c>
      <c r="CN48" t="s">
        <v>133</v>
      </c>
      <c r="CP48" t="s">
        <v>113</v>
      </c>
      <c r="CQ48" t="s">
        <v>134</v>
      </c>
      <c r="CR48" t="s">
        <v>113</v>
      </c>
      <c r="CS48" t="s">
        <v>134</v>
      </c>
      <c r="CT48" t="s">
        <v>132</v>
      </c>
      <c r="CU48" t="s">
        <v>134</v>
      </c>
      <c r="CV48" t="s">
        <v>132</v>
      </c>
      <c r="CW48" t="s">
        <v>7445</v>
      </c>
      <c r="CX48" s="5">
        <v>16702347976</v>
      </c>
      <c r="CY48" t="s">
        <v>3413</v>
      </c>
      <c r="CZ48" t="s">
        <v>132</v>
      </c>
      <c r="DA48" t="s">
        <v>134</v>
      </c>
      <c r="DB48" t="s">
        <v>113</v>
      </c>
    </row>
    <row r="49" spans="1:111" ht="14.45" customHeight="1" x14ac:dyDescent="0.25">
      <c r="A49" t="s">
        <v>7502</v>
      </c>
      <c r="B49" t="s">
        <v>187</v>
      </c>
      <c r="C49" s="1">
        <v>44873.009602199076</v>
      </c>
      <c r="D49" s="1">
        <v>44910</v>
      </c>
      <c r="E49" t="s">
        <v>112</v>
      </c>
      <c r="F49" s="1">
        <v>45045.833333333336</v>
      </c>
      <c r="G49" t="s">
        <v>113</v>
      </c>
      <c r="H49" t="s">
        <v>113</v>
      </c>
      <c r="I49" t="s">
        <v>113</v>
      </c>
      <c r="J49" t="s">
        <v>7503</v>
      </c>
      <c r="L49" t="s">
        <v>4705</v>
      </c>
      <c r="N49" t="s">
        <v>3527</v>
      </c>
      <c r="O49" t="s">
        <v>118</v>
      </c>
      <c r="P49" s="4">
        <v>96952</v>
      </c>
      <c r="Q49" t="s">
        <v>119</v>
      </c>
      <c r="S49" s="5">
        <v>16704330422</v>
      </c>
      <c r="U49">
        <v>212312</v>
      </c>
      <c r="V49" t="s">
        <v>120</v>
      </c>
      <c r="X49" t="s">
        <v>4703</v>
      </c>
      <c r="Y49" t="s">
        <v>4704</v>
      </c>
      <c r="Z49" t="s">
        <v>2408</v>
      </c>
      <c r="AA49" t="s">
        <v>349</v>
      </c>
      <c r="AB49" t="s">
        <v>4705</v>
      </c>
      <c r="AD49" t="s">
        <v>3527</v>
      </c>
      <c r="AE49" t="s">
        <v>118</v>
      </c>
      <c r="AF49" s="4">
        <v>96952</v>
      </c>
      <c r="AG49" t="s">
        <v>119</v>
      </c>
      <c r="AI49" s="5">
        <v>16704330422</v>
      </c>
      <c r="AK49" t="s">
        <v>4713</v>
      </c>
      <c r="BC49" t="str">
        <f>"43-3031.00"</f>
        <v>43-3031.00</v>
      </c>
      <c r="BD49" t="s">
        <v>316</v>
      </c>
      <c r="BE49" t="s">
        <v>7504</v>
      </c>
      <c r="BF49" t="s">
        <v>2781</v>
      </c>
      <c r="BG49">
        <v>1</v>
      </c>
      <c r="BH49">
        <v>1</v>
      </c>
      <c r="BI49" s="1">
        <v>45047</v>
      </c>
      <c r="BJ49" s="1">
        <v>45412</v>
      </c>
      <c r="BK49" s="1">
        <v>45047</v>
      </c>
      <c r="BL49" s="1">
        <v>45412</v>
      </c>
      <c r="BM49">
        <v>40</v>
      </c>
      <c r="BN49">
        <v>0</v>
      </c>
      <c r="BO49">
        <v>8</v>
      </c>
      <c r="BP49">
        <v>8</v>
      </c>
      <c r="BQ49">
        <v>8</v>
      </c>
      <c r="BR49">
        <v>8</v>
      </c>
      <c r="BS49">
        <v>8</v>
      </c>
      <c r="BT49">
        <v>0</v>
      </c>
      <c r="BU49" t="str">
        <f>"8:00 AM"</f>
        <v>8:00 AM</v>
      </c>
      <c r="BV49" t="str">
        <f>"5:00 PM"</f>
        <v>5:00 PM</v>
      </c>
      <c r="BW49" t="s">
        <v>128</v>
      </c>
      <c r="BX49">
        <v>0</v>
      </c>
      <c r="BY49">
        <v>12</v>
      </c>
      <c r="BZ49" t="s">
        <v>113</v>
      </c>
      <c r="CB49" t="s">
        <v>7505</v>
      </c>
      <c r="CC49" t="s">
        <v>4705</v>
      </c>
      <c r="CE49" t="s">
        <v>3527</v>
      </c>
      <c r="CF49" t="s">
        <v>118</v>
      </c>
      <c r="CG49" s="4">
        <v>96952</v>
      </c>
      <c r="CH49" s="2">
        <v>11.21</v>
      </c>
      <c r="CI49" s="2">
        <v>11.21</v>
      </c>
      <c r="CJ49" s="2">
        <v>16.82</v>
      </c>
      <c r="CK49" s="2">
        <v>16.82</v>
      </c>
      <c r="CL49" t="s">
        <v>131</v>
      </c>
      <c r="CM49" t="s">
        <v>4738</v>
      </c>
      <c r="CN49" t="s">
        <v>133</v>
      </c>
      <c r="CP49" t="s">
        <v>113</v>
      </c>
      <c r="CQ49" t="s">
        <v>134</v>
      </c>
      <c r="CR49" t="s">
        <v>134</v>
      </c>
      <c r="CS49" t="s">
        <v>134</v>
      </c>
      <c r="CT49" t="s">
        <v>132</v>
      </c>
      <c r="CU49" t="s">
        <v>134</v>
      </c>
      <c r="CV49" t="s">
        <v>132</v>
      </c>
      <c r="CW49" t="s">
        <v>6524</v>
      </c>
      <c r="CX49" s="5">
        <v>16704330422</v>
      </c>
      <c r="CY49" t="s">
        <v>4713</v>
      </c>
      <c r="CZ49" t="s">
        <v>132</v>
      </c>
      <c r="DA49" t="s">
        <v>134</v>
      </c>
      <c r="DB49" t="s">
        <v>113</v>
      </c>
    </row>
    <row r="50" spans="1:111" ht="14.45" customHeight="1" x14ac:dyDescent="0.25">
      <c r="A50" t="s">
        <v>7506</v>
      </c>
      <c r="B50" t="s">
        <v>187</v>
      </c>
      <c r="C50" s="1">
        <v>44848.397789814815</v>
      </c>
      <c r="D50" s="1">
        <v>44910</v>
      </c>
      <c r="E50" t="s">
        <v>170</v>
      </c>
      <c r="G50" t="s">
        <v>113</v>
      </c>
      <c r="H50" t="s">
        <v>113</v>
      </c>
      <c r="I50" t="s">
        <v>113</v>
      </c>
      <c r="J50" t="s">
        <v>7257</v>
      </c>
      <c r="L50" t="s">
        <v>7507</v>
      </c>
      <c r="M50" t="s">
        <v>5569</v>
      </c>
      <c r="N50" t="s">
        <v>2012</v>
      </c>
      <c r="O50" t="s">
        <v>118</v>
      </c>
      <c r="P50" s="4">
        <v>96951</v>
      </c>
      <c r="Q50" t="s">
        <v>119</v>
      </c>
      <c r="S50" s="5">
        <v>16705323131</v>
      </c>
      <c r="U50">
        <v>81111</v>
      </c>
      <c r="V50" t="s">
        <v>120</v>
      </c>
      <c r="X50" t="s">
        <v>7508</v>
      </c>
      <c r="Y50" t="s">
        <v>7509</v>
      </c>
      <c r="AA50" t="s">
        <v>1159</v>
      </c>
      <c r="AB50" t="s">
        <v>7507</v>
      </c>
      <c r="AC50" t="s">
        <v>5569</v>
      </c>
      <c r="AD50" t="s">
        <v>2012</v>
      </c>
      <c r="AE50" t="s">
        <v>118</v>
      </c>
      <c r="AF50" s="4">
        <v>96951</v>
      </c>
      <c r="AG50" t="s">
        <v>119</v>
      </c>
      <c r="AI50" s="5">
        <v>16705323131</v>
      </c>
      <c r="AK50" t="s">
        <v>5570</v>
      </c>
      <c r="BC50" t="str">
        <f>"49-3023.00"</f>
        <v>49-3023.00</v>
      </c>
      <c r="BD50" t="s">
        <v>1481</v>
      </c>
      <c r="BE50" t="s">
        <v>7510</v>
      </c>
      <c r="BF50" t="s">
        <v>7511</v>
      </c>
      <c r="BG50">
        <v>1</v>
      </c>
      <c r="BH50">
        <v>1</v>
      </c>
      <c r="BI50" s="1">
        <v>44835</v>
      </c>
      <c r="BJ50" s="1">
        <v>45199</v>
      </c>
      <c r="BK50" s="1">
        <v>44910</v>
      </c>
      <c r="BL50" s="1">
        <v>45199</v>
      </c>
      <c r="BM50">
        <v>40</v>
      </c>
      <c r="BN50">
        <v>0</v>
      </c>
      <c r="BO50">
        <v>8</v>
      </c>
      <c r="BP50">
        <v>8</v>
      </c>
      <c r="BQ50">
        <v>8</v>
      </c>
      <c r="BR50">
        <v>8</v>
      </c>
      <c r="BS50">
        <v>8</v>
      </c>
      <c r="BT50">
        <v>0</v>
      </c>
      <c r="BU50" t="str">
        <f>"8:00 AM"</f>
        <v>8:00 AM</v>
      </c>
      <c r="BV50" t="str">
        <f>"5:00 PM"</f>
        <v>5:00 PM</v>
      </c>
      <c r="BW50" t="s">
        <v>164</v>
      </c>
      <c r="BX50">
        <v>0</v>
      </c>
      <c r="BY50">
        <v>6</v>
      </c>
      <c r="BZ50" t="s">
        <v>113</v>
      </c>
      <c r="CB50" s="3" t="s">
        <v>7512</v>
      </c>
      <c r="CC50" t="s">
        <v>5567</v>
      </c>
      <c r="CE50" t="s">
        <v>234</v>
      </c>
      <c r="CF50" t="s">
        <v>118</v>
      </c>
      <c r="CG50" s="4">
        <v>96951</v>
      </c>
      <c r="CH50" s="2">
        <v>9.93</v>
      </c>
      <c r="CI50" s="2">
        <v>9.93</v>
      </c>
      <c r="CJ50" s="2">
        <v>0</v>
      </c>
      <c r="CK50" s="2">
        <v>0</v>
      </c>
      <c r="CL50" t="s">
        <v>131</v>
      </c>
      <c r="CM50" t="s">
        <v>2831</v>
      </c>
      <c r="CN50" t="s">
        <v>133</v>
      </c>
      <c r="CP50" t="s">
        <v>113</v>
      </c>
      <c r="CQ50" t="s">
        <v>134</v>
      </c>
      <c r="CR50" t="s">
        <v>113</v>
      </c>
      <c r="CS50" t="s">
        <v>113</v>
      </c>
      <c r="CT50" t="s">
        <v>132</v>
      </c>
      <c r="CU50" t="s">
        <v>134</v>
      </c>
      <c r="CV50" t="s">
        <v>132</v>
      </c>
      <c r="CW50" t="s">
        <v>558</v>
      </c>
      <c r="CX50" s="5">
        <v>16705323131</v>
      </c>
      <c r="CY50" t="s">
        <v>5570</v>
      </c>
      <c r="CZ50" t="s">
        <v>132</v>
      </c>
      <c r="DA50" t="s">
        <v>134</v>
      </c>
      <c r="DB50" t="s">
        <v>113</v>
      </c>
      <c r="DC50" t="s">
        <v>5416</v>
      </c>
      <c r="DD50" t="s">
        <v>5568</v>
      </c>
      <c r="DF50" t="s">
        <v>7513</v>
      </c>
      <c r="DG50" t="s">
        <v>5570</v>
      </c>
    </row>
    <row r="51" spans="1:111" ht="14.45" customHeight="1" x14ac:dyDescent="0.25">
      <c r="A51" t="s">
        <v>7514</v>
      </c>
      <c r="B51" t="s">
        <v>356</v>
      </c>
      <c r="C51" s="1">
        <v>44866.829765393515</v>
      </c>
      <c r="D51" s="1">
        <v>44910</v>
      </c>
      <c r="E51" t="s">
        <v>170</v>
      </c>
      <c r="G51" t="s">
        <v>134</v>
      </c>
      <c r="H51" t="s">
        <v>113</v>
      </c>
      <c r="I51" t="s">
        <v>113</v>
      </c>
      <c r="J51" t="s">
        <v>3404</v>
      </c>
      <c r="L51" t="s">
        <v>3405</v>
      </c>
      <c r="N51" t="s">
        <v>117</v>
      </c>
      <c r="O51" t="s">
        <v>118</v>
      </c>
      <c r="P51" s="4">
        <v>96950</v>
      </c>
      <c r="Q51" t="s">
        <v>119</v>
      </c>
      <c r="S51" s="5">
        <v>16702347976</v>
      </c>
      <c r="U51">
        <v>72111</v>
      </c>
      <c r="V51" t="s">
        <v>120</v>
      </c>
      <c r="X51" t="s">
        <v>2839</v>
      </c>
      <c r="Y51" t="s">
        <v>3406</v>
      </c>
      <c r="AA51" t="s">
        <v>390</v>
      </c>
      <c r="AB51" t="s">
        <v>3405</v>
      </c>
      <c r="AD51" t="s">
        <v>117</v>
      </c>
      <c r="AE51" t="s">
        <v>118</v>
      </c>
      <c r="AF51" s="4">
        <v>96950</v>
      </c>
      <c r="AG51" t="s">
        <v>119</v>
      </c>
      <c r="AI51" s="5">
        <v>16702850535</v>
      </c>
      <c r="AK51" t="s">
        <v>3407</v>
      </c>
      <c r="BC51" t="str">
        <f>"53-1042.00"</f>
        <v>53-1042.00</v>
      </c>
      <c r="BD51" t="s">
        <v>3533</v>
      </c>
      <c r="BE51" t="s">
        <v>3534</v>
      </c>
      <c r="BF51" t="s">
        <v>3535</v>
      </c>
      <c r="BG51">
        <v>3</v>
      </c>
      <c r="BI51" s="1">
        <v>44986</v>
      </c>
      <c r="BJ51" s="1">
        <v>46081</v>
      </c>
      <c r="BM51">
        <v>35</v>
      </c>
      <c r="BN51">
        <v>7</v>
      </c>
      <c r="BO51">
        <v>0</v>
      </c>
      <c r="BP51">
        <v>7</v>
      </c>
      <c r="BQ51">
        <v>7</v>
      </c>
      <c r="BR51">
        <v>0</v>
      </c>
      <c r="BS51">
        <v>7</v>
      </c>
      <c r="BT51">
        <v>7</v>
      </c>
      <c r="BU51" t="str">
        <f>"5:00 AM"</f>
        <v>5:00 AM</v>
      </c>
      <c r="BV51" t="str">
        <f>"1:00 PM"</f>
        <v>1:00 PM</v>
      </c>
      <c r="BW51" t="s">
        <v>164</v>
      </c>
      <c r="BX51">
        <v>0</v>
      </c>
      <c r="BY51">
        <v>12</v>
      </c>
      <c r="BZ51" t="s">
        <v>134</v>
      </c>
      <c r="CA51">
        <v>10</v>
      </c>
      <c r="CB51" t="s">
        <v>3536</v>
      </c>
      <c r="CC51" t="s">
        <v>3411</v>
      </c>
      <c r="CD51" t="s">
        <v>3405</v>
      </c>
      <c r="CE51" t="s">
        <v>117</v>
      </c>
      <c r="CF51" t="s">
        <v>118</v>
      </c>
      <c r="CG51" s="4">
        <v>96950</v>
      </c>
      <c r="CH51" s="2">
        <v>14.34</v>
      </c>
      <c r="CI51" s="2">
        <v>16.489999999999998</v>
      </c>
      <c r="CJ51" s="2">
        <v>21.51</v>
      </c>
      <c r="CK51" s="2">
        <v>24.73</v>
      </c>
      <c r="CL51" t="s">
        <v>131</v>
      </c>
      <c r="CM51" t="s">
        <v>132</v>
      </c>
      <c r="CN51" t="s">
        <v>133</v>
      </c>
      <c r="CP51" t="s">
        <v>113</v>
      </c>
      <c r="CQ51" t="s">
        <v>134</v>
      </c>
      <c r="CR51" t="s">
        <v>113</v>
      </c>
      <c r="CS51" t="s">
        <v>134</v>
      </c>
      <c r="CT51" t="s">
        <v>132</v>
      </c>
      <c r="CU51" t="s">
        <v>134</v>
      </c>
      <c r="CV51" t="s">
        <v>132</v>
      </c>
      <c r="CW51" t="s">
        <v>7445</v>
      </c>
      <c r="CX51" s="5">
        <v>16702347976</v>
      </c>
      <c r="CY51" t="s">
        <v>3413</v>
      </c>
      <c r="CZ51" t="s">
        <v>132</v>
      </c>
      <c r="DA51" t="s">
        <v>134</v>
      </c>
      <c r="DB51" t="s">
        <v>113</v>
      </c>
    </row>
    <row r="52" spans="1:111" ht="14.45" customHeight="1" x14ac:dyDescent="0.25">
      <c r="A52" t="s">
        <v>7515</v>
      </c>
      <c r="B52" t="s">
        <v>356</v>
      </c>
      <c r="C52" s="1">
        <v>44866.822108333334</v>
      </c>
      <c r="D52" s="1">
        <v>44910</v>
      </c>
      <c r="E52" t="s">
        <v>170</v>
      </c>
      <c r="G52" t="s">
        <v>134</v>
      </c>
      <c r="H52" t="s">
        <v>113</v>
      </c>
      <c r="I52" t="s">
        <v>113</v>
      </c>
      <c r="J52" t="s">
        <v>3404</v>
      </c>
      <c r="L52" t="s">
        <v>3405</v>
      </c>
      <c r="N52" t="s">
        <v>117</v>
      </c>
      <c r="O52" t="s">
        <v>118</v>
      </c>
      <c r="P52" s="4">
        <v>96950</v>
      </c>
      <c r="Q52" t="s">
        <v>119</v>
      </c>
      <c r="S52" s="5">
        <v>16702347976</v>
      </c>
      <c r="U52">
        <v>72111</v>
      </c>
      <c r="V52" t="s">
        <v>120</v>
      </c>
      <c r="X52" t="s">
        <v>2839</v>
      </c>
      <c r="Y52" t="s">
        <v>3406</v>
      </c>
      <c r="AA52" t="s">
        <v>390</v>
      </c>
      <c r="AB52" t="s">
        <v>3405</v>
      </c>
      <c r="AD52" t="s">
        <v>117</v>
      </c>
      <c r="AE52" t="s">
        <v>118</v>
      </c>
      <c r="AF52" s="4">
        <v>96950</v>
      </c>
      <c r="AG52" t="s">
        <v>119</v>
      </c>
      <c r="AI52" s="5">
        <v>16702850535</v>
      </c>
      <c r="AK52" t="s">
        <v>3407</v>
      </c>
      <c r="BC52" t="str">
        <f>"35-1012.00"</f>
        <v>35-1012.00</v>
      </c>
      <c r="BD52" t="s">
        <v>338</v>
      </c>
      <c r="BE52" t="s">
        <v>3408</v>
      </c>
      <c r="BF52" t="s">
        <v>3409</v>
      </c>
      <c r="BG52">
        <v>5</v>
      </c>
      <c r="BI52" s="1">
        <v>44986</v>
      </c>
      <c r="BJ52" s="1">
        <v>46081</v>
      </c>
      <c r="BM52">
        <v>35</v>
      </c>
      <c r="BN52">
        <v>7</v>
      </c>
      <c r="BO52">
        <v>0</v>
      </c>
      <c r="BP52">
        <v>7</v>
      </c>
      <c r="BQ52">
        <v>0</v>
      </c>
      <c r="BR52">
        <v>7</v>
      </c>
      <c r="BS52">
        <v>7</v>
      </c>
      <c r="BT52">
        <v>7</v>
      </c>
      <c r="BU52" t="str">
        <f>"8:00 AM"</f>
        <v>8:00 AM</v>
      </c>
      <c r="BV52" t="str">
        <f>"4:00 PM"</f>
        <v>4:00 PM</v>
      </c>
      <c r="BW52" t="s">
        <v>164</v>
      </c>
      <c r="BX52">
        <v>0</v>
      </c>
      <c r="BY52">
        <v>12</v>
      </c>
      <c r="BZ52" t="s">
        <v>134</v>
      </c>
      <c r="CA52">
        <v>12</v>
      </c>
      <c r="CB52" t="s">
        <v>3410</v>
      </c>
      <c r="CC52" t="s">
        <v>3411</v>
      </c>
      <c r="CD52" t="s">
        <v>3486</v>
      </c>
      <c r="CE52" t="s">
        <v>117</v>
      </c>
      <c r="CF52" t="s">
        <v>118</v>
      </c>
      <c r="CG52" s="4">
        <v>96950</v>
      </c>
      <c r="CH52" s="2">
        <v>9.75</v>
      </c>
      <c r="CI52" s="2">
        <v>11.21</v>
      </c>
      <c r="CJ52" s="2">
        <v>14.62</v>
      </c>
      <c r="CK52" s="2">
        <v>16.809999999999999</v>
      </c>
      <c r="CL52" t="s">
        <v>131</v>
      </c>
      <c r="CM52" t="s">
        <v>132</v>
      </c>
      <c r="CN52" t="s">
        <v>133</v>
      </c>
      <c r="CP52" t="s">
        <v>113</v>
      </c>
      <c r="CQ52" t="s">
        <v>134</v>
      </c>
      <c r="CR52" t="s">
        <v>113</v>
      </c>
      <c r="CS52" t="s">
        <v>134</v>
      </c>
      <c r="CT52" t="s">
        <v>132</v>
      </c>
      <c r="CU52" t="s">
        <v>134</v>
      </c>
      <c r="CV52" t="s">
        <v>132</v>
      </c>
      <c r="CW52" t="s">
        <v>7445</v>
      </c>
      <c r="CX52" s="5">
        <v>16702347976</v>
      </c>
      <c r="CY52" t="s">
        <v>3413</v>
      </c>
      <c r="CZ52" t="s">
        <v>132</v>
      </c>
      <c r="DA52" t="s">
        <v>134</v>
      </c>
      <c r="DB52" t="s">
        <v>113</v>
      </c>
    </row>
    <row r="53" spans="1:111" ht="14.45" customHeight="1" x14ac:dyDescent="0.25">
      <c r="A53" t="s">
        <v>7516</v>
      </c>
      <c r="B53" t="s">
        <v>356</v>
      </c>
      <c r="C53" s="1">
        <v>44866.834543518518</v>
      </c>
      <c r="D53" s="1">
        <v>44910</v>
      </c>
      <c r="E53" t="s">
        <v>170</v>
      </c>
      <c r="G53" t="s">
        <v>113</v>
      </c>
      <c r="H53" t="s">
        <v>113</v>
      </c>
      <c r="I53" t="s">
        <v>113</v>
      </c>
      <c r="J53" t="s">
        <v>3404</v>
      </c>
      <c r="L53" t="s">
        <v>3405</v>
      </c>
      <c r="N53" t="s">
        <v>117</v>
      </c>
      <c r="O53" t="s">
        <v>118</v>
      </c>
      <c r="P53" s="4">
        <v>96950</v>
      </c>
      <c r="Q53" t="s">
        <v>119</v>
      </c>
      <c r="S53" s="5">
        <v>16702347976</v>
      </c>
      <c r="U53">
        <v>72111</v>
      </c>
      <c r="V53" t="s">
        <v>120</v>
      </c>
      <c r="X53" t="s">
        <v>2839</v>
      </c>
      <c r="Y53" t="s">
        <v>3406</v>
      </c>
      <c r="AA53" t="s">
        <v>390</v>
      </c>
      <c r="AB53" t="s">
        <v>3405</v>
      </c>
      <c r="AD53" t="s">
        <v>117</v>
      </c>
      <c r="AE53" t="s">
        <v>118</v>
      </c>
      <c r="AF53" s="4">
        <v>96950</v>
      </c>
      <c r="AG53" t="s">
        <v>119</v>
      </c>
      <c r="AI53" s="5">
        <v>16702850535</v>
      </c>
      <c r="AK53" t="s">
        <v>3407</v>
      </c>
      <c r="BC53" t="str">
        <f>"49-9071.00"</f>
        <v>49-9071.00</v>
      </c>
      <c r="BD53" t="s">
        <v>240</v>
      </c>
      <c r="BE53" t="s">
        <v>3463</v>
      </c>
      <c r="BF53" t="s">
        <v>3464</v>
      </c>
      <c r="BG53">
        <v>5</v>
      </c>
      <c r="BI53" s="1">
        <v>44986</v>
      </c>
      <c r="BJ53" s="1">
        <v>45350</v>
      </c>
      <c r="BM53">
        <v>35</v>
      </c>
      <c r="BN53">
        <v>0</v>
      </c>
      <c r="BO53">
        <v>7</v>
      </c>
      <c r="BP53">
        <v>7</v>
      </c>
      <c r="BQ53">
        <v>0</v>
      </c>
      <c r="BR53">
        <v>7</v>
      </c>
      <c r="BS53">
        <v>7</v>
      </c>
      <c r="BT53">
        <v>7</v>
      </c>
      <c r="BU53" t="str">
        <f>"9:00 AM"</f>
        <v>9:00 AM</v>
      </c>
      <c r="BV53" t="str">
        <f>"5:00 PM"</f>
        <v>5:00 PM</v>
      </c>
      <c r="BW53" t="s">
        <v>164</v>
      </c>
      <c r="BX53">
        <v>0</v>
      </c>
      <c r="BY53">
        <v>24</v>
      </c>
      <c r="BZ53" t="s">
        <v>113</v>
      </c>
      <c r="CB53" t="s">
        <v>3465</v>
      </c>
      <c r="CC53" t="s">
        <v>3411</v>
      </c>
      <c r="CD53" t="s">
        <v>3405</v>
      </c>
      <c r="CE53" t="s">
        <v>117</v>
      </c>
      <c r="CF53" t="s">
        <v>118</v>
      </c>
      <c r="CG53" s="4">
        <v>96950</v>
      </c>
      <c r="CH53" s="2">
        <v>9.19</v>
      </c>
      <c r="CI53" s="2">
        <v>10.56</v>
      </c>
      <c r="CJ53" s="2">
        <v>13.78</v>
      </c>
      <c r="CK53" s="2">
        <v>15.85</v>
      </c>
      <c r="CL53" t="s">
        <v>131</v>
      </c>
      <c r="CM53" t="s">
        <v>132</v>
      </c>
      <c r="CN53" t="s">
        <v>133</v>
      </c>
      <c r="CP53" t="s">
        <v>113</v>
      </c>
      <c r="CQ53" t="s">
        <v>134</v>
      </c>
      <c r="CR53" t="s">
        <v>113</v>
      </c>
      <c r="CS53" t="s">
        <v>134</v>
      </c>
      <c r="CT53" t="s">
        <v>132</v>
      </c>
      <c r="CU53" t="s">
        <v>134</v>
      </c>
      <c r="CV53" t="s">
        <v>132</v>
      </c>
      <c r="CW53" t="s">
        <v>7445</v>
      </c>
      <c r="CX53" s="5">
        <v>16702347976</v>
      </c>
      <c r="CY53" t="s">
        <v>3413</v>
      </c>
      <c r="CZ53" t="s">
        <v>132</v>
      </c>
      <c r="DA53" t="s">
        <v>134</v>
      </c>
      <c r="DB53" t="s">
        <v>113</v>
      </c>
    </row>
    <row r="54" spans="1:111" ht="14.45" customHeight="1" x14ac:dyDescent="0.25">
      <c r="A54" t="s">
        <v>7517</v>
      </c>
      <c r="B54" t="s">
        <v>187</v>
      </c>
      <c r="C54" s="1">
        <v>44864.975290277776</v>
      </c>
      <c r="D54" s="1">
        <v>44910</v>
      </c>
      <c r="E54" t="s">
        <v>170</v>
      </c>
      <c r="G54" t="s">
        <v>113</v>
      </c>
      <c r="H54" t="s">
        <v>113</v>
      </c>
      <c r="I54" t="s">
        <v>113</v>
      </c>
      <c r="J54" t="s">
        <v>7518</v>
      </c>
      <c r="L54" t="s">
        <v>7519</v>
      </c>
      <c r="M54" t="s">
        <v>7520</v>
      </c>
      <c r="N54" t="s">
        <v>117</v>
      </c>
      <c r="O54" t="s">
        <v>118</v>
      </c>
      <c r="P54" s="4">
        <v>96950</v>
      </c>
      <c r="Q54" t="s">
        <v>119</v>
      </c>
      <c r="S54" s="5">
        <v>16702876012</v>
      </c>
      <c r="T54">
        <v>0</v>
      </c>
      <c r="U54">
        <v>31521</v>
      </c>
      <c r="V54" t="s">
        <v>120</v>
      </c>
      <c r="X54" t="s">
        <v>387</v>
      </c>
      <c r="Y54" t="s">
        <v>7521</v>
      </c>
      <c r="Z54" t="s">
        <v>3374</v>
      </c>
      <c r="AA54" t="s">
        <v>144</v>
      </c>
      <c r="AB54" t="s">
        <v>7522</v>
      </c>
      <c r="AC54" t="s">
        <v>7520</v>
      </c>
      <c r="AD54" t="s">
        <v>117</v>
      </c>
      <c r="AE54" t="s">
        <v>118</v>
      </c>
      <c r="AF54" s="4">
        <v>96950</v>
      </c>
      <c r="AG54" t="s">
        <v>119</v>
      </c>
      <c r="AI54" s="5">
        <v>16702876012</v>
      </c>
      <c r="AJ54">
        <v>0</v>
      </c>
      <c r="AK54" t="s">
        <v>7523</v>
      </c>
      <c r="BC54" t="str">
        <f>"51-6031.00"</f>
        <v>51-6031.00</v>
      </c>
      <c r="BD54" t="s">
        <v>1121</v>
      </c>
      <c r="BE54" t="s">
        <v>7524</v>
      </c>
      <c r="BF54" t="s">
        <v>7525</v>
      </c>
      <c r="BG54">
        <v>3</v>
      </c>
      <c r="BH54">
        <v>3</v>
      </c>
      <c r="BI54" s="1">
        <v>44927</v>
      </c>
      <c r="BJ54" s="1">
        <v>45291</v>
      </c>
      <c r="BK54" s="1">
        <v>44927</v>
      </c>
      <c r="BL54" s="1">
        <v>45291</v>
      </c>
      <c r="BM54">
        <v>40</v>
      </c>
      <c r="BN54">
        <v>0</v>
      </c>
      <c r="BO54">
        <v>8</v>
      </c>
      <c r="BP54">
        <v>8</v>
      </c>
      <c r="BQ54">
        <v>8</v>
      </c>
      <c r="BR54">
        <v>8</v>
      </c>
      <c r="BS54">
        <v>8</v>
      </c>
      <c r="BT54">
        <v>0</v>
      </c>
      <c r="BU54" t="str">
        <f>"8:00 AM"</f>
        <v>8:00 AM</v>
      </c>
      <c r="BV54" t="str">
        <f>"5:00 PM"</f>
        <v>5:00 PM</v>
      </c>
      <c r="BW54" t="s">
        <v>128</v>
      </c>
      <c r="BX54">
        <v>0</v>
      </c>
      <c r="BY54">
        <v>12</v>
      </c>
      <c r="BZ54" t="s">
        <v>113</v>
      </c>
      <c r="CB54" t="s">
        <v>7526</v>
      </c>
      <c r="CC54" t="s">
        <v>7522</v>
      </c>
      <c r="CD54" t="s">
        <v>7520</v>
      </c>
      <c r="CE54" t="s">
        <v>117</v>
      </c>
      <c r="CF54" t="s">
        <v>118</v>
      </c>
      <c r="CG54" s="4">
        <v>96950</v>
      </c>
      <c r="CH54" s="2">
        <v>8.0299999999999994</v>
      </c>
      <c r="CI54" s="2">
        <v>8.0299999999999994</v>
      </c>
      <c r="CJ54" s="2">
        <v>12.05</v>
      </c>
      <c r="CK54" s="2">
        <v>12.05</v>
      </c>
      <c r="CL54" t="s">
        <v>131</v>
      </c>
      <c r="CM54" t="s">
        <v>7527</v>
      </c>
      <c r="CN54" t="s">
        <v>133</v>
      </c>
      <c r="CP54" t="s">
        <v>113</v>
      </c>
      <c r="CQ54" t="s">
        <v>134</v>
      </c>
      <c r="CR54" t="s">
        <v>134</v>
      </c>
      <c r="CS54" t="s">
        <v>134</v>
      </c>
      <c r="CT54" t="s">
        <v>132</v>
      </c>
      <c r="CU54" t="s">
        <v>134</v>
      </c>
      <c r="CV54" t="s">
        <v>134</v>
      </c>
      <c r="CW54" t="s">
        <v>7528</v>
      </c>
      <c r="CX54" s="5">
        <v>16702876012</v>
      </c>
      <c r="CY54" t="s">
        <v>7523</v>
      </c>
      <c r="CZ54" t="s">
        <v>624</v>
      </c>
      <c r="DA54" t="s">
        <v>134</v>
      </c>
      <c r="DB54" t="s">
        <v>113</v>
      </c>
      <c r="DC54" t="s">
        <v>7529</v>
      </c>
      <c r="DD54" t="s">
        <v>7530</v>
      </c>
      <c r="DE54" t="s">
        <v>246</v>
      </c>
      <c r="DF54" t="s">
        <v>7531</v>
      </c>
      <c r="DG54" t="s">
        <v>7532</v>
      </c>
    </row>
    <row r="55" spans="1:111" ht="14.45" customHeight="1" x14ac:dyDescent="0.25">
      <c r="A55" t="s">
        <v>7533</v>
      </c>
      <c r="B55" t="s">
        <v>187</v>
      </c>
      <c r="C55" s="1">
        <v>44848.360737847222</v>
      </c>
      <c r="D55" s="1">
        <v>44910</v>
      </c>
      <c r="E55" t="s">
        <v>170</v>
      </c>
      <c r="G55" t="s">
        <v>113</v>
      </c>
      <c r="H55" t="s">
        <v>113</v>
      </c>
      <c r="I55" t="s">
        <v>113</v>
      </c>
      <c r="J55" t="s">
        <v>7534</v>
      </c>
      <c r="L55" t="s">
        <v>7535</v>
      </c>
      <c r="N55" t="s">
        <v>234</v>
      </c>
      <c r="O55" t="s">
        <v>118</v>
      </c>
      <c r="P55" s="4">
        <v>96951</v>
      </c>
      <c r="Q55" t="s">
        <v>119</v>
      </c>
      <c r="S55" s="5">
        <v>16705323131</v>
      </c>
      <c r="U55">
        <v>452319</v>
      </c>
      <c r="V55" t="s">
        <v>120</v>
      </c>
      <c r="X55" t="s">
        <v>5416</v>
      </c>
      <c r="Y55" t="s">
        <v>5568</v>
      </c>
      <c r="AA55" t="s">
        <v>1159</v>
      </c>
      <c r="AB55" t="s">
        <v>7507</v>
      </c>
      <c r="AC55" t="s">
        <v>5569</v>
      </c>
      <c r="AD55" t="s">
        <v>2012</v>
      </c>
      <c r="AE55" t="s">
        <v>118</v>
      </c>
      <c r="AF55" s="4">
        <v>96951</v>
      </c>
      <c r="AG55" t="s">
        <v>119</v>
      </c>
      <c r="AI55" s="5">
        <v>16705323131</v>
      </c>
      <c r="AK55" t="s">
        <v>5570</v>
      </c>
      <c r="BC55" t="str">
        <f>"49-9071.00"</f>
        <v>49-9071.00</v>
      </c>
      <c r="BD55" t="s">
        <v>240</v>
      </c>
      <c r="BE55" t="s">
        <v>7536</v>
      </c>
      <c r="BF55" t="s">
        <v>4098</v>
      </c>
      <c r="BG55">
        <v>1</v>
      </c>
      <c r="BH55">
        <v>1</v>
      </c>
      <c r="BI55" s="1">
        <v>44835</v>
      </c>
      <c r="BJ55" s="1">
        <v>45199</v>
      </c>
      <c r="BK55" s="1">
        <v>44910</v>
      </c>
      <c r="BL55" s="1">
        <v>45199</v>
      </c>
      <c r="BM55">
        <v>40</v>
      </c>
      <c r="BN55">
        <v>0</v>
      </c>
      <c r="BO55">
        <v>8</v>
      </c>
      <c r="BP55">
        <v>8</v>
      </c>
      <c r="BQ55">
        <v>8</v>
      </c>
      <c r="BR55">
        <v>8</v>
      </c>
      <c r="BS55">
        <v>8</v>
      </c>
      <c r="BT55">
        <v>0</v>
      </c>
      <c r="BU55" t="str">
        <f>"8:00 AM"</f>
        <v>8:00 AM</v>
      </c>
      <c r="BV55" t="str">
        <f>"5:00 PM"</f>
        <v>5:00 PM</v>
      </c>
      <c r="BW55" t="s">
        <v>128</v>
      </c>
      <c r="BX55">
        <v>0</v>
      </c>
      <c r="BY55">
        <v>6</v>
      </c>
      <c r="BZ55" t="s">
        <v>113</v>
      </c>
      <c r="CB55" s="3" t="s">
        <v>7537</v>
      </c>
      <c r="CC55" t="s">
        <v>5567</v>
      </c>
      <c r="CE55" t="s">
        <v>234</v>
      </c>
      <c r="CF55" t="s">
        <v>118</v>
      </c>
      <c r="CG55" s="4">
        <v>96951</v>
      </c>
      <c r="CH55" s="2">
        <v>9.19</v>
      </c>
      <c r="CI55" s="2">
        <v>9.19</v>
      </c>
      <c r="CJ55" s="2">
        <v>0</v>
      </c>
      <c r="CK55" s="2">
        <v>0</v>
      </c>
      <c r="CL55" t="s">
        <v>131</v>
      </c>
      <c r="CM55" t="s">
        <v>128</v>
      </c>
      <c r="CN55" t="s">
        <v>133</v>
      </c>
      <c r="CP55" t="s">
        <v>113</v>
      </c>
      <c r="CQ55" t="s">
        <v>134</v>
      </c>
      <c r="CR55" t="s">
        <v>113</v>
      </c>
      <c r="CS55" t="s">
        <v>113</v>
      </c>
      <c r="CT55" t="s">
        <v>132</v>
      </c>
      <c r="CU55" t="s">
        <v>134</v>
      </c>
      <c r="CV55" t="s">
        <v>132</v>
      </c>
      <c r="CW55" t="s">
        <v>558</v>
      </c>
      <c r="CX55" s="5">
        <v>16705323131</v>
      </c>
      <c r="CY55" t="s">
        <v>5570</v>
      </c>
      <c r="CZ55" t="s">
        <v>132</v>
      </c>
      <c r="DA55" t="s">
        <v>134</v>
      </c>
      <c r="DB55" t="s">
        <v>113</v>
      </c>
      <c r="DC55" t="s">
        <v>5416</v>
      </c>
      <c r="DD55" t="s">
        <v>5568</v>
      </c>
      <c r="DF55" t="s">
        <v>7513</v>
      </c>
      <c r="DG55" t="s">
        <v>5570</v>
      </c>
    </row>
    <row r="56" spans="1:111" ht="14.45" customHeight="1" x14ac:dyDescent="0.25">
      <c r="A56" t="s">
        <v>7459</v>
      </c>
      <c r="B56" t="s">
        <v>187</v>
      </c>
      <c r="C56" s="1">
        <v>44873.828026736111</v>
      </c>
      <c r="D56" s="1">
        <v>44909</v>
      </c>
      <c r="E56" t="s">
        <v>170</v>
      </c>
      <c r="G56" t="s">
        <v>113</v>
      </c>
      <c r="H56" t="s">
        <v>113</v>
      </c>
      <c r="I56" t="s">
        <v>113</v>
      </c>
      <c r="J56" t="s">
        <v>4537</v>
      </c>
      <c r="K56" t="s">
        <v>132</v>
      </c>
      <c r="L56" t="s">
        <v>4538</v>
      </c>
      <c r="M56" t="s">
        <v>4807</v>
      </c>
      <c r="N56" t="s">
        <v>141</v>
      </c>
      <c r="O56" t="s">
        <v>118</v>
      </c>
      <c r="P56" s="4">
        <v>96950</v>
      </c>
      <c r="Q56" t="s">
        <v>119</v>
      </c>
      <c r="R56" t="s">
        <v>132</v>
      </c>
      <c r="S56" s="5">
        <v>16702368202</v>
      </c>
      <c r="T56">
        <v>3554</v>
      </c>
      <c r="U56">
        <v>62211</v>
      </c>
      <c r="V56" t="s">
        <v>120</v>
      </c>
      <c r="X56" t="s">
        <v>4540</v>
      </c>
      <c r="Y56" t="s">
        <v>4541</v>
      </c>
      <c r="Z56" t="s">
        <v>1847</v>
      </c>
      <c r="AA56" t="s">
        <v>4542</v>
      </c>
      <c r="AB56" t="s">
        <v>4538</v>
      </c>
      <c r="AC56" t="s">
        <v>4807</v>
      </c>
      <c r="AD56" t="s">
        <v>141</v>
      </c>
      <c r="AE56" t="s">
        <v>118</v>
      </c>
      <c r="AF56" s="4">
        <v>96950</v>
      </c>
      <c r="AG56" t="s">
        <v>119</v>
      </c>
      <c r="AH56" t="s">
        <v>132</v>
      </c>
      <c r="AI56" s="5">
        <v>16702368202</v>
      </c>
      <c r="AJ56">
        <v>3554</v>
      </c>
      <c r="AK56" t="s">
        <v>4543</v>
      </c>
      <c r="BC56" t="str">
        <f>"29-2012.00"</f>
        <v>29-2012.00</v>
      </c>
      <c r="BD56" t="s">
        <v>4808</v>
      </c>
      <c r="BE56" t="s">
        <v>4809</v>
      </c>
      <c r="BF56" t="s">
        <v>4810</v>
      </c>
      <c r="BG56">
        <v>2</v>
      </c>
      <c r="BH56">
        <v>2</v>
      </c>
      <c r="BI56" s="1">
        <v>44986</v>
      </c>
      <c r="BJ56" s="1">
        <v>45351</v>
      </c>
      <c r="BK56" s="1">
        <v>44986</v>
      </c>
      <c r="BL56" s="1">
        <v>45351</v>
      </c>
      <c r="BM56">
        <v>40</v>
      </c>
      <c r="BN56">
        <v>0</v>
      </c>
      <c r="BO56">
        <v>8</v>
      </c>
      <c r="BP56">
        <v>8</v>
      </c>
      <c r="BQ56">
        <v>8</v>
      </c>
      <c r="BR56">
        <v>8</v>
      </c>
      <c r="BS56">
        <v>8</v>
      </c>
      <c r="BT56">
        <v>0</v>
      </c>
      <c r="BU56" t="str">
        <f>"7:00 AM"</f>
        <v>7:00 AM</v>
      </c>
      <c r="BV56" t="str">
        <f>"4:00 PM"</f>
        <v>4:00 PM</v>
      </c>
      <c r="BW56" t="s">
        <v>394</v>
      </c>
      <c r="BX56">
        <v>0</v>
      </c>
      <c r="BY56">
        <v>24</v>
      </c>
      <c r="BZ56" t="s">
        <v>113</v>
      </c>
      <c r="CB56" t="s">
        <v>5731</v>
      </c>
      <c r="CC56" t="s">
        <v>4538</v>
      </c>
      <c r="CD56" t="s">
        <v>4539</v>
      </c>
      <c r="CE56" t="s">
        <v>141</v>
      </c>
      <c r="CF56" t="s">
        <v>118</v>
      </c>
      <c r="CG56" s="4">
        <v>96950</v>
      </c>
      <c r="CH56" s="2">
        <v>15.18</v>
      </c>
      <c r="CI56" s="2">
        <v>23.57</v>
      </c>
      <c r="CJ56" s="2">
        <v>22.77</v>
      </c>
      <c r="CK56" s="2">
        <v>35.35</v>
      </c>
      <c r="CL56" t="s">
        <v>131</v>
      </c>
      <c r="CM56" t="s">
        <v>4548</v>
      </c>
      <c r="CN56" t="s">
        <v>133</v>
      </c>
      <c r="CP56" t="s">
        <v>113</v>
      </c>
      <c r="CQ56" t="s">
        <v>134</v>
      </c>
      <c r="CR56" t="s">
        <v>113</v>
      </c>
      <c r="CS56" t="s">
        <v>134</v>
      </c>
      <c r="CT56" t="s">
        <v>132</v>
      </c>
      <c r="CU56" t="s">
        <v>134</v>
      </c>
      <c r="CV56" t="s">
        <v>132</v>
      </c>
      <c r="CW56" t="s">
        <v>4549</v>
      </c>
      <c r="CX56" s="5">
        <v>16702368202</v>
      </c>
      <c r="CY56" t="s">
        <v>4550</v>
      </c>
      <c r="CZ56" t="s">
        <v>4551</v>
      </c>
      <c r="DA56" t="s">
        <v>134</v>
      </c>
      <c r="DB56" t="s">
        <v>113</v>
      </c>
      <c r="DC56" t="s">
        <v>4552</v>
      </c>
      <c r="DD56" t="s">
        <v>4553</v>
      </c>
      <c r="DE56" t="s">
        <v>2550</v>
      </c>
      <c r="DF56" t="s">
        <v>4537</v>
      </c>
      <c r="DG56" t="s">
        <v>4554</v>
      </c>
    </row>
    <row r="57" spans="1:111" ht="14.45" customHeight="1" x14ac:dyDescent="0.25">
      <c r="A57" t="s">
        <v>7460</v>
      </c>
      <c r="B57" t="s">
        <v>356</v>
      </c>
      <c r="C57" s="1">
        <v>44859.344907870371</v>
      </c>
      <c r="D57" s="1">
        <v>44909</v>
      </c>
      <c r="E57" t="s">
        <v>170</v>
      </c>
      <c r="G57" t="s">
        <v>113</v>
      </c>
      <c r="H57" t="s">
        <v>113</v>
      </c>
      <c r="I57" t="s">
        <v>113</v>
      </c>
      <c r="J57" t="s">
        <v>7461</v>
      </c>
      <c r="K57" t="s">
        <v>7462</v>
      </c>
      <c r="L57" t="s">
        <v>7463</v>
      </c>
      <c r="M57" t="s">
        <v>7464</v>
      </c>
      <c r="N57" t="s">
        <v>141</v>
      </c>
      <c r="O57" t="s">
        <v>118</v>
      </c>
      <c r="P57" s="4">
        <v>96950</v>
      </c>
      <c r="Q57" t="s">
        <v>119</v>
      </c>
      <c r="R57" t="s">
        <v>118</v>
      </c>
      <c r="S57" s="5">
        <v>16707890506</v>
      </c>
      <c r="U57">
        <v>541213</v>
      </c>
      <c r="V57" t="s">
        <v>120</v>
      </c>
      <c r="X57" t="s">
        <v>7465</v>
      </c>
      <c r="Y57" t="s">
        <v>7466</v>
      </c>
      <c r="Z57" t="s">
        <v>7467</v>
      </c>
      <c r="AA57" t="s">
        <v>7468</v>
      </c>
      <c r="AB57" t="s">
        <v>7463</v>
      </c>
      <c r="AC57" t="s">
        <v>7464</v>
      </c>
      <c r="AD57" t="s">
        <v>141</v>
      </c>
      <c r="AE57" t="s">
        <v>118</v>
      </c>
      <c r="AF57" s="4">
        <v>96950</v>
      </c>
      <c r="AG57" t="s">
        <v>119</v>
      </c>
      <c r="AH57" t="s">
        <v>118</v>
      </c>
      <c r="AI57" s="5">
        <v>16707890506</v>
      </c>
      <c r="AK57" t="s">
        <v>2914</v>
      </c>
      <c r="BC57" t="str">
        <f>"13-2011.00"</f>
        <v>13-2011.00</v>
      </c>
      <c r="BD57" t="s">
        <v>147</v>
      </c>
      <c r="BE57" t="s">
        <v>7469</v>
      </c>
      <c r="BF57" t="s">
        <v>1688</v>
      </c>
      <c r="BG57">
        <v>3</v>
      </c>
      <c r="BI57" s="1">
        <v>44927</v>
      </c>
      <c r="BJ57" s="1">
        <v>45291</v>
      </c>
      <c r="BM57">
        <v>35</v>
      </c>
      <c r="BN57">
        <v>0</v>
      </c>
      <c r="BO57">
        <v>7</v>
      </c>
      <c r="BP57">
        <v>7</v>
      </c>
      <c r="BQ57">
        <v>7</v>
      </c>
      <c r="BR57">
        <v>7</v>
      </c>
      <c r="BS57">
        <v>7</v>
      </c>
      <c r="BT57">
        <v>0</v>
      </c>
      <c r="BU57" t="str">
        <f>"9:00 AM"</f>
        <v>9:00 AM</v>
      </c>
      <c r="BV57" t="str">
        <f>"5:00 PM"</f>
        <v>5:00 PM</v>
      </c>
      <c r="BW57" t="s">
        <v>150</v>
      </c>
      <c r="BX57">
        <v>0</v>
      </c>
      <c r="BY57">
        <v>24</v>
      </c>
      <c r="BZ57" t="s">
        <v>113</v>
      </c>
      <c r="CB57" t="s">
        <v>7470</v>
      </c>
      <c r="CC57" t="s">
        <v>7471</v>
      </c>
      <c r="CD57" t="s">
        <v>7472</v>
      </c>
      <c r="CE57" t="s">
        <v>141</v>
      </c>
      <c r="CF57" t="s">
        <v>118</v>
      </c>
      <c r="CG57" s="4">
        <v>96950</v>
      </c>
      <c r="CH57" s="2">
        <v>16.190000000000001</v>
      </c>
      <c r="CI57" s="2">
        <v>16.190000000000001</v>
      </c>
      <c r="CJ57" s="2">
        <v>24.29</v>
      </c>
      <c r="CK57" s="2">
        <v>24.29</v>
      </c>
      <c r="CL57" t="s">
        <v>131</v>
      </c>
      <c r="CM57" t="s">
        <v>132</v>
      </c>
      <c r="CN57" t="s">
        <v>133</v>
      </c>
      <c r="CP57" t="s">
        <v>113</v>
      </c>
      <c r="CQ57" t="s">
        <v>134</v>
      </c>
      <c r="CR57" t="s">
        <v>113</v>
      </c>
      <c r="CS57" t="s">
        <v>134</v>
      </c>
      <c r="CT57" t="s">
        <v>132</v>
      </c>
      <c r="CU57" t="s">
        <v>134</v>
      </c>
      <c r="CV57" t="s">
        <v>132</v>
      </c>
      <c r="CW57" t="s">
        <v>132</v>
      </c>
      <c r="CX57" s="5">
        <v>16707890506</v>
      </c>
      <c r="CY57" t="s">
        <v>2914</v>
      </c>
      <c r="CZ57" t="s">
        <v>132</v>
      </c>
      <c r="DA57" t="s">
        <v>134</v>
      </c>
      <c r="DB57" t="s">
        <v>113</v>
      </c>
      <c r="DC57" t="s">
        <v>2915</v>
      </c>
      <c r="DD57" t="s">
        <v>2916</v>
      </c>
      <c r="DE57" t="s">
        <v>1197</v>
      </c>
      <c r="DF57" t="s">
        <v>7473</v>
      </c>
      <c r="DG57" t="s">
        <v>2914</v>
      </c>
    </row>
    <row r="58" spans="1:111" ht="14.45" customHeight="1" x14ac:dyDescent="0.25">
      <c r="A58" t="s">
        <v>7474</v>
      </c>
      <c r="B58" t="s">
        <v>111</v>
      </c>
      <c r="C58" s="1">
        <v>44859.089960648147</v>
      </c>
      <c r="D58" s="1">
        <v>44909</v>
      </c>
      <c r="E58" t="s">
        <v>170</v>
      </c>
      <c r="G58" t="s">
        <v>113</v>
      </c>
      <c r="H58" t="s">
        <v>113</v>
      </c>
      <c r="I58" t="s">
        <v>113</v>
      </c>
      <c r="J58" t="s">
        <v>2255</v>
      </c>
      <c r="K58" t="s">
        <v>2256</v>
      </c>
      <c r="L58" t="s">
        <v>2257</v>
      </c>
      <c r="M58" t="s">
        <v>2258</v>
      </c>
      <c r="N58" t="s">
        <v>117</v>
      </c>
      <c r="O58" t="s">
        <v>118</v>
      </c>
      <c r="P58" s="4">
        <v>96950</v>
      </c>
      <c r="Q58" t="s">
        <v>119</v>
      </c>
      <c r="R58" t="s">
        <v>132</v>
      </c>
      <c r="S58" s="5">
        <v>16702332200</v>
      </c>
      <c r="U58">
        <v>45399</v>
      </c>
      <c r="V58" t="s">
        <v>120</v>
      </c>
      <c r="X58" t="s">
        <v>2259</v>
      </c>
      <c r="Y58" t="s">
        <v>2260</v>
      </c>
      <c r="Z58" t="s">
        <v>2261</v>
      </c>
      <c r="AA58" t="s">
        <v>2262</v>
      </c>
      <c r="AB58" t="s">
        <v>2257</v>
      </c>
      <c r="AC58" t="s">
        <v>2258</v>
      </c>
      <c r="AD58" t="s">
        <v>117</v>
      </c>
      <c r="AE58" t="s">
        <v>118</v>
      </c>
      <c r="AF58" s="4">
        <v>96950</v>
      </c>
      <c r="AG58" t="s">
        <v>119</v>
      </c>
      <c r="AH58" t="s">
        <v>132</v>
      </c>
      <c r="AI58" s="5">
        <v>16702332200</v>
      </c>
      <c r="AK58" t="s">
        <v>2269</v>
      </c>
      <c r="BC58" t="str">
        <f>"51-9194.00"</f>
        <v>51-9194.00</v>
      </c>
      <c r="BD58" t="s">
        <v>7475</v>
      </c>
      <c r="BE58" t="s">
        <v>7476</v>
      </c>
      <c r="BF58" t="s">
        <v>7477</v>
      </c>
      <c r="BG58">
        <v>1</v>
      </c>
      <c r="BI58" s="1">
        <v>44972</v>
      </c>
      <c r="BJ58" s="1">
        <v>45336</v>
      </c>
      <c r="BM58">
        <v>35</v>
      </c>
      <c r="BN58">
        <v>0</v>
      </c>
      <c r="BO58">
        <v>7</v>
      </c>
      <c r="BP58">
        <v>7</v>
      </c>
      <c r="BQ58">
        <v>7</v>
      </c>
      <c r="BR58">
        <v>7</v>
      </c>
      <c r="BS58">
        <v>7</v>
      </c>
      <c r="BT58">
        <v>0</v>
      </c>
      <c r="BU58" t="str">
        <f>"9:00 AM"</f>
        <v>9:00 AM</v>
      </c>
      <c r="BV58" t="str">
        <f>"5:00 PM"</f>
        <v>5:00 PM</v>
      </c>
      <c r="BW58" t="s">
        <v>164</v>
      </c>
      <c r="BX58">
        <v>0</v>
      </c>
      <c r="BY58">
        <v>12</v>
      </c>
      <c r="BZ58" t="s">
        <v>113</v>
      </c>
      <c r="CB58" s="3" t="s">
        <v>7478</v>
      </c>
      <c r="CC58" t="s">
        <v>2257</v>
      </c>
      <c r="CD58" t="s">
        <v>2258</v>
      </c>
      <c r="CE58" t="s">
        <v>117</v>
      </c>
      <c r="CF58" t="s">
        <v>118</v>
      </c>
      <c r="CG58" s="4">
        <v>96950</v>
      </c>
      <c r="CH58" s="2">
        <v>12.08</v>
      </c>
      <c r="CI58" s="2">
        <v>12.08</v>
      </c>
      <c r="CJ58" s="2">
        <v>18.12</v>
      </c>
      <c r="CK58" s="2">
        <v>18.12</v>
      </c>
      <c r="CL58" t="s">
        <v>131</v>
      </c>
      <c r="CM58" t="s">
        <v>557</v>
      </c>
      <c r="CN58" t="s">
        <v>133</v>
      </c>
      <c r="CP58" t="s">
        <v>113</v>
      </c>
      <c r="CQ58" t="s">
        <v>134</v>
      </c>
      <c r="CR58" t="s">
        <v>113</v>
      </c>
      <c r="CS58" t="s">
        <v>134</v>
      </c>
      <c r="CT58" t="s">
        <v>132</v>
      </c>
      <c r="CU58" t="s">
        <v>134</v>
      </c>
      <c r="CV58" t="s">
        <v>132</v>
      </c>
      <c r="CW58" t="s">
        <v>7479</v>
      </c>
      <c r="CX58" s="5">
        <v>16702332200</v>
      </c>
      <c r="CY58" t="s">
        <v>2263</v>
      </c>
      <c r="CZ58" t="s">
        <v>132</v>
      </c>
      <c r="DA58" t="s">
        <v>134</v>
      </c>
      <c r="DB58" t="s">
        <v>113</v>
      </c>
    </row>
    <row r="59" spans="1:111" ht="14.45" customHeight="1" x14ac:dyDescent="0.25">
      <c r="A59" t="s">
        <v>7480</v>
      </c>
      <c r="B59" t="s">
        <v>187</v>
      </c>
      <c r="C59" s="1">
        <v>44859.916242245374</v>
      </c>
      <c r="D59" s="1">
        <v>44909</v>
      </c>
      <c r="E59" t="s">
        <v>170</v>
      </c>
      <c r="G59" t="s">
        <v>113</v>
      </c>
      <c r="H59" t="s">
        <v>113</v>
      </c>
      <c r="I59" t="s">
        <v>113</v>
      </c>
      <c r="J59" t="s">
        <v>7327</v>
      </c>
      <c r="L59" t="s">
        <v>3405</v>
      </c>
      <c r="N59" t="s">
        <v>117</v>
      </c>
      <c r="O59" t="s">
        <v>118</v>
      </c>
      <c r="P59" s="4">
        <v>96950</v>
      </c>
      <c r="Q59" t="s">
        <v>119</v>
      </c>
      <c r="S59" s="5">
        <v>16702861947</v>
      </c>
      <c r="U59">
        <v>561311</v>
      </c>
      <c r="V59" t="s">
        <v>120</v>
      </c>
      <c r="X59" t="s">
        <v>7328</v>
      </c>
      <c r="Y59" t="s">
        <v>7329</v>
      </c>
      <c r="AA59" t="s">
        <v>7330</v>
      </c>
      <c r="AB59" t="s">
        <v>3405</v>
      </c>
      <c r="AD59" t="s">
        <v>117</v>
      </c>
      <c r="AE59" t="s">
        <v>118</v>
      </c>
      <c r="AF59" s="4">
        <v>96950</v>
      </c>
      <c r="AG59" t="s">
        <v>119</v>
      </c>
      <c r="AI59" s="5">
        <v>16702861947</v>
      </c>
      <c r="AK59" t="s">
        <v>7331</v>
      </c>
      <c r="BC59" t="str">
        <f>"35-1012.00"</f>
        <v>35-1012.00</v>
      </c>
      <c r="BD59" t="s">
        <v>338</v>
      </c>
      <c r="BE59" t="s">
        <v>7481</v>
      </c>
      <c r="BF59" t="s">
        <v>3517</v>
      </c>
      <c r="BG59">
        <v>5</v>
      </c>
      <c r="BH59">
        <v>5</v>
      </c>
      <c r="BI59" s="1">
        <v>44979</v>
      </c>
      <c r="BJ59" s="1">
        <v>45343</v>
      </c>
      <c r="BK59" s="1">
        <v>44979</v>
      </c>
      <c r="BL59" s="1">
        <v>45343</v>
      </c>
      <c r="BM59">
        <v>35</v>
      </c>
      <c r="BN59">
        <v>7</v>
      </c>
      <c r="BO59">
        <v>7</v>
      </c>
      <c r="BP59">
        <v>7</v>
      </c>
      <c r="BQ59">
        <v>7</v>
      </c>
      <c r="BR59">
        <v>7</v>
      </c>
      <c r="BS59">
        <v>0</v>
      </c>
      <c r="BT59">
        <v>0</v>
      </c>
      <c r="BU59" t="str">
        <f>"7:00 AM"</f>
        <v>7:00 AM</v>
      </c>
      <c r="BV59" t="str">
        <f>"3:00 PM"</f>
        <v>3:00 PM</v>
      </c>
      <c r="BW59" t="s">
        <v>164</v>
      </c>
      <c r="BX59">
        <v>0</v>
      </c>
      <c r="BY59">
        <v>12</v>
      </c>
      <c r="BZ59" t="s">
        <v>134</v>
      </c>
      <c r="CA59">
        <v>10</v>
      </c>
      <c r="CB59" s="3" t="s">
        <v>7482</v>
      </c>
      <c r="CC59" t="s">
        <v>7334</v>
      </c>
      <c r="CE59" t="s">
        <v>117</v>
      </c>
      <c r="CF59" t="s">
        <v>118</v>
      </c>
      <c r="CG59" s="4">
        <v>96950</v>
      </c>
      <c r="CH59" s="2">
        <v>9.75</v>
      </c>
      <c r="CI59" s="2">
        <v>11.5</v>
      </c>
      <c r="CJ59" s="2">
        <v>14.62</v>
      </c>
      <c r="CK59" s="2">
        <v>17.25</v>
      </c>
      <c r="CL59" t="s">
        <v>131</v>
      </c>
      <c r="CN59" t="s">
        <v>133</v>
      </c>
      <c r="CP59" t="s">
        <v>134</v>
      </c>
      <c r="CQ59" t="s">
        <v>134</v>
      </c>
      <c r="CR59" t="s">
        <v>113</v>
      </c>
      <c r="CS59" t="s">
        <v>134</v>
      </c>
      <c r="CT59" t="s">
        <v>132</v>
      </c>
      <c r="CU59" t="s">
        <v>134</v>
      </c>
      <c r="CV59" t="s">
        <v>132</v>
      </c>
      <c r="CW59" t="s">
        <v>7335</v>
      </c>
      <c r="CX59" s="5">
        <v>16702375193</v>
      </c>
      <c r="CY59" t="s">
        <v>7336</v>
      </c>
      <c r="CZ59" t="s">
        <v>132</v>
      </c>
      <c r="DA59" t="s">
        <v>134</v>
      </c>
      <c r="DB59" t="s">
        <v>113</v>
      </c>
    </row>
    <row r="60" spans="1:111" ht="14.45" customHeight="1" x14ac:dyDescent="0.25">
      <c r="A60" t="s">
        <v>7483</v>
      </c>
      <c r="B60" t="s">
        <v>356</v>
      </c>
      <c r="C60" s="1">
        <v>44866.839353935182</v>
      </c>
      <c r="D60" s="1">
        <v>44909</v>
      </c>
      <c r="E60" t="s">
        <v>170</v>
      </c>
      <c r="G60" t="s">
        <v>113</v>
      </c>
      <c r="H60" t="s">
        <v>113</v>
      </c>
      <c r="I60" t="s">
        <v>113</v>
      </c>
      <c r="J60" t="s">
        <v>3404</v>
      </c>
      <c r="L60" t="s">
        <v>3405</v>
      </c>
      <c r="N60" t="s">
        <v>117</v>
      </c>
      <c r="O60" t="s">
        <v>118</v>
      </c>
      <c r="P60" s="4">
        <v>96950</v>
      </c>
      <c r="Q60" t="s">
        <v>119</v>
      </c>
      <c r="S60" s="5">
        <v>16702347976</v>
      </c>
      <c r="U60">
        <v>72111</v>
      </c>
      <c r="V60" t="s">
        <v>120</v>
      </c>
      <c r="X60" t="s">
        <v>2839</v>
      </c>
      <c r="Y60" t="s">
        <v>3406</v>
      </c>
      <c r="AA60" t="s">
        <v>390</v>
      </c>
      <c r="AB60" t="s">
        <v>3405</v>
      </c>
      <c r="AD60" t="s">
        <v>117</v>
      </c>
      <c r="AE60" t="s">
        <v>118</v>
      </c>
      <c r="AF60" s="4">
        <v>96950</v>
      </c>
      <c r="AG60" t="s">
        <v>119</v>
      </c>
      <c r="AI60" s="5">
        <v>16702850535</v>
      </c>
      <c r="AK60" t="s">
        <v>3407</v>
      </c>
      <c r="BC60" t="str">
        <f>"53-1042.00"</f>
        <v>53-1042.00</v>
      </c>
      <c r="BD60" t="s">
        <v>3533</v>
      </c>
      <c r="BE60" t="s">
        <v>3534</v>
      </c>
      <c r="BF60" t="s">
        <v>3535</v>
      </c>
      <c r="BG60">
        <v>3</v>
      </c>
      <c r="BI60" s="1">
        <v>44986</v>
      </c>
      <c r="BJ60" s="1">
        <v>45350</v>
      </c>
      <c r="BM60">
        <v>35</v>
      </c>
      <c r="BN60">
        <v>7</v>
      </c>
      <c r="BO60">
        <v>7</v>
      </c>
      <c r="BP60">
        <v>0</v>
      </c>
      <c r="BQ60">
        <v>0</v>
      </c>
      <c r="BR60">
        <v>7</v>
      </c>
      <c r="BS60">
        <v>7</v>
      </c>
      <c r="BT60">
        <v>7</v>
      </c>
      <c r="BU60" t="str">
        <f>"4:00 AM"</f>
        <v>4:00 AM</v>
      </c>
      <c r="BV60" t="str">
        <f>"12:00 PM"</f>
        <v>12:00 PM</v>
      </c>
      <c r="BW60" t="s">
        <v>164</v>
      </c>
      <c r="BX60">
        <v>0</v>
      </c>
      <c r="BY60">
        <v>12</v>
      </c>
      <c r="BZ60" t="s">
        <v>134</v>
      </c>
      <c r="CA60">
        <v>10</v>
      </c>
      <c r="CB60" t="s">
        <v>3536</v>
      </c>
      <c r="CC60" t="s">
        <v>3411</v>
      </c>
      <c r="CD60" t="s">
        <v>3405</v>
      </c>
      <c r="CE60" t="s">
        <v>117</v>
      </c>
      <c r="CF60" t="s">
        <v>118</v>
      </c>
      <c r="CG60" s="4">
        <v>96950</v>
      </c>
      <c r="CH60" s="2">
        <v>14.34</v>
      </c>
      <c r="CI60" s="2">
        <v>16.489999999999998</v>
      </c>
      <c r="CJ60" s="2">
        <v>21.51</v>
      </c>
      <c r="CK60" s="2">
        <v>24.73</v>
      </c>
      <c r="CL60" t="s">
        <v>131</v>
      </c>
      <c r="CM60" t="s">
        <v>132</v>
      </c>
      <c r="CN60" t="s">
        <v>133</v>
      </c>
      <c r="CP60" t="s">
        <v>113</v>
      </c>
      <c r="CQ60" t="s">
        <v>134</v>
      </c>
      <c r="CR60" t="s">
        <v>113</v>
      </c>
      <c r="CS60" t="s">
        <v>134</v>
      </c>
      <c r="CT60" t="s">
        <v>132</v>
      </c>
      <c r="CU60" t="s">
        <v>134</v>
      </c>
      <c r="CV60" t="s">
        <v>132</v>
      </c>
      <c r="CW60" t="s">
        <v>7445</v>
      </c>
      <c r="CX60" s="5">
        <v>16702347976</v>
      </c>
      <c r="CY60" t="s">
        <v>3413</v>
      </c>
      <c r="CZ60" t="s">
        <v>132</v>
      </c>
      <c r="DA60" t="s">
        <v>134</v>
      </c>
      <c r="DB60" t="s">
        <v>113</v>
      </c>
    </row>
    <row r="61" spans="1:111" ht="14.45" customHeight="1" x14ac:dyDescent="0.25">
      <c r="A61" t="s">
        <v>7484</v>
      </c>
      <c r="B61" t="s">
        <v>356</v>
      </c>
      <c r="C61" s="1">
        <v>44874.363819907405</v>
      </c>
      <c r="D61" s="1">
        <v>44909</v>
      </c>
      <c r="E61" t="s">
        <v>170</v>
      </c>
      <c r="G61" t="s">
        <v>113</v>
      </c>
      <c r="H61" t="s">
        <v>113</v>
      </c>
      <c r="I61" t="s">
        <v>113</v>
      </c>
      <c r="J61" t="s">
        <v>3179</v>
      </c>
      <c r="K61" t="s">
        <v>3180</v>
      </c>
      <c r="L61" t="s">
        <v>3181</v>
      </c>
      <c r="M61" t="s">
        <v>3182</v>
      </c>
      <c r="N61" t="s">
        <v>117</v>
      </c>
      <c r="O61" t="s">
        <v>118</v>
      </c>
      <c r="P61" s="4">
        <v>96950</v>
      </c>
      <c r="Q61" t="s">
        <v>119</v>
      </c>
      <c r="S61" s="5">
        <v>16702352743</v>
      </c>
      <c r="U61">
        <v>561320</v>
      </c>
      <c r="V61" t="s">
        <v>120</v>
      </c>
      <c r="X61" t="s">
        <v>3183</v>
      </c>
      <c r="Y61" t="s">
        <v>3184</v>
      </c>
      <c r="Z61" t="s">
        <v>3185</v>
      </c>
      <c r="AA61">
        <v>6702352743</v>
      </c>
      <c r="AB61" t="s">
        <v>3181</v>
      </c>
      <c r="AC61" t="s">
        <v>3182</v>
      </c>
      <c r="AD61" t="s">
        <v>117</v>
      </c>
      <c r="AE61" t="s">
        <v>118</v>
      </c>
      <c r="AF61" s="4">
        <v>96950</v>
      </c>
      <c r="AG61" t="s">
        <v>119</v>
      </c>
      <c r="AI61" s="5">
        <v>16702352743</v>
      </c>
      <c r="AK61" t="s">
        <v>3186</v>
      </c>
      <c r="BC61" t="str">
        <f>"49-9071.00"</f>
        <v>49-9071.00</v>
      </c>
      <c r="BD61" t="s">
        <v>240</v>
      </c>
      <c r="BE61" t="s">
        <v>3723</v>
      </c>
      <c r="BF61" t="s">
        <v>3724</v>
      </c>
      <c r="BG61">
        <v>20</v>
      </c>
      <c r="BI61" s="1">
        <v>44896</v>
      </c>
      <c r="BJ61" s="1">
        <v>45199</v>
      </c>
      <c r="BM61">
        <v>35</v>
      </c>
      <c r="BN61">
        <v>0</v>
      </c>
      <c r="BO61">
        <v>7</v>
      </c>
      <c r="BP61">
        <v>7</v>
      </c>
      <c r="BQ61">
        <v>7</v>
      </c>
      <c r="BR61">
        <v>7</v>
      </c>
      <c r="BS61">
        <v>7</v>
      </c>
      <c r="BT61">
        <v>0</v>
      </c>
      <c r="BU61" t="str">
        <f>"8:00 AM"</f>
        <v>8:00 AM</v>
      </c>
      <c r="BV61" t="str">
        <f>"4:00 PM"</f>
        <v>4:00 PM</v>
      </c>
      <c r="BW61" t="s">
        <v>128</v>
      </c>
      <c r="BX61">
        <v>0</v>
      </c>
      <c r="BY61">
        <v>12</v>
      </c>
      <c r="BZ61" t="s">
        <v>113</v>
      </c>
      <c r="CB61" t="s">
        <v>7485</v>
      </c>
      <c r="CC61" t="s">
        <v>3181</v>
      </c>
      <c r="CD61" t="s">
        <v>3182</v>
      </c>
      <c r="CE61" t="s">
        <v>117</v>
      </c>
      <c r="CF61" t="s">
        <v>118</v>
      </c>
      <c r="CG61" s="4">
        <v>96950</v>
      </c>
      <c r="CH61" s="2">
        <v>9.19</v>
      </c>
      <c r="CI61" s="2">
        <v>9.19</v>
      </c>
      <c r="CJ61" s="2">
        <v>13.76</v>
      </c>
      <c r="CK61" s="2">
        <v>13.76</v>
      </c>
      <c r="CL61" t="s">
        <v>131</v>
      </c>
      <c r="CM61" t="s">
        <v>128</v>
      </c>
      <c r="CN61" t="s">
        <v>133</v>
      </c>
      <c r="CP61" t="s">
        <v>113</v>
      </c>
      <c r="CQ61" t="s">
        <v>134</v>
      </c>
      <c r="CR61" t="s">
        <v>113</v>
      </c>
      <c r="CS61" t="s">
        <v>113</v>
      </c>
      <c r="CT61" t="s">
        <v>132</v>
      </c>
      <c r="CU61" t="s">
        <v>134</v>
      </c>
      <c r="CV61" t="s">
        <v>132</v>
      </c>
      <c r="CW61" t="s">
        <v>7486</v>
      </c>
      <c r="CX61" s="5">
        <v>16702352743</v>
      </c>
      <c r="CY61" t="s">
        <v>3186</v>
      </c>
      <c r="CZ61" t="s">
        <v>132</v>
      </c>
      <c r="DA61" t="s">
        <v>134</v>
      </c>
      <c r="DB61" t="s">
        <v>113</v>
      </c>
    </row>
    <row r="62" spans="1:111" ht="14.45" customHeight="1" x14ac:dyDescent="0.25">
      <c r="A62" t="s">
        <v>7487</v>
      </c>
      <c r="B62" t="s">
        <v>313</v>
      </c>
      <c r="C62" s="1">
        <v>44860.899986111108</v>
      </c>
      <c r="D62" s="1">
        <v>44909</v>
      </c>
      <c r="E62" t="s">
        <v>170</v>
      </c>
      <c r="G62" t="s">
        <v>113</v>
      </c>
      <c r="H62" t="s">
        <v>113</v>
      </c>
      <c r="I62" t="s">
        <v>113</v>
      </c>
      <c r="J62" t="s">
        <v>7488</v>
      </c>
      <c r="K62" t="s">
        <v>7489</v>
      </c>
      <c r="L62" t="s">
        <v>7217</v>
      </c>
      <c r="M62" t="s">
        <v>7490</v>
      </c>
      <c r="N62" t="s">
        <v>141</v>
      </c>
      <c r="O62" t="s">
        <v>118</v>
      </c>
      <c r="P62" s="4">
        <v>96950</v>
      </c>
      <c r="Q62" t="s">
        <v>119</v>
      </c>
      <c r="S62" s="5">
        <v>16702874617</v>
      </c>
      <c r="U62">
        <v>561730</v>
      </c>
      <c r="V62" t="s">
        <v>120</v>
      </c>
      <c r="X62" t="s">
        <v>7491</v>
      </c>
      <c r="Y62" t="s">
        <v>7492</v>
      </c>
      <c r="AA62" t="s">
        <v>7493</v>
      </c>
      <c r="AB62" t="s">
        <v>7217</v>
      </c>
      <c r="AC62" t="s">
        <v>7490</v>
      </c>
      <c r="AD62" t="s">
        <v>117</v>
      </c>
      <c r="AE62" t="s">
        <v>118</v>
      </c>
      <c r="AF62" s="4">
        <v>96950</v>
      </c>
      <c r="AG62" t="s">
        <v>119</v>
      </c>
      <c r="AI62" s="5">
        <v>16702874617</v>
      </c>
      <c r="AK62" t="s">
        <v>7494</v>
      </c>
      <c r="BC62" t="str">
        <f>"37-3011.00"</f>
        <v>37-3011.00</v>
      </c>
      <c r="BD62" t="s">
        <v>2461</v>
      </c>
      <c r="BE62" t="s">
        <v>7495</v>
      </c>
      <c r="BF62" t="s">
        <v>7496</v>
      </c>
      <c r="BG62">
        <v>4</v>
      </c>
      <c r="BH62">
        <v>2</v>
      </c>
      <c r="BI62" s="1">
        <v>44951</v>
      </c>
      <c r="BJ62" s="1">
        <v>45315</v>
      </c>
      <c r="BK62" s="1">
        <v>44951</v>
      </c>
      <c r="BL62" s="1">
        <v>45315</v>
      </c>
      <c r="BM62">
        <v>35</v>
      </c>
      <c r="BN62">
        <v>0</v>
      </c>
      <c r="BO62">
        <v>7</v>
      </c>
      <c r="BP62">
        <v>7</v>
      </c>
      <c r="BQ62">
        <v>7</v>
      </c>
      <c r="BR62">
        <v>7</v>
      </c>
      <c r="BS62">
        <v>7</v>
      </c>
      <c r="BT62">
        <v>0</v>
      </c>
      <c r="BU62" t="str">
        <f>"7:30 AM"</f>
        <v>7:30 AM</v>
      </c>
      <c r="BV62" t="str">
        <f>"5:00 PM"</f>
        <v>5:00 PM</v>
      </c>
      <c r="BW62" t="s">
        <v>128</v>
      </c>
      <c r="BX62">
        <v>0</v>
      </c>
      <c r="BY62">
        <v>1</v>
      </c>
      <c r="BZ62" t="s">
        <v>113</v>
      </c>
      <c r="CB62" t="s">
        <v>7497</v>
      </c>
      <c r="CC62" t="s">
        <v>7217</v>
      </c>
      <c r="CD62" t="s">
        <v>7490</v>
      </c>
      <c r="CE62" t="s">
        <v>117</v>
      </c>
      <c r="CF62" t="s">
        <v>118</v>
      </c>
      <c r="CG62" s="4">
        <v>96950</v>
      </c>
      <c r="CH62" s="2">
        <v>8.1300000000000008</v>
      </c>
      <c r="CI62" s="2">
        <v>8.1300000000000008</v>
      </c>
      <c r="CJ62" s="2">
        <v>0</v>
      </c>
      <c r="CK62" s="2">
        <v>0</v>
      </c>
      <c r="CL62" t="s">
        <v>131</v>
      </c>
      <c r="CM62" t="s">
        <v>183</v>
      </c>
      <c r="CN62" t="s">
        <v>133</v>
      </c>
      <c r="CP62" t="s">
        <v>113</v>
      </c>
      <c r="CQ62" t="s">
        <v>134</v>
      </c>
      <c r="CR62" t="s">
        <v>113</v>
      </c>
      <c r="CS62" t="s">
        <v>113</v>
      </c>
      <c r="CT62" t="s">
        <v>132</v>
      </c>
      <c r="CU62" t="s">
        <v>134</v>
      </c>
      <c r="CV62" t="s">
        <v>132</v>
      </c>
      <c r="CW62" t="s">
        <v>557</v>
      </c>
      <c r="CX62" s="5">
        <v>16702874617</v>
      </c>
      <c r="CY62" t="s">
        <v>7498</v>
      </c>
      <c r="CZ62" t="s">
        <v>132</v>
      </c>
      <c r="DA62" t="s">
        <v>134</v>
      </c>
      <c r="DB62" t="s">
        <v>113</v>
      </c>
    </row>
    <row r="63" spans="1:111" ht="14.45" customHeight="1" x14ac:dyDescent="0.25">
      <c r="A63" t="s">
        <v>7499</v>
      </c>
      <c r="B63" t="s">
        <v>356</v>
      </c>
      <c r="C63" s="1">
        <v>44866.866168518522</v>
      </c>
      <c r="D63" s="1">
        <v>44909</v>
      </c>
      <c r="E63" t="s">
        <v>170</v>
      </c>
      <c r="G63" t="s">
        <v>113</v>
      </c>
      <c r="H63" t="s">
        <v>113</v>
      </c>
      <c r="I63" t="s">
        <v>113</v>
      </c>
      <c r="J63" t="s">
        <v>3404</v>
      </c>
      <c r="L63" t="s">
        <v>3411</v>
      </c>
      <c r="M63" t="s">
        <v>7500</v>
      </c>
      <c r="N63" t="s">
        <v>117</v>
      </c>
      <c r="O63" t="s">
        <v>118</v>
      </c>
      <c r="P63" s="4">
        <v>96950</v>
      </c>
      <c r="Q63" t="s">
        <v>119</v>
      </c>
      <c r="S63" s="5">
        <v>16702347976</v>
      </c>
      <c r="U63">
        <v>72111</v>
      </c>
      <c r="V63" t="s">
        <v>120</v>
      </c>
      <c r="X63" t="s">
        <v>2839</v>
      </c>
      <c r="Y63" t="s">
        <v>3406</v>
      </c>
      <c r="AA63" t="s">
        <v>390</v>
      </c>
      <c r="AB63" t="s">
        <v>3405</v>
      </c>
      <c r="AD63" t="s">
        <v>117</v>
      </c>
      <c r="AE63" t="s">
        <v>118</v>
      </c>
      <c r="AF63" s="4">
        <v>96950</v>
      </c>
      <c r="AG63" t="s">
        <v>119</v>
      </c>
      <c r="AI63" s="5">
        <v>16702850535</v>
      </c>
      <c r="AK63" t="s">
        <v>3515</v>
      </c>
      <c r="BC63" t="str">
        <f>"35-1012.00"</f>
        <v>35-1012.00</v>
      </c>
      <c r="BD63" t="s">
        <v>338</v>
      </c>
      <c r="BE63" t="s">
        <v>3516</v>
      </c>
      <c r="BF63" t="s">
        <v>3517</v>
      </c>
      <c r="BG63">
        <v>3</v>
      </c>
      <c r="BI63" s="1">
        <v>44986</v>
      </c>
      <c r="BJ63" s="1">
        <v>45346</v>
      </c>
      <c r="BM63">
        <v>35</v>
      </c>
      <c r="BN63">
        <v>7</v>
      </c>
      <c r="BO63">
        <v>0</v>
      </c>
      <c r="BP63">
        <v>7</v>
      </c>
      <c r="BQ63">
        <v>7</v>
      </c>
      <c r="BR63">
        <v>7</v>
      </c>
      <c r="BS63">
        <v>0</v>
      </c>
      <c r="BT63">
        <v>7</v>
      </c>
      <c r="BU63" t="str">
        <f>"7:00 AM"</f>
        <v>7:00 AM</v>
      </c>
      <c r="BV63" t="str">
        <f>"3:00 PM"</f>
        <v>3:00 PM</v>
      </c>
      <c r="BW63" t="s">
        <v>164</v>
      </c>
      <c r="BX63">
        <v>0</v>
      </c>
      <c r="BY63">
        <v>12</v>
      </c>
      <c r="BZ63" t="s">
        <v>134</v>
      </c>
      <c r="CA63">
        <v>15</v>
      </c>
      <c r="CB63" s="3" t="s">
        <v>3518</v>
      </c>
      <c r="CC63" t="s">
        <v>3411</v>
      </c>
      <c r="CD63" t="s">
        <v>3519</v>
      </c>
      <c r="CE63" t="s">
        <v>117</v>
      </c>
      <c r="CF63" t="s">
        <v>118</v>
      </c>
      <c r="CG63" s="4">
        <v>96950</v>
      </c>
      <c r="CH63" s="2">
        <v>9.75</v>
      </c>
      <c r="CI63" s="2">
        <v>11.21</v>
      </c>
      <c r="CJ63" s="2">
        <v>14.62</v>
      </c>
      <c r="CK63" s="2">
        <v>16.809999999999999</v>
      </c>
      <c r="CL63" t="s">
        <v>131</v>
      </c>
      <c r="CM63" t="s">
        <v>132</v>
      </c>
      <c r="CN63" t="s">
        <v>133</v>
      </c>
      <c r="CP63" t="s">
        <v>113</v>
      </c>
      <c r="CQ63" t="s">
        <v>134</v>
      </c>
      <c r="CR63" t="s">
        <v>113</v>
      </c>
      <c r="CS63" t="s">
        <v>134</v>
      </c>
      <c r="CT63" t="s">
        <v>132</v>
      </c>
      <c r="CU63" t="s">
        <v>134</v>
      </c>
      <c r="CV63" t="s">
        <v>132</v>
      </c>
      <c r="CW63" t="s">
        <v>7445</v>
      </c>
      <c r="CX63" s="5">
        <v>16702347976</v>
      </c>
      <c r="CY63" t="s">
        <v>3413</v>
      </c>
      <c r="CZ63" t="s">
        <v>132</v>
      </c>
      <c r="DA63" t="s">
        <v>134</v>
      </c>
      <c r="DB63" t="s">
        <v>113</v>
      </c>
    </row>
    <row r="64" spans="1:111" ht="14.45" customHeight="1" x14ac:dyDescent="0.25">
      <c r="A64" t="s">
        <v>7444</v>
      </c>
      <c r="B64" t="s">
        <v>356</v>
      </c>
      <c r="C64" s="1">
        <v>44866.807338541665</v>
      </c>
      <c r="D64" s="1">
        <v>44908</v>
      </c>
      <c r="E64" t="s">
        <v>170</v>
      </c>
      <c r="G64" t="s">
        <v>134</v>
      </c>
      <c r="H64" t="s">
        <v>113</v>
      </c>
      <c r="I64" t="s">
        <v>113</v>
      </c>
      <c r="J64" t="s">
        <v>3404</v>
      </c>
      <c r="L64" t="s">
        <v>3405</v>
      </c>
      <c r="N64" t="s">
        <v>117</v>
      </c>
      <c r="O64" t="s">
        <v>118</v>
      </c>
      <c r="P64" s="4">
        <v>96950</v>
      </c>
      <c r="Q64" t="s">
        <v>119</v>
      </c>
      <c r="S64" s="5">
        <v>16702347976</v>
      </c>
      <c r="U64">
        <v>72111</v>
      </c>
      <c r="V64" t="s">
        <v>120</v>
      </c>
      <c r="X64" t="s">
        <v>2839</v>
      </c>
      <c r="Y64" t="s">
        <v>3406</v>
      </c>
      <c r="AA64" t="s">
        <v>390</v>
      </c>
      <c r="AB64" t="s">
        <v>3405</v>
      </c>
      <c r="AD64" t="s">
        <v>117</v>
      </c>
      <c r="AE64" t="s">
        <v>118</v>
      </c>
      <c r="AF64" s="4">
        <v>96950</v>
      </c>
      <c r="AG64" t="s">
        <v>119</v>
      </c>
      <c r="AI64" s="5">
        <v>16702850535</v>
      </c>
      <c r="AK64" t="s">
        <v>3407</v>
      </c>
      <c r="BC64" t="str">
        <f>"49-9071.00"</f>
        <v>49-9071.00</v>
      </c>
      <c r="BD64" t="s">
        <v>240</v>
      </c>
      <c r="BE64" t="s">
        <v>3463</v>
      </c>
      <c r="BF64" t="s">
        <v>3464</v>
      </c>
      <c r="BG64">
        <v>10</v>
      </c>
      <c r="BI64" s="1">
        <v>44986</v>
      </c>
      <c r="BJ64" s="1">
        <v>46081</v>
      </c>
      <c r="BM64">
        <v>35</v>
      </c>
      <c r="BN64">
        <v>7</v>
      </c>
      <c r="BO64">
        <v>7</v>
      </c>
      <c r="BP64">
        <v>7</v>
      </c>
      <c r="BQ64">
        <v>7</v>
      </c>
      <c r="BR64">
        <v>7</v>
      </c>
      <c r="BS64">
        <v>0</v>
      </c>
      <c r="BT64">
        <v>0</v>
      </c>
      <c r="BU64" t="str">
        <f>"6:00 AM"</f>
        <v>6:00 AM</v>
      </c>
      <c r="BV64" t="str">
        <f>"2:00 PM"</f>
        <v>2:00 PM</v>
      </c>
      <c r="BW64" t="s">
        <v>164</v>
      </c>
      <c r="BX64">
        <v>0</v>
      </c>
      <c r="BY64">
        <v>24</v>
      </c>
      <c r="BZ64" t="s">
        <v>113</v>
      </c>
      <c r="CB64" t="s">
        <v>3465</v>
      </c>
      <c r="CC64" t="s">
        <v>3411</v>
      </c>
      <c r="CD64" t="s">
        <v>3405</v>
      </c>
      <c r="CE64" t="s">
        <v>117</v>
      </c>
      <c r="CF64" t="s">
        <v>118</v>
      </c>
      <c r="CG64" s="4">
        <v>96950</v>
      </c>
      <c r="CH64" s="2">
        <v>9.19</v>
      </c>
      <c r="CI64" s="2">
        <v>10.56</v>
      </c>
      <c r="CJ64" s="2">
        <v>13.78</v>
      </c>
      <c r="CK64" s="2">
        <v>15.85</v>
      </c>
      <c r="CL64" t="s">
        <v>131</v>
      </c>
      <c r="CM64" t="s">
        <v>132</v>
      </c>
      <c r="CN64" t="s">
        <v>133</v>
      </c>
      <c r="CP64" t="s">
        <v>113</v>
      </c>
      <c r="CQ64" t="s">
        <v>134</v>
      </c>
      <c r="CR64" t="s">
        <v>113</v>
      </c>
      <c r="CS64" t="s">
        <v>134</v>
      </c>
      <c r="CT64" t="s">
        <v>132</v>
      </c>
      <c r="CU64" t="s">
        <v>134</v>
      </c>
      <c r="CV64" t="s">
        <v>132</v>
      </c>
      <c r="CW64" t="s">
        <v>7445</v>
      </c>
      <c r="CX64" s="5">
        <v>16702347976</v>
      </c>
      <c r="CY64" t="s">
        <v>3413</v>
      </c>
      <c r="CZ64" t="s">
        <v>132</v>
      </c>
      <c r="DA64" t="s">
        <v>134</v>
      </c>
      <c r="DB64" t="s">
        <v>113</v>
      </c>
    </row>
    <row r="65" spans="1:111" ht="14.45" customHeight="1" x14ac:dyDescent="0.25">
      <c r="A65" t="s">
        <v>7446</v>
      </c>
      <c r="B65" t="s">
        <v>187</v>
      </c>
      <c r="C65" s="1">
        <v>44873.11171203704</v>
      </c>
      <c r="D65" s="1">
        <v>44908</v>
      </c>
      <c r="E65" t="s">
        <v>112</v>
      </c>
      <c r="F65" s="1">
        <v>45015.833333333336</v>
      </c>
      <c r="G65" t="s">
        <v>113</v>
      </c>
      <c r="H65" t="s">
        <v>113</v>
      </c>
      <c r="I65" t="s">
        <v>113</v>
      </c>
      <c r="J65" t="s">
        <v>6225</v>
      </c>
      <c r="L65" t="s">
        <v>6226</v>
      </c>
      <c r="M65" t="s">
        <v>947</v>
      </c>
      <c r="N65" t="s">
        <v>117</v>
      </c>
      <c r="O65" t="s">
        <v>118</v>
      </c>
      <c r="P65" s="4">
        <v>96950</v>
      </c>
      <c r="Q65" t="s">
        <v>119</v>
      </c>
      <c r="R65" t="s">
        <v>1405</v>
      </c>
      <c r="S65" s="5">
        <v>16707891106</v>
      </c>
      <c r="U65">
        <v>56132</v>
      </c>
      <c r="V65" t="s">
        <v>120</v>
      </c>
      <c r="X65" t="s">
        <v>6227</v>
      </c>
      <c r="Y65" t="s">
        <v>6228</v>
      </c>
      <c r="Z65" t="s">
        <v>5139</v>
      </c>
      <c r="AA65" t="s">
        <v>6229</v>
      </c>
      <c r="AB65" t="s">
        <v>6226</v>
      </c>
      <c r="AC65" t="s">
        <v>947</v>
      </c>
      <c r="AD65" t="s">
        <v>117</v>
      </c>
      <c r="AE65" t="s">
        <v>118</v>
      </c>
      <c r="AF65" s="4">
        <v>96950</v>
      </c>
      <c r="AG65" t="s">
        <v>119</v>
      </c>
      <c r="AH65" t="s">
        <v>1405</v>
      </c>
      <c r="AI65" s="5">
        <v>16707891106</v>
      </c>
      <c r="AK65" t="s">
        <v>6230</v>
      </c>
      <c r="BC65" t="str">
        <f>"49-9071.00"</f>
        <v>49-9071.00</v>
      </c>
      <c r="BD65" t="s">
        <v>240</v>
      </c>
      <c r="BE65" t="s">
        <v>6231</v>
      </c>
      <c r="BF65" t="s">
        <v>453</v>
      </c>
      <c r="BG65">
        <v>10</v>
      </c>
      <c r="BH65">
        <v>10</v>
      </c>
      <c r="BI65" s="1">
        <v>45017</v>
      </c>
      <c r="BJ65" s="1">
        <v>45382</v>
      </c>
      <c r="BK65" s="1">
        <v>45017</v>
      </c>
      <c r="BL65" s="1">
        <v>45382</v>
      </c>
      <c r="BM65">
        <v>35</v>
      </c>
      <c r="BN65">
        <v>0</v>
      </c>
      <c r="BO65">
        <v>7</v>
      </c>
      <c r="BP65">
        <v>7</v>
      </c>
      <c r="BQ65">
        <v>7</v>
      </c>
      <c r="BR65">
        <v>7</v>
      </c>
      <c r="BS65">
        <v>7</v>
      </c>
      <c r="BT65">
        <v>0</v>
      </c>
      <c r="BU65" t="str">
        <f>"8:00 AM"</f>
        <v>8:00 AM</v>
      </c>
      <c r="BV65" t="str">
        <f>"4:30 PM"</f>
        <v>4:30 PM</v>
      </c>
      <c r="BW65" t="s">
        <v>164</v>
      </c>
      <c r="BX65">
        <v>0</v>
      </c>
      <c r="BY65">
        <v>12</v>
      </c>
      <c r="BZ65" t="s">
        <v>113</v>
      </c>
      <c r="CB65" t="s">
        <v>6232</v>
      </c>
      <c r="CC65" t="s">
        <v>7447</v>
      </c>
      <c r="CE65" t="s">
        <v>117</v>
      </c>
      <c r="CF65" t="s">
        <v>118</v>
      </c>
      <c r="CG65" s="4">
        <v>96950</v>
      </c>
      <c r="CH65" s="2">
        <v>9.19</v>
      </c>
      <c r="CI65" s="2">
        <v>9.19</v>
      </c>
      <c r="CJ65" s="2">
        <v>13.79</v>
      </c>
      <c r="CK65" s="2">
        <v>13.79</v>
      </c>
      <c r="CL65" t="s">
        <v>131</v>
      </c>
      <c r="CM65" t="s">
        <v>6235</v>
      </c>
      <c r="CN65" t="s">
        <v>133</v>
      </c>
      <c r="CP65" t="s">
        <v>113</v>
      </c>
      <c r="CQ65" t="s">
        <v>134</v>
      </c>
      <c r="CR65" t="s">
        <v>113</v>
      </c>
      <c r="CS65" t="s">
        <v>134</v>
      </c>
      <c r="CT65" t="s">
        <v>132</v>
      </c>
      <c r="CU65" t="s">
        <v>134</v>
      </c>
      <c r="CV65" t="s">
        <v>132</v>
      </c>
      <c r="CW65" t="s">
        <v>409</v>
      </c>
      <c r="CX65" s="5">
        <v>16707891106</v>
      </c>
      <c r="CY65" t="s">
        <v>6230</v>
      </c>
      <c r="CZ65" t="s">
        <v>399</v>
      </c>
      <c r="DA65" t="s">
        <v>134</v>
      </c>
      <c r="DB65" t="s">
        <v>113</v>
      </c>
    </row>
    <row r="66" spans="1:111" ht="14.45" customHeight="1" x14ac:dyDescent="0.25">
      <c r="A66" t="s">
        <v>7448</v>
      </c>
      <c r="B66" t="s">
        <v>187</v>
      </c>
      <c r="C66" s="1">
        <v>44825.059902199071</v>
      </c>
      <c r="D66" s="1">
        <v>44908</v>
      </c>
      <c r="E66" t="s">
        <v>170</v>
      </c>
      <c r="G66" t="s">
        <v>113</v>
      </c>
      <c r="H66" t="s">
        <v>113</v>
      </c>
      <c r="I66" t="s">
        <v>113</v>
      </c>
      <c r="J66" t="s">
        <v>1902</v>
      </c>
      <c r="L66" t="s">
        <v>1903</v>
      </c>
      <c r="M66" t="s">
        <v>1904</v>
      </c>
      <c r="N66" t="s">
        <v>117</v>
      </c>
      <c r="O66" t="s">
        <v>118</v>
      </c>
      <c r="P66" s="4">
        <v>96950</v>
      </c>
      <c r="Q66" t="s">
        <v>119</v>
      </c>
      <c r="R66" t="s">
        <v>118</v>
      </c>
      <c r="S66" s="5">
        <v>16702341795</v>
      </c>
      <c r="U66">
        <v>56179</v>
      </c>
      <c r="V66" t="s">
        <v>120</v>
      </c>
      <c r="X66" t="s">
        <v>1905</v>
      </c>
      <c r="Y66" t="s">
        <v>1906</v>
      </c>
      <c r="Z66" t="s">
        <v>1907</v>
      </c>
      <c r="AA66" t="s">
        <v>298</v>
      </c>
      <c r="AB66" t="s">
        <v>1903</v>
      </c>
      <c r="AC66" t="s">
        <v>1904</v>
      </c>
      <c r="AD66" t="s">
        <v>117</v>
      </c>
      <c r="AE66" t="s">
        <v>118</v>
      </c>
      <c r="AF66" s="4">
        <v>96950</v>
      </c>
      <c r="AG66" t="s">
        <v>119</v>
      </c>
      <c r="AH66" t="s">
        <v>118</v>
      </c>
      <c r="AI66" s="5">
        <v>16702341795</v>
      </c>
      <c r="AK66" t="s">
        <v>1378</v>
      </c>
      <c r="BC66" t="str">
        <f>"37-3011.00"</f>
        <v>37-3011.00</v>
      </c>
      <c r="BD66" t="s">
        <v>2461</v>
      </c>
      <c r="BE66" t="s">
        <v>7449</v>
      </c>
      <c r="BF66" t="s">
        <v>7450</v>
      </c>
      <c r="BG66">
        <v>3</v>
      </c>
      <c r="BH66">
        <v>3</v>
      </c>
      <c r="BI66" s="1">
        <v>44896</v>
      </c>
      <c r="BJ66" s="1">
        <v>45260</v>
      </c>
      <c r="BK66" s="1">
        <v>44908</v>
      </c>
      <c r="BL66" s="1">
        <v>45260</v>
      </c>
      <c r="BM66">
        <v>35</v>
      </c>
      <c r="BN66">
        <v>0</v>
      </c>
      <c r="BO66">
        <v>6</v>
      </c>
      <c r="BP66">
        <v>6</v>
      </c>
      <c r="BQ66">
        <v>6</v>
      </c>
      <c r="BR66">
        <v>6</v>
      </c>
      <c r="BS66">
        <v>6</v>
      </c>
      <c r="BT66">
        <v>5</v>
      </c>
      <c r="BU66" t="str">
        <f>"8:00 AM"</f>
        <v>8:00 AM</v>
      </c>
      <c r="BV66" t="str">
        <f>"5:00 PM"</f>
        <v>5:00 PM</v>
      </c>
      <c r="BW66" t="s">
        <v>164</v>
      </c>
      <c r="BX66">
        <v>0</v>
      </c>
      <c r="BY66">
        <v>3</v>
      </c>
      <c r="BZ66" t="s">
        <v>113</v>
      </c>
      <c r="CB66" t="s">
        <v>7451</v>
      </c>
      <c r="CC66" t="s">
        <v>1903</v>
      </c>
      <c r="CD66" t="s">
        <v>1904</v>
      </c>
      <c r="CE66" t="s">
        <v>117</v>
      </c>
      <c r="CF66" t="s">
        <v>118</v>
      </c>
      <c r="CG66" s="4">
        <v>96950</v>
      </c>
      <c r="CH66" s="2">
        <v>8.1300000000000008</v>
      </c>
      <c r="CI66" s="2">
        <v>9</v>
      </c>
      <c r="CJ66" s="2">
        <v>12.2</v>
      </c>
      <c r="CK66" s="2">
        <v>13.5</v>
      </c>
      <c r="CL66" t="s">
        <v>131</v>
      </c>
      <c r="CM66" t="s">
        <v>128</v>
      </c>
      <c r="CN66" t="s">
        <v>133</v>
      </c>
      <c r="CP66" t="s">
        <v>113</v>
      </c>
      <c r="CQ66" t="s">
        <v>134</v>
      </c>
      <c r="CR66" t="s">
        <v>134</v>
      </c>
      <c r="CS66" t="s">
        <v>134</v>
      </c>
      <c r="CT66" t="s">
        <v>132</v>
      </c>
      <c r="CU66" t="s">
        <v>134</v>
      </c>
      <c r="CV66" t="s">
        <v>134</v>
      </c>
      <c r="CW66" t="s">
        <v>1383</v>
      </c>
      <c r="CX66" s="5">
        <v>16702341795</v>
      </c>
      <c r="CY66" t="s">
        <v>1378</v>
      </c>
      <c r="CZ66" t="s">
        <v>1384</v>
      </c>
      <c r="DA66" t="s">
        <v>134</v>
      </c>
      <c r="DB66" t="s">
        <v>113</v>
      </c>
    </row>
    <row r="67" spans="1:111" ht="14.45" customHeight="1" x14ac:dyDescent="0.25">
      <c r="A67" t="s">
        <v>7452</v>
      </c>
      <c r="B67" t="s">
        <v>187</v>
      </c>
      <c r="C67" s="1">
        <v>44858.865148726851</v>
      </c>
      <c r="D67" s="1">
        <v>44908</v>
      </c>
      <c r="E67" t="s">
        <v>112</v>
      </c>
      <c r="F67" s="1">
        <v>45020.833333333336</v>
      </c>
      <c r="G67" t="s">
        <v>113</v>
      </c>
      <c r="H67" t="s">
        <v>113</v>
      </c>
      <c r="I67" t="s">
        <v>113</v>
      </c>
      <c r="J67" t="s">
        <v>6986</v>
      </c>
      <c r="L67" t="s">
        <v>7453</v>
      </c>
      <c r="M67" t="s">
        <v>7453</v>
      </c>
      <c r="N67" t="s">
        <v>141</v>
      </c>
      <c r="O67" t="s">
        <v>118</v>
      </c>
      <c r="P67" s="4">
        <v>96950</v>
      </c>
      <c r="Q67" t="s">
        <v>119</v>
      </c>
      <c r="S67" s="5">
        <v>16702346445</v>
      </c>
      <c r="T67">
        <v>2263</v>
      </c>
      <c r="U67">
        <v>72251</v>
      </c>
      <c r="V67" t="s">
        <v>120</v>
      </c>
      <c r="X67" t="s">
        <v>2850</v>
      </c>
      <c r="Y67" t="s">
        <v>2851</v>
      </c>
      <c r="AA67" t="s">
        <v>2852</v>
      </c>
      <c r="AB67" t="s">
        <v>7454</v>
      </c>
      <c r="AC67" t="s">
        <v>7454</v>
      </c>
      <c r="AD67" t="s">
        <v>141</v>
      </c>
      <c r="AE67" t="s">
        <v>118</v>
      </c>
      <c r="AF67" s="4">
        <v>96950</v>
      </c>
      <c r="AG67" t="s">
        <v>119</v>
      </c>
      <c r="AI67" s="5">
        <v>16702346445</v>
      </c>
      <c r="AJ67">
        <v>2263</v>
      </c>
      <c r="AK67" t="s">
        <v>2854</v>
      </c>
      <c r="BC67" t="str">
        <f>"51-3011.00"</f>
        <v>51-3011.00</v>
      </c>
      <c r="BD67" t="s">
        <v>718</v>
      </c>
      <c r="BE67" t="s">
        <v>7455</v>
      </c>
      <c r="BF67" t="s">
        <v>1654</v>
      </c>
      <c r="BG67">
        <v>1</v>
      </c>
      <c r="BH67">
        <v>1</v>
      </c>
      <c r="BI67" s="1">
        <v>45022</v>
      </c>
      <c r="BJ67" s="1">
        <v>45387</v>
      </c>
      <c r="BK67" s="1">
        <v>45022</v>
      </c>
      <c r="BL67" s="1">
        <v>45387</v>
      </c>
      <c r="BM67">
        <v>40</v>
      </c>
      <c r="BN67">
        <v>0</v>
      </c>
      <c r="BO67">
        <v>8</v>
      </c>
      <c r="BP67">
        <v>8</v>
      </c>
      <c r="BQ67">
        <v>8</v>
      </c>
      <c r="BR67">
        <v>8</v>
      </c>
      <c r="BS67">
        <v>8</v>
      </c>
      <c r="BT67">
        <v>0</v>
      </c>
      <c r="BU67" t="str">
        <f>"8:00 AM"</f>
        <v>8:00 AM</v>
      </c>
      <c r="BV67" t="str">
        <f>"5:00 PM"</f>
        <v>5:00 PM</v>
      </c>
      <c r="BW67" t="s">
        <v>164</v>
      </c>
      <c r="BX67">
        <v>0</v>
      </c>
      <c r="BY67">
        <v>12</v>
      </c>
      <c r="BZ67" t="s">
        <v>113</v>
      </c>
      <c r="CB67" s="3" t="s">
        <v>7456</v>
      </c>
      <c r="CC67" t="s">
        <v>7453</v>
      </c>
      <c r="CD67" t="s">
        <v>7453</v>
      </c>
      <c r="CE67" t="s">
        <v>141</v>
      </c>
      <c r="CF67" t="s">
        <v>118</v>
      </c>
      <c r="CG67" s="4">
        <v>96950</v>
      </c>
      <c r="CH67" s="2">
        <v>8.19</v>
      </c>
      <c r="CI67" s="2">
        <v>9</v>
      </c>
      <c r="CJ67" s="2">
        <v>12.28</v>
      </c>
      <c r="CK67" s="2">
        <v>13.5</v>
      </c>
      <c r="CL67" t="s">
        <v>131</v>
      </c>
      <c r="CM67" t="s">
        <v>2858</v>
      </c>
      <c r="CN67" t="s">
        <v>133</v>
      </c>
      <c r="CP67" t="s">
        <v>113</v>
      </c>
      <c r="CQ67" t="s">
        <v>134</v>
      </c>
      <c r="CR67" t="s">
        <v>113</v>
      </c>
      <c r="CS67" t="s">
        <v>134</v>
      </c>
      <c r="CT67" t="s">
        <v>132</v>
      </c>
      <c r="CU67" t="s">
        <v>134</v>
      </c>
      <c r="CV67" t="s">
        <v>134</v>
      </c>
      <c r="CW67" t="s">
        <v>132</v>
      </c>
      <c r="CX67" s="5">
        <v>16702346445</v>
      </c>
      <c r="CY67" t="s">
        <v>2854</v>
      </c>
      <c r="CZ67" t="s">
        <v>132</v>
      </c>
      <c r="DA67" t="s">
        <v>134</v>
      </c>
      <c r="DB67" t="s">
        <v>113</v>
      </c>
      <c r="DC67" t="s">
        <v>2850</v>
      </c>
      <c r="DD67" t="s">
        <v>2851</v>
      </c>
      <c r="DF67" t="s">
        <v>6986</v>
      </c>
      <c r="DG67" t="s">
        <v>2854</v>
      </c>
    </row>
    <row r="68" spans="1:111" ht="14.45" customHeight="1" x14ac:dyDescent="0.25">
      <c r="A68" t="s">
        <v>7457</v>
      </c>
      <c r="B68" t="s">
        <v>356</v>
      </c>
      <c r="C68" s="1">
        <v>44866.815284606484</v>
      </c>
      <c r="D68" s="1">
        <v>44908</v>
      </c>
      <c r="E68" t="s">
        <v>170</v>
      </c>
      <c r="G68" t="s">
        <v>134</v>
      </c>
      <c r="H68" t="s">
        <v>113</v>
      </c>
      <c r="I68" t="s">
        <v>113</v>
      </c>
      <c r="J68" t="s">
        <v>3404</v>
      </c>
      <c r="L68" t="s">
        <v>3405</v>
      </c>
      <c r="N68" t="s">
        <v>117</v>
      </c>
      <c r="O68" t="s">
        <v>118</v>
      </c>
      <c r="P68" s="4">
        <v>96950</v>
      </c>
      <c r="Q68" t="s">
        <v>119</v>
      </c>
      <c r="S68" s="5">
        <v>16702347976</v>
      </c>
      <c r="U68">
        <v>72111</v>
      </c>
      <c r="V68" t="s">
        <v>120</v>
      </c>
      <c r="X68" t="s">
        <v>2839</v>
      </c>
      <c r="Y68" t="s">
        <v>3406</v>
      </c>
      <c r="AA68" t="s">
        <v>390</v>
      </c>
      <c r="AB68" t="s">
        <v>3405</v>
      </c>
      <c r="AD68" t="s">
        <v>117</v>
      </c>
      <c r="AE68" t="s">
        <v>118</v>
      </c>
      <c r="AF68" s="4">
        <v>96950</v>
      </c>
      <c r="AG68" t="s">
        <v>119</v>
      </c>
      <c r="AI68" s="5">
        <v>16702850535</v>
      </c>
      <c r="AK68" t="s">
        <v>3407</v>
      </c>
      <c r="BC68" t="str">
        <f>"49-9071.00"</f>
        <v>49-9071.00</v>
      </c>
      <c r="BD68" t="s">
        <v>240</v>
      </c>
      <c r="BE68" t="s">
        <v>3463</v>
      </c>
      <c r="BF68" t="s">
        <v>3464</v>
      </c>
      <c r="BG68">
        <v>5</v>
      </c>
      <c r="BI68" s="1">
        <v>44986</v>
      </c>
      <c r="BJ68" s="1">
        <v>46081</v>
      </c>
      <c r="BM68">
        <v>35</v>
      </c>
      <c r="BN68">
        <v>0</v>
      </c>
      <c r="BO68">
        <v>7</v>
      </c>
      <c r="BP68">
        <v>7</v>
      </c>
      <c r="BQ68">
        <v>7</v>
      </c>
      <c r="BR68">
        <v>7</v>
      </c>
      <c r="BS68">
        <v>0</v>
      </c>
      <c r="BT68">
        <v>7</v>
      </c>
      <c r="BU68" t="str">
        <f>"5:00 AM"</f>
        <v>5:00 AM</v>
      </c>
      <c r="BV68" t="str">
        <f>"1:00 PM"</f>
        <v>1:00 PM</v>
      </c>
      <c r="BW68" t="s">
        <v>164</v>
      </c>
      <c r="BX68">
        <v>0</v>
      </c>
      <c r="BY68">
        <v>24</v>
      </c>
      <c r="BZ68" t="s">
        <v>113</v>
      </c>
      <c r="CB68" t="s">
        <v>3465</v>
      </c>
      <c r="CC68" t="s">
        <v>3411</v>
      </c>
      <c r="CD68" t="s">
        <v>3405</v>
      </c>
      <c r="CE68" t="s">
        <v>117</v>
      </c>
      <c r="CF68" t="s">
        <v>118</v>
      </c>
      <c r="CG68" s="4">
        <v>96950</v>
      </c>
      <c r="CH68" s="2">
        <v>9.19</v>
      </c>
      <c r="CI68" s="2">
        <v>10.56</v>
      </c>
      <c r="CJ68" s="2">
        <v>13.78</v>
      </c>
      <c r="CK68" s="2">
        <v>15.85</v>
      </c>
      <c r="CL68" t="s">
        <v>131</v>
      </c>
      <c r="CM68" t="s">
        <v>132</v>
      </c>
      <c r="CN68" t="s">
        <v>133</v>
      </c>
      <c r="CP68" t="s">
        <v>113</v>
      </c>
      <c r="CQ68" t="s">
        <v>134</v>
      </c>
      <c r="CR68" t="s">
        <v>113</v>
      </c>
      <c r="CS68" t="s">
        <v>134</v>
      </c>
      <c r="CT68" t="s">
        <v>132</v>
      </c>
      <c r="CU68" t="s">
        <v>134</v>
      </c>
      <c r="CV68" t="s">
        <v>132</v>
      </c>
      <c r="CW68" t="s">
        <v>7445</v>
      </c>
      <c r="CX68" s="5">
        <v>16702347976</v>
      </c>
      <c r="CY68" t="s">
        <v>3413</v>
      </c>
      <c r="CZ68" t="s">
        <v>132</v>
      </c>
      <c r="DA68" t="s">
        <v>134</v>
      </c>
      <c r="DB68" t="s">
        <v>113</v>
      </c>
    </row>
    <row r="69" spans="1:111" ht="14.45" customHeight="1" x14ac:dyDescent="0.25">
      <c r="A69" t="s">
        <v>7458</v>
      </c>
      <c r="B69" t="s">
        <v>187</v>
      </c>
      <c r="C69" s="1">
        <v>44829.347374074074</v>
      </c>
      <c r="D69" s="1">
        <v>44908</v>
      </c>
      <c r="E69" t="s">
        <v>112</v>
      </c>
      <c r="F69" s="1">
        <v>44812.833333333336</v>
      </c>
      <c r="G69" t="s">
        <v>113</v>
      </c>
      <c r="H69" t="s">
        <v>113</v>
      </c>
      <c r="I69" t="s">
        <v>113</v>
      </c>
      <c r="J69" t="s">
        <v>1766</v>
      </c>
      <c r="K69" t="s">
        <v>1767</v>
      </c>
      <c r="L69" t="s">
        <v>1768</v>
      </c>
      <c r="M69" t="s">
        <v>1138</v>
      </c>
      <c r="N69" t="s">
        <v>117</v>
      </c>
      <c r="O69" t="s">
        <v>118</v>
      </c>
      <c r="P69" s="4">
        <v>96950</v>
      </c>
      <c r="Q69" t="s">
        <v>119</v>
      </c>
      <c r="R69" t="s">
        <v>132</v>
      </c>
      <c r="S69" s="5">
        <v>16702349889</v>
      </c>
      <c r="U69">
        <v>236116</v>
      </c>
      <c r="V69" t="s">
        <v>120</v>
      </c>
      <c r="X69" t="s">
        <v>1780</v>
      </c>
      <c r="Y69" t="s">
        <v>1781</v>
      </c>
      <c r="Z69" t="s">
        <v>4337</v>
      </c>
      <c r="AA69" t="s">
        <v>1772</v>
      </c>
      <c r="AB69" t="s">
        <v>1777</v>
      </c>
      <c r="AC69" t="s">
        <v>132</v>
      </c>
      <c r="AD69" t="s">
        <v>117</v>
      </c>
      <c r="AE69" t="s">
        <v>118</v>
      </c>
      <c r="AF69" s="4">
        <v>96950</v>
      </c>
      <c r="AG69" t="s">
        <v>119</v>
      </c>
      <c r="AH69" t="s">
        <v>132</v>
      </c>
      <c r="AI69" s="5">
        <v>16702349889</v>
      </c>
      <c r="AK69" t="s">
        <v>1773</v>
      </c>
      <c r="BC69" t="str">
        <f>"49-9071.00"</f>
        <v>49-9071.00</v>
      </c>
      <c r="BD69" t="s">
        <v>240</v>
      </c>
      <c r="BE69" t="s">
        <v>4338</v>
      </c>
      <c r="BF69" t="s">
        <v>4339</v>
      </c>
      <c r="BG69">
        <v>2</v>
      </c>
      <c r="BH69">
        <v>2</v>
      </c>
      <c r="BI69" s="1">
        <v>44896</v>
      </c>
      <c r="BJ69" s="1">
        <v>45179</v>
      </c>
      <c r="BK69" s="1">
        <v>44908</v>
      </c>
      <c r="BL69" s="1">
        <v>45179</v>
      </c>
      <c r="BM69">
        <v>40</v>
      </c>
      <c r="BN69">
        <v>0</v>
      </c>
      <c r="BO69">
        <v>8</v>
      </c>
      <c r="BP69">
        <v>8</v>
      </c>
      <c r="BQ69">
        <v>8</v>
      </c>
      <c r="BR69">
        <v>8</v>
      </c>
      <c r="BS69">
        <v>8</v>
      </c>
      <c r="BT69">
        <v>0</v>
      </c>
      <c r="BU69" t="str">
        <f>"8:00 AM"</f>
        <v>8:00 AM</v>
      </c>
      <c r="BV69" t="str">
        <f>"5:00 PM"</f>
        <v>5:00 PM</v>
      </c>
      <c r="BW69" t="s">
        <v>394</v>
      </c>
      <c r="BX69">
        <v>0</v>
      </c>
      <c r="BY69">
        <v>24</v>
      </c>
      <c r="BZ69" t="s">
        <v>113</v>
      </c>
      <c r="CB69" t="s">
        <v>4340</v>
      </c>
      <c r="CC69" t="s">
        <v>4341</v>
      </c>
      <c r="CD69" t="s">
        <v>132</v>
      </c>
      <c r="CE69" t="s">
        <v>117</v>
      </c>
      <c r="CF69" t="s">
        <v>118</v>
      </c>
      <c r="CG69" s="4">
        <v>96950</v>
      </c>
      <c r="CH69" s="2">
        <v>9.19</v>
      </c>
      <c r="CI69" s="2">
        <v>10</v>
      </c>
      <c r="CJ69" s="2">
        <v>13.79</v>
      </c>
      <c r="CK69" s="2">
        <v>15</v>
      </c>
      <c r="CL69" t="s">
        <v>131</v>
      </c>
      <c r="CM69" t="s">
        <v>1778</v>
      </c>
      <c r="CN69" t="s">
        <v>133</v>
      </c>
      <c r="CP69" t="s">
        <v>113</v>
      </c>
      <c r="CQ69" t="s">
        <v>134</v>
      </c>
      <c r="CR69" t="s">
        <v>113</v>
      </c>
      <c r="CS69" t="s">
        <v>134</v>
      </c>
      <c r="CT69" t="s">
        <v>132</v>
      </c>
      <c r="CU69" t="s">
        <v>134</v>
      </c>
      <c r="CV69" t="s">
        <v>132</v>
      </c>
      <c r="CW69" t="s">
        <v>1779</v>
      </c>
      <c r="CX69" s="5">
        <v>16702349889</v>
      </c>
      <c r="CY69" t="s">
        <v>1773</v>
      </c>
      <c r="CZ69" t="s">
        <v>557</v>
      </c>
      <c r="DA69" t="s">
        <v>134</v>
      </c>
      <c r="DB69" t="s">
        <v>113</v>
      </c>
      <c r="DC69" t="s">
        <v>1769</v>
      </c>
      <c r="DD69" t="s">
        <v>1770</v>
      </c>
      <c r="DE69" t="s">
        <v>1032</v>
      </c>
      <c r="DF69" t="s">
        <v>1782</v>
      </c>
      <c r="DG69" t="s">
        <v>3560</v>
      </c>
    </row>
    <row r="70" spans="1:111" ht="14.45" customHeight="1" x14ac:dyDescent="0.25">
      <c r="A70" t="s">
        <v>7377</v>
      </c>
      <c r="B70" t="s">
        <v>187</v>
      </c>
      <c r="C70" s="1">
        <v>44872.040595601851</v>
      </c>
      <c r="D70" s="1">
        <v>44907</v>
      </c>
      <c r="E70" t="s">
        <v>170</v>
      </c>
      <c r="G70" t="s">
        <v>113</v>
      </c>
      <c r="H70" t="s">
        <v>113</v>
      </c>
      <c r="I70" t="s">
        <v>113</v>
      </c>
      <c r="J70" t="s">
        <v>691</v>
      </c>
      <c r="K70" t="s">
        <v>6437</v>
      </c>
      <c r="L70" t="s">
        <v>693</v>
      </c>
      <c r="M70" t="s">
        <v>694</v>
      </c>
      <c r="N70" t="s">
        <v>695</v>
      </c>
      <c r="O70" t="s">
        <v>118</v>
      </c>
      <c r="P70" s="4">
        <v>96952</v>
      </c>
      <c r="Q70" t="s">
        <v>119</v>
      </c>
      <c r="S70" s="5">
        <v>16704330105</v>
      </c>
      <c r="U70">
        <v>532310</v>
      </c>
      <c r="V70" t="s">
        <v>120</v>
      </c>
      <c r="X70" t="s">
        <v>697</v>
      </c>
      <c r="Y70" t="s">
        <v>698</v>
      </c>
      <c r="AA70" t="s">
        <v>390</v>
      </c>
      <c r="AB70" t="s">
        <v>693</v>
      </c>
      <c r="AC70" t="s">
        <v>694</v>
      </c>
      <c r="AD70" t="s">
        <v>695</v>
      </c>
      <c r="AE70" t="s">
        <v>118</v>
      </c>
      <c r="AF70" s="4">
        <v>96952</v>
      </c>
      <c r="AG70" t="s">
        <v>119</v>
      </c>
      <c r="AH70" t="s">
        <v>696</v>
      </c>
      <c r="AI70" s="5">
        <v>16704330105</v>
      </c>
      <c r="AK70" t="s">
        <v>699</v>
      </c>
      <c r="BC70" t="str">
        <f>"49-9071.00"</f>
        <v>49-9071.00</v>
      </c>
      <c r="BD70" t="s">
        <v>240</v>
      </c>
      <c r="BE70" t="s">
        <v>6438</v>
      </c>
      <c r="BF70" t="s">
        <v>422</v>
      </c>
      <c r="BG70">
        <v>2</v>
      </c>
      <c r="BH70">
        <v>2</v>
      </c>
      <c r="BI70" s="1">
        <v>44958</v>
      </c>
      <c r="BJ70" s="1">
        <v>45322</v>
      </c>
      <c r="BK70" s="1">
        <v>44958</v>
      </c>
      <c r="BL70" s="1">
        <v>45322</v>
      </c>
      <c r="BM70">
        <v>35</v>
      </c>
      <c r="BN70">
        <v>0</v>
      </c>
      <c r="BO70">
        <v>7</v>
      </c>
      <c r="BP70">
        <v>7</v>
      </c>
      <c r="BQ70">
        <v>7</v>
      </c>
      <c r="BR70">
        <v>7</v>
      </c>
      <c r="BS70">
        <v>7</v>
      </c>
      <c r="BT70">
        <v>0</v>
      </c>
      <c r="BU70" t="str">
        <f>"8:00 AM"</f>
        <v>8:00 AM</v>
      </c>
      <c r="BV70" t="str">
        <f>"5:00 PM"</f>
        <v>5:00 PM</v>
      </c>
      <c r="BW70" t="s">
        <v>128</v>
      </c>
      <c r="BX70">
        <v>0</v>
      </c>
      <c r="BY70">
        <v>12</v>
      </c>
      <c r="BZ70" t="s">
        <v>113</v>
      </c>
      <c r="CB70" t="s">
        <v>696</v>
      </c>
      <c r="CC70" t="s">
        <v>6439</v>
      </c>
      <c r="CD70" t="s">
        <v>6440</v>
      </c>
      <c r="CE70" t="s">
        <v>117</v>
      </c>
      <c r="CF70" t="s">
        <v>118</v>
      </c>
      <c r="CG70" s="4">
        <v>96950</v>
      </c>
      <c r="CH70" s="2">
        <v>9.19</v>
      </c>
      <c r="CI70" s="2">
        <v>9.19</v>
      </c>
      <c r="CJ70" s="2">
        <v>13.79</v>
      </c>
      <c r="CK70" s="2">
        <v>13.79</v>
      </c>
      <c r="CL70" t="s">
        <v>131</v>
      </c>
      <c r="CM70" t="s">
        <v>696</v>
      </c>
      <c r="CN70" t="s">
        <v>133</v>
      </c>
      <c r="CP70" t="s">
        <v>113</v>
      </c>
      <c r="CQ70" t="s">
        <v>134</v>
      </c>
      <c r="CR70" t="s">
        <v>113</v>
      </c>
      <c r="CS70" t="s">
        <v>134</v>
      </c>
      <c r="CT70" t="s">
        <v>132</v>
      </c>
      <c r="CU70" t="s">
        <v>134</v>
      </c>
      <c r="CV70" t="s">
        <v>132</v>
      </c>
      <c r="CW70" t="s">
        <v>696</v>
      </c>
      <c r="CX70" s="5">
        <v>16704330105</v>
      </c>
      <c r="CY70" t="s">
        <v>699</v>
      </c>
      <c r="CZ70" t="s">
        <v>533</v>
      </c>
      <c r="DA70" t="s">
        <v>134</v>
      </c>
      <c r="DB70" t="s">
        <v>113</v>
      </c>
    </row>
    <row r="71" spans="1:111" ht="14.45" customHeight="1" x14ac:dyDescent="0.25">
      <c r="A71" t="s">
        <v>7378</v>
      </c>
      <c r="B71" t="s">
        <v>111</v>
      </c>
      <c r="C71" s="1">
        <v>44880.801356481483</v>
      </c>
      <c r="D71" s="1">
        <v>44907</v>
      </c>
      <c r="E71" t="s">
        <v>170</v>
      </c>
      <c r="G71" t="s">
        <v>113</v>
      </c>
      <c r="H71" t="s">
        <v>113</v>
      </c>
      <c r="I71" t="s">
        <v>113</v>
      </c>
      <c r="J71" t="s">
        <v>7379</v>
      </c>
      <c r="K71" t="s">
        <v>7380</v>
      </c>
      <c r="L71" t="s">
        <v>7381</v>
      </c>
      <c r="M71" t="s">
        <v>1336</v>
      </c>
      <c r="N71" t="s">
        <v>7382</v>
      </c>
      <c r="O71" t="s">
        <v>118</v>
      </c>
      <c r="P71" s="4">
        <v>96950</v>
      </c>
      <c r="Q71" t="s">
        <v>119</v>
      </c>
      <c r="S71" s="5">
        <v>16702880407</v>
      </c>
      <c r="T71">
        <v>33</v>
      </c>
      <c r="U71">
        <v>212312</v>
      </c>
      <c r="V71" t="s">
        <v>120</v>
      </c>
      <c r="X71" t="s">
        <v>1337</v>
      </c>
      <c r="Y71" t="s">
        <v>1338</v>
      </c>
      <c r="Z71" t="s">
        <v>246</v>
      </c>
      <c r="AA71" t="s">
        <v>390</v>
      </c>
      <c r="AB71" t="s">
        <v>7381</v>
      </c>
      <c r="AC71" t="s">
        <v>1336</v>
      </c>
      <c r="AD71" t="s">
        <v>7382</v>
      </c>
      <c r="AE71" t="s">
        <v>118</v>
      </c>
      <c r="AF71" s="4">
        <v>96950</v>
      </c>
      <c r="AG71" t="s">
        <v>119</v>
      </c>
      <c r="AI71" s="5">
        <v>16702880404</v>
      </c>
      <c r="AJ71">
        <v>33</v>
      </c>
      <c r="AK71" t="s">
        <v>1339</v>
      </c>
      <c r="BC71" t="str">
        <f>"17-3022.00"</f>
        <v>17-3022.00</v>
      </c>
      <c r="BD71" t="s">
        <v>4401</v>
      </c>
      <c r="BE71" t="s">
        <v>7383</v>
      </c>
      <c r="BF71" t="s">
        <v>7384</v>
      </c>
      <c r="BG71">
        <v>3</v>
      </c>
      <c r="BI71" s="1">
        <v>44986</v>
      </c>
      <c r="BJ71" s="1">
        <v>45355</v>
      </c>
      <c r="BM71">
        <v>40</v>
      </c>
      <c r="BN71">
        <v>0</v>
      </c>
      <c r="BO71">
        <v>8</v>
      </c>
      <c r="BP71">
        <v>8</v>
      </c>
      <c r="BQ71">
        <v>8</v>
      </c>
      <c r="BR71">
        <v>8</v>
      </c>
      <c r="BS71">
        <v>8</v>
      </c>
      <c r="BT71">
        <v>0</v>
      </c>
      <c r="BU71" t="str">
        <f>"7:00 AM"</f>
        <v>7:00 AM</v>
      </c>
      <c r="BV71" t="str">
        <f>"3:00 PM"</f>
        <v>3:00 PM</v>
      </c>
      <c r="BW71" t="s">
        <v>394</v>
      </c>
      <c r="BX71">
        <v>0</v>
      </c>
      <c r="BY71">
        <v>12</v>
      </c>
      <c r="BZ71" t="s">
        <v>113</v>
      </c>
      <c r="CB71" t="s">
        <v>7385</v>
      </c>
      <c r="CC71" t="s">
        <v>7381</v>
      </c>
      <c r="CD71" t="s">
        <v>1336</v>
      </c>
      <c r="CE71" t="s">
        <v>7382</v>
      </c>
      <c r="CF71" t="s">
        <v>118</v>
      </c>
      <c r="CG71" s="4">
        <v>96950</v>
      </c>
      <c r="CH71" s="2">
        <v>16.75</v>
      </c>
      <c r="CI71" s="2">
        <v>16.75</v>
      </c>
      <c r="CJ71" s="2">
        <v>25.12</v>
      </c>
      <c r="CK71" s="2">
        <v>25.12</v>
      </c>
      <c r="CL71" t="s">
        <v>131</v>
      </c>
      <c r="CM71" t="s">
        <v>132</v>
      </c>
      <c r="CN71" t="s">
        <v>1330</v>
      </c>
      <c r="CP71" t="s">
        <v>113</v>
      </c>
      <c r="CQ71" t="s">
        <v>134</v>
      </c>
      <c r="CR71" t="s">
        <v>113</v>
      </c>
      <c r="CS71" t="s">
        <v>134</v>
      </c>
      <c r="CT71" t="s">
        <v>132</v>
      </c>
      <c r="CU71" t="s">
        <v>134</v>
      </c>
      <c r="CV71" t="s">
        <v>132</v>
      </c>
      <c r="CW71" t="s">
        <v>7386</v>
      </c>
      <c r="CX71" s="5">
        <v>16702880407</v>
      </c>
      <c r="CY71" t="s">
        <v>1339</v>
      </c>
      <c r="CZ71" t="s">
        <v>7387</v>
      </c>
      <c r="DA71" t="s">
        <v>134</v>
      </c>
      <c r="DB71" t="s">
        <v>113</v>
      </c>
      <c r="DC71" t="s">
        <v>228</v>
      </c>
    </row>
    <row r="72" spans="1:111" ht="14.45" customHeight="1" x14ac:dyDescent="0.25">
      <c r="A72" t="s">
        <v>7388</v>
      </c>
      <c r="B72" t="s">
        <v>356</v>
      </c>
      <c r="C72" s="1">
        <v>44856.255254976852</v>
      </c>
      <c r="D72" s="1">
        <v>44907</v>
      </c>
      <c r="E72" t="s">
        <v>112</v>
      </c>
      <c r="F72" s="1">
        <v>44956.791666666664</v>
      </c>
      <c r="G72" t="s">
        <v>113</v>
      </c>
      <c r="H72" t="s">
        <v>113</v>
      </c>
      <c r="I72" t="s">
        <v>113</v>
      </c>
      <c r="J72" t="s">
        <v>7389</v>
      </c>
      <c r="L72" t="s">
        <v>7390</v>
      </c>
      <c r="M72" t="s">
        <v>7391</v>
      </c>
      <c r="N72" t="s">
        <v>117</v>
      </c>
      <c r="O72" t="s">
        <v>118</v>
      </c>
      <c r="P72" s="4">
        <v>96950</v>
      </c>
      <c r="Q72" t="s">
        <v>119</v>
      </c>
      <c r="R72" t="s">
        <v>132</v>
      </c>
      <c r="S72" s="5">
        <v>16707885235</v>
      </c>
      <c r="U72">
        <v>236116</v>
      </c>
      <c r="V72" t="s">
        <v>120</v>
      </c>
      <c r="X72" t="s">
        <v>7392</v>
      </c>
      <c r="Y72" t="s">
        <v>7393</v>
      </c>
      <c r="Z72" t="s">
        <v>7394</v>
      </c>
      <c r="AA72" t="s">
        <v>390</v>
      </c>
      <c r="AB72" t="s">
        <v>7395</v>
      </c>
      <c r="AC72" t="s">
        <v>7396</v>
      </c>
      <c r="AD72" t="s">
        <v>117</v>
      </c>
      <c r="AE72" t="s">
        <v>118</v>
      </c>
      <c r="AF72" s="4">
        <v>96950</v>
      </c>
      <c r="AG72" t="s">
        <v>119</v>
      </c>
      <c r="AH72" t="s">
        <v>132</v>
      </c>
      <c r="AI72" s="5">
        <v>16707885235</v>
      </c>
      <c r="AK72" t="s">
        <v>7397</v>
      </c>
      <c r="BC72" t="str">
        <f>"49-9071.00"</f>
        <v>49-9071.00</v>
      </c>
      <c r="BD72" t="s">
        <v>240</v>
      </c>
      <c r="BE72" t="s">
        <v>7398</v>
      </c>
      <c r="BF72" t="s">
        <v>7399</v>
      </c>
      <c r="BG72">
        <v>5</v>
      </c>
      <c r="BI72" s="1">
        <v>44958</v>
      </c>
      <c r="BJ72" s="1">
        <v>45322</v>
      </c>
      <c r="BM72">
        <v>35</v>
      </c>
      <c r="BN72">
        <v>0</v>
      </c>
      <c r="BO72">
        <v>7</v>
      </c>
      <c r="BP72">
        <v>7</v>
      </c>
      <c r="BQ72">
        <v>7</v>
      </c>
      <c r="BR72">
        <v>7</v>
      </c>
      <c r="BS72">
        <v>7</v>
      </c>
      <c r="BT72">
        <v>0</v>
      </c>
      <c r="BU72" t="str">
        <f>"8:00 AM"</f>
        <v>8:00 AM</v>
      </c>
      <c r="BV72" t="str">
        <f>"4:00 PM"</f>
        <v>4:00 PM</v>
      </c>
      <c r="BW72" t="s">
        <v>164</v>
      </c>
      <c r="BX72">
        <v>0</v>
      </c>
      <c r="BY72">
        <v>24</v>
      </c>
      <c r="BZ72" t="s">
        <v>113</v>
      </c>
      <c r="CB72" t="s">
        <v>7400</v>
      </c>
      <c r="CC72" t="s">
        <v>7390</v>
      </c>
      <c r="CE72" t="s">
        <v>117</v>
      </c>
      <c r="CF72" t="s">
        <v>118</v>
      </c>
      <c r="CG72" s="4">
        <v>96950</v>
      </c>
      <c r="CH72" s="2">
        <v>9.19</v>
      </c>
      <c r="CI72" s="2">
        <v>9.19</v>
      </c>
      <c r="CJ72" s="2">
        <v>13.78</v>
      </c>
      <c r="CK72" s="2">
        <v>13.78</v>
      </c>
      <c r="CL72" t="s">
        <v>131</v>
      </c>
      <c r="CM72" t="s">
        <v>7401</v>
      </c>
      <c r="CN72" t="s">
        <v>133</v>
      </c>
      <c r="CP72" t="s">
        <v>113</v>
      </c>
      <c r="CQ72" t="s">
        <v>134</v>
      </c>
      <c r="CR72" t="s">
        <v>134</v>
      </c>
      <c r="CS72" t="s">
        <v>134</v>
      </c>
      <c r="CT72" t="s">
        <v>132</v>
      </c>
      <c r="CU72" t="s">
        <v>134</v>
      </c>
      <c r="CV72" t="s">
        <v>134</v>
      </c>
      <c r="CW72" t="s">
        <v>7402</v>
      </c>
      <c r="CX72" s="5">
        <v>16707885235</v>
      </c>
      <c r="CY72" t="s">
        <v>7397</v>
      </c>
      <c r="CZ72" t="s">
        <v>132</v>
      </c>
      <c r="DA72" t="s">
        <v>134</v>
      </c>
      <c r="DB72" t="s">
        <v>113</v>
      </c>
    </row>
    <row r="73" spans="1:111" ht="14.45" customHeight="1" x14ac:dyDescent="0.25">
      <c r="A73" t="s">
        <v>7403</v>
      </c>
      <c r="B73" t="s">
        <v>187</v>
      </c>
      <c r="C73" s="1">
        <v>44864.995002430558</v>
      </c>
      <c r="D73" s="1">
        <v>44907</v>
      </c>
      <c r="E73" t="s">
        <v>170</v>
      </c>
      <c r="G73" t="s">
        <v>113</v>
      </c>
      <c r="H73" t="s">
        <v>113</v>
      </c>
      <c r="I73" t="s">
        <v>113</v>
      </c>
      <c r="J73" t="s">
        <v>7404</v>
      </c>
      <c r="K73" t="s">
        <v>7405</v>
      </c>
      <c r="L73" t="s">
        <v>7406</v>
      </c>
      <c r="M73" t="s">
        <v>7407</v>
      </c>
      <c r="N73" t="s">
        <v>117</v>
      </c>
      <c r="O73" t="s">
        <v>118</v>
      </c>
      <c r="P73" s="4">
        <v>96950</v>
      </c>
      <c r="Q73" t="s">
        <v>119</v>
      </c>
      <c r="R73" t="s">
        <v>132</v>
      </c>
      <c r="S73" s="5">
        <v>16702354310</v>
      </c>
      <c r="U73">
        <v>31181</v>
      </c>
      <c r="V73" t="s">
        <v>120</v>
      </c>
      <c r="X73" t="s">
        <v>613</v>
      </c>
      <c r="Y73" t="s">
        <v>614</v>
      </c>
      <c r="Z73" t="s">
        <v>615</v>
      </c>
      <c r="AA73" t="s">
        <v>616</v>
      </c>
      <c r="AB73" t="s">
        <v>7406</v>
      </c>
      <c r="AC73" t="s">
        <v>6404</v>
      </c>
      <c r="AD73" t="s">
        <v>117</v>
      </c>
      <c r="AE73" t="s">
        <v>118</v>
      </c>
      <c r="AF73" s="4">
        <v>96950</v>
      </c>
      <c r="AG73" t="s">
        <v>119</v>
      </c>
      <c r="AH73" t="s">
        <v>132</v>
      </c>
      <c r="AI73" s="5">
        <v>16702346278</v>
      </c>
      <c r="AK73" t="s">
        <v>619</v>
      </c>
      <c r="BC73" t="str">
        <f>"51-3011.00"</f>
        <v>51-3011.00</v>
      </c>
      <c r="BD73" t="s">
        <v>718</v>
      </c>
      <c r="BE73" t="s">
        <v>7408</v>
      </c>
      <c r="BF73" t="s">
        <v>3437</v>
      </c>
      <c r="BG73">
        <v>1</v>
      </c>
      <c r="BH73">
        <v>1</v>
      </c>
      <c r="BI73" s="1">
        <v>44982</v>
      </c>
      <c r="BJ73" s="1">
        <v>45346</v>
      </c>
      <c r="BK73" s="1">
        <v>44982</v>
      </c>
      <c r="BL73" s="1">
        <v>45346</v>
      </c>
      <c r="BM73">
        <v>35</v>
      </c>
      <c r="BN73">
        <v>7</v>
      </c>
      <c r="BO73">
        <v>7</v>
      </c>
      <c r="BP73">
        <v>0</v>
      </c>
      <c r="BQ73">
        <v>7</v>
      </c>
      <c r="BR73">
        <v>7</v>
      </c>
      <c r="BS73">
        <v>0</v>
      </c>
      <c r="BT73">
        <v>7</v>
      </c>
      <c r="BU73" t="str">
        <f>"6:00 AM"</f>
        <v>6:00 AM</v>
      </c>
      <c r="BV73" t="str">
        <f>"2:00 PM"</f>
        <v>2:00 PM</v>
      </c>
      <c r="BW73" t="s">
        <v>164</v>
      </c>
      <c r="BX73">
        <v>0</v>
      </c>
      <c r="BY73">
        <v>12</v>
      </c>
      <c r="BZ73" t="s">
        <v>113</v>
      </c>
      <c r="CB73" s="3" t="s">
        <v>7409</v>
      </c>
      <c r="CC73" t="s">
        <v>7406</v>
      </c>
      <c r="CD73" t="s">
        <v>132</v>
      </c>
      <c r="CE73" t="s">
        <v>117</v>
      </c>
      <c r="CF73" t="s">
        <v>118</v>
      </c>
      <c r="CG73" s="4">
        <v>96950</v>
      </c>
      <c r="CH73" s="2">
        <v>8.19</v>
      </c>
      <c r="CI73" s="2">
        <v>8.19</v>
      </c>
      <c r="CJ73" s="2">
        <v>12.29</v>
      </c>
      <c r="CK73" s="2">
        <v>12.29</v>
      </c>
      <c r="CL73" t="s">
        <v>131</v>
      </c>
      <c r="CM73" t="s">
        <v>132</v>
      </c>
      <c r="CN73" t="s">
        <v>133</v>
      </c>
      <c r="CP73" t="s">
        <v>113</v>
      </c>
      <c r="CQ73" t="s">
        <v>134</v>
      </c>
      <c r="CR73" t="s">
        <v>113</v>
      </c>
      <c r="CS73" t="s">
        <v>134</v>
      </c>
      <c r="CT73" t="s">
        <v>132</v>
      </c>
      <c r="CU73" t="s">
        <v>134</v>
      </c>
      <c r="CV73" t="s">
        <v>132</v>
      </c>
      <c r="CW73" t="s">
        <v>132</v>
      </c>
      <c r="CX73" s="5">
        <v>16702354310</v>
      </c>
      <c r="CY73" t="s">
        <v>7410</v>
      </c>
      <c r="CZ73" t="s">
        <v>399</v>
      </c>
      <c r="DA73" t="s">
        <v>134</v>
      </c>
      <c r="DB73" t="s">
        <v>113</v>
      </c>
    </row>
    <row r="74" spans="1:111" ht="14.45" customHeight="1" x14ac:dyDescent="0.25">
      <c r="A74" t="s">
        <v>7411</v>
      </c>
      <c r="B74" t="s">
        <v>356</v>
      </c>
      <c r="C74" s="1">
        <v>44868.274541782404</v>
      </c>
      <c r="D74" s="1">
        <v>44907</v>
      </c>
      <c r="E74" t="s">
        <v>170</v>
      </c>
      <c r="G74" t="s">
        <v>113</v>
      </c>
      <c r="H74" t="s">
        <v>113</v>
      </c>
      <c r="I74" t="s">
        <v>113</v>
      </c>
      <c r="J74" t="s">
        <v>7412</v>
      </c>
      <c r="K74" t="s">
        <v>7413</v>
      </c>
      <c r="L74" t="s">
        <v>7414</v>
      </c>
      <c r="N74" t="s">
        <v>141</v>
      </c>
      <c r="O74" t="s">
        <v>118</v>
      </c>
      <c r="P74" s="4">
        <v>96950</v>
      </c>
      <c r="Q74" t="s">
        <v>119</v>
      </c>
      <c r="S74" s="5">
        <v>16709898570</v>
      </c>
      <c r="U74">
        <v>6111</v>
      </c>
      <c r="V74" t="s">
        <v>120</v>
      </c>
      <c r="X74" t="s">
        <v>7415</v>
      </c>
      <c r="Y74" t="s">
        <v>7416</v>
      </c>
      <c r="Z74" t="s">
        <v>7417</v>
      </c>
      <c r="AA74" t="s">
        <v>7418</v>
      </c>
      <c r="AB74" t="s">
        <v>7419</v>
      </c>
      <c r="AD74" t="s">
        <v>117</v>
      </c>
      <c r="AE74" t="s">
        <v>118</v>
      </c>
      <c r="AF74" s="4">
        <v>96950</v>
      </c>
      <c r="AG74" t="s">
        <v>119</v>
      </c>
      <c r="AI74" s="5">
        <v>16709898570</v>
      </c>
      <c r="AK74" t="s">
        <v>7420</v>
      </c>
      <c r="BC74" t="str">
        <f>"25-2021.00"</f>
        <v>25-2021.00</v>
      </c>
      <c r="BD74" t="s">
        <v>7421</v>
      </c>
      <c r="BE74" t="s">
        <v>7422</v>
      </c>
      <c r="BF74" t="s">
        <v>7423</v>
      </c>
      <c r="BG74">
        <v>1</v>
      </c>
      <c r="BI74" s="1">
        <v>44866</v>
      </c>
      <c r="BJ74" s="1">
        <v>45199</v>
      </c>
      <c r="BM74">
        <v>40</v>
      </c>
      <c r="BN74">
        <v>0</v>
      </c>
      <c r="BO74">
        <v>8</v>
      </c>
      <c r="BP74">
        <v>8</v>
      </c>
      <c r="BQ74">
        <v>8</v>
      </c>
      <c r="BR74">
        <v>8</v>
      </c>
      <c r="BS74">
        <v>8</v>
      </c>
      <c r="BT74">
        <v>0</v>
      </c>
      <c r="BU74" t="str">
        <f>"7:00 AM"</f>
        <v>7:00 AM</v>
      </c>
      <c r="BV74" t="str">
        <f>"4:00 PM"</f>
        <v>4:00 PM</v>
      </c>
      <c r="BW74" t="s">
        <v>164</v>
      </c>
      <c r="BX74">
        <v>0</v>
      </c>
      <c r="BY74">
        <v>24</v>
      </c>
      <c r="BZ74" t="s">
        <v>113</v>
      </c>
      <c r="CB74" t="s">
        <v>7424</v>
      </c>
      <c r="CC74" t="s">
        <v>7414</v>
      </c>
      <c r="CD74" t="s">
        <v>926</v>
      </c>
      <c r="CE74" t="s">
        <v>117</v>
      </c>
      <c r="CF74" t="s">
        <v>118</v>
      </c>
      <c r="CG74" s="4">
        <v>96950</v>
      </c>
      <c r="CH74" s="2">
        <v>16.940000000000001</v>
      </c>
      <c r="CI74" s="2">
        <v>16.940000000000001</v>
      </c>
      <c r="CJ74" s="2">
        <v>0</v>
      </c>
      <c r="CK74" s="2">
        <v>0</v>
      </c>
      <c r="CL74" t="s">
        <v>131</v>
      </c>
      <c r="CM74" t="s">
        <v>132</v>
      </c>
      <c r="CN74" t="s">
        <v>133</v>
      </c>
      <c r="CP74" t="s">
        <v>113</v>
      </c>
      <c r="CQ74" t="s">
        <v>134</v>
      </c>
      <c r="CR74" t="s">
        <v>113</v>
      </c>
      <c r="CS74" t="s">
        <v>113</v>
      </c>
      <c r="CT74" t="s">
        <v>132</v>
      </c>
      <c r="CU74" t="s">
        <v>134</v>
      </c>
      <c r="CV74" t="s">
        <v>132</v>
      </c>
      <c r="CW74" t="s">
        <v>558</v>
      </c>
      <c r="CX74" s="5">
        <v>16709896611</v>
      </c>
      <c r="CY74" t="s">
        <v>7420</v>
      </c>
      <c r="CZ74" t="s">
        <v>183</v>
      </c>
      <c r="DA74" t="s">
        <v>134</v>
      </c>
      <c r="DB74" t="s">
        <v>113</v>
      </c>
      <c r="DC74" t="s">
        <v>7415</v>
      </c>
      <c r="DD74" t="s">
        <v>7416</v>
      </c>
      <c r="DE74" t="s">
        <v>7425</v>
      </c>
      <c r="DF74" t="s">
        <v>7426</v>
      </c>
      <c r="DG74" t="s">
        <v>7420</v>
      </c>
    </row>
    <row r="75" spans="1:111" ht="14.45" customHeight="1" x14ac:dyDescent="0.25">
      <c r="A75" t="s">
        <v>7427</v>
      </c>
      <c r="B75" t="s">
        <v>187</v>
      </c>
      <c r="C75" s="1">
        <v>44872.739074421297</v>
      </c>
      <c r="D75" s="1">
        <v>44907</v>
      </c>
      <c r="E75" t="s">
        <v>112</v>
      </c>
      <c r="F75" s="1">
        <v>44985.791666666664</v>
      </c>
      <c r="G75" t="s">
        <v>113</v>
      </c>
      <c r="H75" t="s">
        <v>113</v>
      </c>
      <c r="I75" t="s">
        <v>113</v>
      </c>
      <c r="J75" t="s">
        <v>7428</v>
      </c>
      <c r="L75" t="s">
        <v>7429</v>
      </c>
      <c r="M75" t="s">
        <v>7430</v>
      </c>
      <c r="N75" t="s">
        <v>117</v>
      </c>
      <c r="O75" t="s">
        <v>118</v>
      </c>
      <c r="P75" s="4">
        <v>96950</v>
      </c>
      <c r="Q75" t="s">
        <v>119</v>
      </c>
      <c r="S75" s="5">
        <v>16702344530</v>
      </c>
      <c r="U75">
        <v>812199</v>
      </c>
      <c r="V75" t="s">
        <v>120</v>
      </c>
      <c r="X75" t="s">
        <v>7431</v>
      </c>
      <c r="Y75" t="s">
        <v>7432</v>
      </c>
      <c r="Z75" t="s">
        <v>7433</v>
      </c>
      <c r="AA75" t="s">
        <v>7434</v>
      </c>
      <c r="AB75" t="s">
        <v>7435</v>
      </c>
      <c r="AD75" t="s">
        <v>117</v>
      </c>
      <c r="AE75" t="s">
        <v>118</v>
      </c>
      <c r="AF75" s="4">
        <v>96950</v>
      </c>
      <c r="AG75" t="s">
        <v>119</v>
      </c>
      <c r="AI75" s="5">
        <v>16702874531</v>
      </c>
      <c r="AK75" t="s">
        <v>7436</v>
      </c>
      <c r="AL75" t="s">
        <v>197</v>
      </c>
      <c r="AM75" t="s">
        <v>2148</v>
      </c>
      <c r="AN75" t="s">
        <v>2149</v>
      </c>
      <c r="AO75" t="s">
        <v>142</v>
      </c>
      <c r="AP75" t="s">
        <v>7437</v>
      </c>
      <c r="AQ75" t="s">
        <v>2151</v>
      </c>
      <c r="AR75" t="s">
        <v>117</v>
      </c>
      <c r="AS75" t="s">
        <v>118</v>
      </c>
      <c r="AT75" s="4">
        <v>96950</v>
      </c>
      <c r="AU75" t="s">
        <v>119</v>
      </c>
      <c r="AW75" s="5">
        <v>16702330081</v>
      </c>
      <c r="AY75" t="s">
        <v>4569</v>
      </c>
      <c r="AZ75" t="s">
        <v>2153</v>
      </c>
      <c r="BA75" t="s">
        <v>118</v>
      </c>
      <c r="BB75" t="s">
        <v>1244</v>
      </c>
      <c r="BC75" t="str">
        <f>"31-9011.00"</f>
        <v>31-9011.00</v>
      </c>
      <c r="BD75" t="s">
        <v>997</v>
      </c>
      <c r="BE75" t="s">
        <v>7438</v>
      </c>
      <c r="BF75" t="s">
        <v>7439</v>
      </c>
      <c r="BG75">
        <v>2</v>
      </c>
      <c r="BH75">
        <v>2</v>
      </c>
      <c r="BI75" s="1">
        <v>44987</v>
      </c>
      <c r="BJ75" s="1">
        <v>45352</v>
      </c>
      <c r="BK75" s="1">
        <v>44987</v>
      </c>
      <c r="BL75" s="1">
        <v>45352</v>
      </c>
      <c r="BM75">
        <v>40</v>
      </c>
      <c r="BN75">
        <v>0</v>
      </c>
      <c r="BO75">
        <v>0</v>
      </c>
      <c r="BP75">
        <v>8</v>
      </c>
      <c r="BQ75">
        <v>8</v>
      </c>
      <c r="BR75">
        <v>8</v>
      </c>
      <c r="BS75">
        <v>8</v>
      </c>
      <c r="BT75">
        <v>8</v>
      </c>
      <c r="BU75" t="str">
        <f>"9:00 AM"</f>
        <v>9:00 AM</v>
      </c>
      <c r="BV75" t="str">
        <f>"6:00 PM"</f>
        <v>6:00 PM</v>
      </c>
      <c r="BW75" t="s">
        <v>164</v>
      </c>
      <c r="BX75">
        <v>0</v>
      </c>
      <c r="BY75">
        <v>24</v>
      </c>
      <c r="BZ75" t="s">
        <v>113</v>
      </c>
      <c r="CB75" t="s">
        <v>7440</v>
      </c>
      <c r="CC75" t="s">
        <v>7441</v>
      </c>
      <c r="CD75" t="s">
        <v>7442</v>
      </c>
      <c r="CE75" t="s">
        <v>117</v>
      </c>
      <c r="CF75" t="s">
        <v>118</v>
      </c>
      <c r="CG75" s="4">
        <v>96950</v>
      </c>
      <c r="CH75" s="2">
        <v>11.46</v>
      </c>
      <c r="CI75" s="2">
        <v>12.35</v>
      </c>
      <c r="CL75" t="s">
        <v>131</v>
      </c>
      <c r="CN75" t="s">
        <v>133</v>
      </c>
      <c r="CP75" t="s">
        <v>113</v>
      </c>
      <c r="CQ75" t="s">
        <v>134</v>
      </c>
      <c r="CR75" t="s">
        <v>113</v>
      </c>
      <c r="CS75" t="s">
        <v>113</v>
      </c>
      <c r="CT75" t="s">
        <v>132</v>
      </c>
      <c r="CU75" t="s">
        <v>134</v>
      </c>
      <c r="CV75" t="s">
        <v>134</v>
      </c>
      <c r="CW75" t="s">
        <v>7443</v>
      </c>
      <c r="CX75" s="5">
        <v>16702342783</v>
      </c>
      <c r="CY75" t="s">
        <v>7436</v>
      </c>
      <c r="CZ75" t="s">
        <v>132</v>
      </c>
      <c r="DA75" t="s">
        <v>134</v>
      </c>
      <c r="DB75" t="s">
        <v>113</v>
      </c>
      <c r="DC75" t="s">
        <v>2148</v>
      </c>
      <c r="DD75" t="s">
        <v>2149</v>
      </c>
      <c r="DE75" t="s">
        <v>1085</v>
      </c>
      <c r="DF75" t="s">
        <v>2153</v>
      </c>
      <c r="DG75" t="s">
        <v>4569</v>
      </c>
    </row>
    <row r="76" spans="1:111" ht="14.45" customHeight="1" x14ac:dyDescent="0.25">
      <c r="A76" t="s">
        <v>7370</v>
      </c>
      <c r="B76" t="s">
        <v>111</v>
      </c>
      <c r="C76" s="1">
        <v>44901.367405671299</v>
      </c>
      <c r="D76" s="1">
        <v>44906</v>
      </c>
      <c r="E76" t="s">
        <v>112</v>
      </c>
      <c r="F76" s="1">
        <v>45198.833333333336</v>
      </c>
      <c r="G76" t="s">
        <v>134</v>
      </c>
      <c r="H76" t="s">
        <v>113</v>
      </c>
      <c r="I76" t="s">
        <v>113</v>
      </c>
      <c r="J76" t="s">
        <v>7371</v>
      </c>
      <c r="K76" t="s">
        <v>7372</v>
      </c>
      <c r="L76" t="s">
        <v>7373</v>
      </c>
      <c r="M76" t="s">
        <v>2830</v>
      </c>
      <c r="N76" t="s">
        <v>117</v>
      </c>
      <c r="O76" t="s">
        <v>118</v>
      </c>
      <c r="P76" s="4">
        <v>96950</v>
      </c>
      <c r="Q76" t="s">
        <v>119</v>
      </c>
      <c r="R76" t="s">
        <v>118</v>
      </c>
      <c r="S76" s="5">
        <v>16702343041</v>
      </c>
      <c r="U76">
        <v>11411</v>
      </c>
      <c r="V76" t="s">
        <v>120</v>
      </c>
      <c r="X76" t="s">
        <v>2989</v>
      </c>
      <c r="Y76" t="s">
        <v>2990</v>
      </c>
      <c r="Z76" t="s">
        <v>2991</v>
      </c>
      <c r="AA76" t="s">
        <v>616</v>
      </c>
      <c r="AB76" t="s">
        <v>7373</v>
      </c>
      <c r="AC76" t="s">
        <v>2830</v>
      </c>
      <c r="AD76" t="s">
        <v>117</v>
      </c>
      <c r="AE76" t="s">
        <v>118</v>
      </c>
      <c r="AF76" s="4">
        <v>96950</v>
      </c>
      <c r="AG76" t="s">
        <v>119</v>
      </c>
      <c r="AH76" t="s">
        <v>118</v>
      </c>
      <c r="AI76" s="5">
        <v>16702343041</v>
      </c>
      <c r="AK76" t="s">
        <v>7374</v>
      </c>
      <c r="BC76" t="str">
        <f>"11-2022.00"</f>
        <v>11-2022.00</v>
      </c>
      <c r="BD76" t="s">
        <v>2295</v>
      </c>
      <c r="BE76" t="s">
        <v>7375</v>
      </c>
      <c r="BF76" t="s">
        <v>2366</v>
      </c>
      <c r="BG76">
        <v>2</v>
      </c>
      <c r="BI76" s="1">
        <v>44910</v>
      </c>
      <c r="BJ76" s="1">
        <v>45930</v>
      </c>
      <c r="BM76">
        <v>35</v>
      </c>
      <c r="BN76">
        <v>5</v>
      </c>
      <c r="BO76">
        <v>5</v>
      </c>
      <c r="BP76">
        <v>5</v>
      </c>
      <c r="BQ76">
        <v>5</v>
      </c>
      <c r="BR76">
        <v>5</v>
      </c>
      <c r="BS76">
        <v>5</v>
      </c>
      <c r="BT76">
        <v>5</v>
      </c>
      <c r="BU76" t="str">
        <f>"1:00 PM"</f>
        <v>1:00 PM</v>
      </c>
      <c r="BV76" t="str">
        <f>"6:00 PM"</f>
        <v>6:00 PM</v>
      </c>
      <c r="BW76" t="s">
        <v>164</v>
      </c>
      <c r="BX76">
        <v>0</v>
      </c>
      <c r="BY76">
        <v>12</v>
      </c>
      <c r="BZ76" t="s">
        <v>113</v>
      </c>
      <c r="CB76" t="s">
        <v>7376</v>
      </c>
      <c r="CC76" t="s">
        <v>1105</v>
      </c>
      <c r="CD76" t="s">
        <v>2830</v>
      </c>
      <c r="CE76" t="s">
        <v>117</v>
      </c>
      <c r="CF76" t="s">
        <v>118</v>
      </c>
      <c r="CG76" s="4">
        <v>96950</v>
      </c>
      <c r="CH76" s="2">
        <v>16.7</v>
      </c>
      <c r="CI76" s="2">
        <v>16.7</v>
      </c>
      <c r="CJ76" s="2">
        <v>0</v>
      </c>
      <c r="CK76" s="2">
        <v>0</v>
      </c>
      <c r="CL76" t="s">
        <v>131</v>
      </c>
      <c r="CM76" t="s">
        <v>132</v>
      </c>
      <c r="CN76" t="s">
        <v>1330</v>
      </c>
      <c r="CP76" t="s">
        <v>113</v>
      </c>
      <c r="CQ76" t="s">
        <v>134</v>
      </c>
      <c r="CR76" t="s">
        <v>134</v>
      </c>
      <c r="CS76" t="s">
        <v>113</v>
      </c>
      <c r="CT76" t="s">
        <v>132</v>
      </c>
      <c r="CU76" t="s">
        <v>134</v>
      </c>
      <c r="CV76" t="s">
        <v>132</v>
      </c>
      <c r="CW76" t="s">
        <v>1460</v>
      </c>
      <c r="CX76" s="5">
        <v>16702343041</v>
      </c>
      <c r="CY76" t="s">
        <v>7374</v>
      </c>
      <c r="CZ76" t="s">
        <v>132</v>
      </c>
      <c r="DA76" t="s">
        <v>134</v>
      </c>
      <c r="DB76" t="s">
        <v>113</v>
      </c>
    </row>
    <row r="77" spans="1:111" ht="14.45" customHeight="1" x14ac:dyDescent="0.25">
      <c r="A77" t="s">
        <v>7358</v>
      </c>
      <c r="B77" t="s">
        <v>187</v>
      </c>
      <c r="C77" s="1">
        <v>44827.059263541669</v>
      </c>
      <c r="D77" s="1">
        <v>44904</v>
      </c>
      <c r="E77" t="s">
        <v>170</v>
      </c>
      <c r="G77" t="s">
        <v>113</v>
      </c>
      <c r="H77" t="s">
        <v>113</v>
      </c>
      <c r="I77" t="s">
        <v>113</v>
      </c>
      <c r="J77" t="s">
        <v>7359</v>
      </c>
      <c r="K77" t="s">
        <v>7360</v>
      </c>
      <c r="L77" t="s">
        <v>7361</v>
      </c>
      <c r="M77" t="s">
        <v>5264</v>
      </c>
      <c r="N77" t="s">
        <v>234</v>
      </c>
      <c r="O77" t="s">
        <v>118</v>
      </c>
      <c r="P77" s="4">
        <v>96951</v>
      </c>
      <c r="Q77" t="s">
        <v>119</v>
      </c>
      <c r="R77" t="s">
        <v>132</v>
      </c>
      <c r="S77" s="5">
        <v>16702874329</v>
      </c>
      <c r="U77">
        <v>811412</v>
      </c>
      <c r="V77" t="s">
        <v>120</v>
      </c>
      <c r="X77" t="s">
        <v>7362</v>
      </c>
      <c r="Y77" t="s">
        <v>7363</v>
      </c>
      <c r="Z77" t="s">
        <v>7364</v>
      </c>
      <c r="AA77" t="s">
        <v>255</v>
      </c>
      <c r="AB77" t="s">
        <v>7361</v>
      </c>
      <c r="AC77" t="s">
        <v>5264</v>
      </c>
      <c r="AD77" t="s">
        <v>234</v>
      </c>
      <c r="AE77" t="s">
        <v>118</v>
      </c>
      <c r="AF77" s="4">
        <v>96951</v>
      </c>
      <c r="AG77" t="s">
        <v>119</v>
      </c>
      <c r="AH77" t="s">
        <v>132</v>
      </c>
      <c r="AI77" s="5">
        <v>16702874329</v>
      </c>
      <c r="AK77" t="s">
        <v>7365</v>
      </c>
      <c r="BC77" t="str">
        <f>"49-9021.00"</f>
        <v>49-9021.00</v>
      </c>
      <c r="BD77" t="s">
        <v>3446</v>
      </c>
      <c r="BE77" t="s">
        <v>7366</v>
      </c>
      <c r="BF77" t="s">
        <v>7367</v>
      </c>
      <c r="BG77">
        <v>1</v>
      </c>
      <c r="BH77">
        <v>1</v>
      </c>
      <c r="BI77" s="1">
        <v>44896</v>
      </c>
      <c r="BJ77" s="1">
        <v>45199</v>
      </c>
      <c r="BK77" s="1">
        <v>44904</v>
      </c>
      <c r="BL77" s="1">
        <v>45199</v>
      </c>
      <c r="BM77">
        <v>35</v>
      </c>
      <c r="BN77">
        <v>0</v>
      </c>
      <c r="BO77">
        <v>7</v>
      </c>
      <c r="BP77">
        <v>7</v>
      </c>
      <c r="BQ77">
        <v>7</v>
      </c>
      <c r="BR77">
        <v>7</v>
      </c>
      <c r="BS77">
        <v>7</v>
      </c>
      <c r="BT77">
        <v>0</v>
      </c>
      <c r="BU77" t="str">
        <f>"8:00 AM"</f>
        <v>8:00 AM</v>
      </c>
      <c r="BV77" t="str">
        <f>"4:00 PM"</f>
        <v>4:00 PM</v>
      </c>
      <c r="BW77" t="s">
        <v>164</v>
      </c>
      <c r="BX77">
        <v>0</v>
      </c>
      <c r="BY77">
        <v>12</v>
      </c>
      <c r="BZ77" t="s">
        <v>113</v>
      </c>
      <c r="CB77" s="3" t="s">
        <v>7368</v>
      </c>
      <c r="CC77" t="s">
        <v>5264</v>
      </c>
      <c r="CD77" t="s">
        <v>7361</v>
      </c>
      <c r="CE77" t="s">
        <v>234</v>
      </c>
      <c r="CF77" t="s">
        <v>118</v>
      </c>
      <c r="CG77" s="4">
        <v>96951</v>
      </c>
      <c r="CH77" s="2">
        <v>9.6999999999999993</v>
      </c>
      <c r="CI77" s="2">
        <v>9.6999999999999993</v>
      </c>
      <c r="CJ77" s="2">
        <v>14.55</v>
      </c>
      <c r="CK77" s="2">
        <v>14.55</v>
      </c>
      <c r="CL77" t="s">
        <v>131</v>
      </c>
      <c r="CM77" t="s">
        <v>132</v>
      </c>
      <c r="CN77" t="s">
        <v>133</v>
      </c>
      <c r="CP77" t="s">
        <v>113</v>
      </c>
      <c r="CQ77" t="s">
        <v>134</v>
      </c>
      <c r="CR77" t="s">
        <v>113</v>
      </c>
      <c r="CS77" t="s">
        <v>134</v>
      </c>
      <c r="CT77" t="s">
        <v>132</v>
      </c>
      <c r="CU77" t="s">
        <v>134</v>
      </c>
      <c r="CV77" t="s">
        <v>132</v>
      </c>
      <c r="CW77" t="s">
        <v>7369</v>
      </c>
      <c r="CX77" s="5">
        <v>16702874329</v>
      </c>
      <c r="CY77" t="s">
        <v>7365</v>
      </c>
      <c r="CZ77" t="s">
        <v>132</v>
      </c>
      <c r="DA77" t="s">
        <v>134</v>
      </c>
      <c r="DB77" t="s">
        <v>113</v>
      </c>
    </row>
    <row r="78" spans="1:111" ht="14.45" customHeight="1" x14ac:dyDescent="0.25">
      <c r="A78" t="s">
        <v>7337</v>
      </c>
      <c r="B78" t="s">
        <v>187</v>
      </c>
      <c r="C78" s="1">
        <v>44861.895490393516</v>
      </c>
      <c r="D78" s="1">
        <v>44903</v>
      </c>
      <c r="E78" t="s">
        <v>170</v>
      </c>
      <c r="G78" t="s">
        <v>113</v>
      </c>
      <c r="H78" t="s">
        <v>113</v>
      </c>
      <c r="I78" t="s">
        <v>113</v>
      </c>
      <c r="J78" t="s">
        <v>1902</v>
      </c>
      <c r="L78" t="s">
        <v>1903</v>
      </c>
      <c r="M78" t="s">
        <v>1106</v>
      </c>
      <c r="N78" t="s">
        <v>117</v>
      </c>
      <c r="O78" t="s">
        <v>118</v>
      </c>
      <c r="P78" s="4">
        <v>96950</v>
      </c>
      <c r="Q78" t="s">
        <v>119</v>
      </c>
      <c r="R78" t="s">
        <v>118</v>
      </c>
      <c r="S78" s="5">
        <v>16702341795</v>
      </c>
      <c r="U78">
        <v>441110</v>
      </c>
      <c r="V78" t="s">
        <v>120</v>
      </c>
      <c r="X78" t="s">
        <v>1905</v>
      </c>
      <c r="Y78" t="s">
        <v>1906</v>
      </c>
      <c r="Z78" t="s">
        <v>1907</v>
      </c>
      <c r="AA78" t="s">
        <v>298</v>
      </c>
      <c r="AB78" t="s">
        <v>6504</v>
      </c>
      <c r="AC78" t="s">
        <v>1904</v>
      </c>
      <c r="AD78" t="s">
        <v>117</v>
      </c>
      <c r="AE78" t="s">
        <v>118</v>
      </c>
      <c r="AF78" s="4">
        <v>96950</v>
      </c>
      <c r="AG78" t="s">
        <v>119</v>
      </c>
      <c r="AH78" t="s">
        <v>118</v>
      </c>
      <c r="AI78" s="5">
        <v>16702341795</v>
      </c>
      <c r="AK78" t="s">
        <v>1378</v>
      </c>
      <c r="BC78" t="str">
        <f>"49-3023.00"</f>
        <v>49-3023.00</v>
      </c>
      <c r="BD78" t="s">
        <v>1481</v>
      </c>
      <c r="BE78" t="s">
        <v>6505</v>
      </c>
      <c r="BF78" t="s">
        <v>6307</v>
      </c>
      <c r="BG78">
        <v>2</v>
      </c>
      <c r="BH78">
        <v>2</v>
      </c>
      <c r="BI78" s="1">
        <v>44896</v>
      </c>
      <c r="BJ78" s="1">
        <v>45260</v>
      </c>
      <c r="BK78" s="1">
        <v>44903</v>
      </c>
      <c r="BL78" s="1">
        <v>45260</v>
      </c>
      <c r="BM78">
        <v>35</v>
      </c>
      <c r="BN78">
        <v>0</v>
      </c>
      <c r="BO78">
        <v>6</v>
      </c>
      <c r="BP78">
        <v>6</v>
      </c>
      <c r="BQ78">
        <v>6</v>
      </c>
      <c r="BR78">
        <v>6</v>
      </c>
      <c r="BS78">
        <v>6</v>
      </c>
      <c r="BT78">
        <v>5</v>
      </c>
      <c r="BU78" t="str">
        <f>"8:00 AM"</f>
        <v>8:00 AM</v>
      </c>
      <c r="BV78" t="str">
        <f>"5:00 PM"</f>
        <v>5:00 PM</v>
      </c>
      <c r="BW78" t="s">
        <v>394</v>
      </c>
      <c r="BX78">
        <v>0</v>
      </c>
      <c r="BY78">
        <v>24</v>
      </c>
      <c r="BZ78" t="s">
        <v>113</v>
      </c>
      <c r="CB78" t="s">
        <v>7338</v>
      </c>
      <c r="CC78" t="s">
        <v>6507</v>
      </c>
      <c r="CD78" t="s">
        <v>5710</v>
      </c>
      <c r="CE78" t="s">
        <v>117</v>
      </c>
      <c r="CF78" t="s">
        <v>118</v>
      </c>
      <c r="CG78" s="4">
        <v>96950</v>
      </c>
      <c r="CH78" s="2">
        <v>9.93</v>
      </c>
      <c r="CI78" s="2">
        <v>11</v>
      </c>
      <c r="CJ78" s="2">
        <v>14.9</v>
      </c>
      <c r="CK78" s="2">
        <v>16.5</v>
      </c>
      <c r="CL78" t="s">
        <v>131</v>
      </c>
      <c r="CM78" t="s">
        <v>132</v>
      </c>
      <c r="CN78" t="s">
        <v>133</v>
      </c>
      <c r="CP78" t="s">
        <v>113</v>
      </c>
      <c r="CQ78" t="s">
        <v>134</v>
      </c>
      <c r="CR78" t="s">
        <v>134</v>
      </c>
      <c r="CS78" t="s">
        <v>134</v>
      </c>
      <c r="CT78" t="s">
        <v>132</v>
      </c>
      <c r="CU78" t="s">
        <v>134</v>
      </c>
      <c r="CV78" t="s">
        <v>134</v>
      </c>
      <c r="CW78" t="s">
        <v>1383</v>
      </c>
      <c r="CX78" s="5">
        <v>16702341795</v>
      </c>
      <c r="CY78" t="s">
        <v>1378</v>
      </c>
      <c r="CZ78" t="s">
        <v>1384</v>
      </c>
      <c r="DA78" t="s">
        <v>134</v>
      </c>
      <c r="DB78" t="s">
        <v>113</v>
      </c>
    </row>
    <row r="79" spans="1:111" ht="14.45" customHeight="1" x14ac:dyDescent="0.25">
      <c r="A79" t="s">
        <v>7339</v>
      </c>
      <c r="B79" t="s">
        <v>187</v>
      </c>
      <c r="C79" s="1">
        <v>44862.065676157406</v>
      </c>
      <c r="D79" s="1">
        <v>44903</v>
      </c>
      <c r="E79" t="s">
        <v>170</v>
      </c>
      <c r="G79" t="s">
        <v>113</v>
      </c>
      <c r="H79" t="s">
        <v>113</v>
      </c>
      <c r="I79" t="s">
        <v>113</v>
      </c>
      <c r="J79" t="s">
        <v>1902</v>
      </c>
      <c r="L79" t="s">
        <v>1903</v>
      </c>
      <c r="M79" t="s">
        <v>1106</v>
      </c>
      <c r="N79" t="s">
        <v>117</v>
      </c>
      <c r="O79" t="s">
        <v>118</v>
      </c>
      <c r="P79" s="4">
        <v>96950</v>
      </c>
      <c r="Q79" t="s">
        <v>119</v>
      </c>
      <c r="R79" t="s">
        <v>118</v>
      </c>
      <c r="S79" s="5">
        <v>16702341795</v>
      </c>
      <c r="U79">
        <v>56179</v>
      </c>
      <c r="V79" t="s">
        <v>120</v>
      </c>
      <c r="X79" t="s">
        <v>1905</v>
      </c>
      <c r="Y79" t="s">
        <v>1906</v>
      </c>
      <c r="Z79" t="s">
        <v>1907</v>
      </c>
      <c r="AA79" t="s">
        <v>298</v>
      </c>
      <c r="AB79" t="s">
        <v>1903</v>
      </c>
      <c r="AC79" t="s">
        <v>1106</v>
      </c>
      <c r="AD79" t="s">
        <v>117</v>
      </c>
      <c r="AE79" t="s">
        <v>118</v>
      </c>
      <c r="AF79" s="4">
        <v>96950</v>
      </c>
      <c r="AG79" t="s">
        <v>119</v>
      </c>
      <c r="AH79" t="s">
        <v>118</v>
      </c>
      <c r="AI79" s="5">
        <v>16702341795</v>
      </c>
      <c r="AK79" t="s">
        <v>1378</v>
      </c>
      <c r="BC79" t="str">
        <f>"49-9071.00"</f>
        <v>49-9071.00</v>
      </c>
      <c r="BD79" t="s">
        <v>240</v>
      </c>
      <c r="BE79" t="s">
        <v>6906</v>
      </c>
      <c r="BF79" t="s">
        <v>2725</v>
      </c>
      <c r="BG79">
        <v>1</v>
      </c>
      <c r="BH79">
        <v>1</v>
      </c>
      <c r="BI79" s="1">
        <v>44896</v>
      </c>
      <c r="BJ79" s="1">
        <v>45260</v>
      </c>
      <c r="BK79" s="1">
        <v>44903</v>
      </c>
      <c r="BL79" s="1">
        <v>45260</v>
      </c>
      <c r="BM79">
        <v>40</v>
      </c>
      <c r="BN79">
        <v>0</v>
      </c>
      <c r="BO79">
        <v>8</v>
      </c>
      <c r="BP79">
        <v>8</v>
      </c>
      <c r="BQ79">
        <v>8</v>
      </c>
      <c r="BR79">
        <v>8</v>
      </c>
      <c r="BS79">
        <v>8</v>
      </c>
      <c r="BT79">
        <v>0</v>
      </c>
      <c r="BU79" t="str">
        <f>"8:00 AM"</f>
        <v>8:00 AM</v>
      </c>
      <c r="BV79" t="str">
        <f>"5:00 PM"</f>
        <v>5:00 PM</v>
      </c>
      <c r="BW79" t="s">
        <v>164</v>
      </c>
      <c r="BX79">
        <v>0</v>
      </c>
      <c r="BY79">
        <v>12</v>
      </c>
      <c r="BZ79" t="s">
        <v>113</v>
      </c>
      <c r="CB79" t="s">
        <v>6907</v>
      </c>
      <c r="CC79" t="s">
        <v>1903</v>
      </c>
      <c r="CD79" t="s">
        <v>6198</v>
      </c>
      <c r="CE79" t="s">
        <v>117</v>
      </c>
      <c r="CF79" t="s">
        <v>118</v>
      </c>
      <c r="CG79" s="4">
        <v>96950</v>
      </c>
      <c r="CH79" s="2">
        <v>9.19</v>
      </c>
      <c r="CI79" s="2">
        <v>12</v>
      </c>
      <c r="CJ79" s="2">
        <v>13.79</v>
      </c>
      <c r="CK79" s="2">
        <v>18</v>
      </c>
      <c r="CL79" t="s">
        <v>131</v>
      </c>
      <c r="CM79" t="s">
        <v>132</v>
      </c>
      <c r="CN79" t="s">
        <v>133</v>
      </c>
      <c r="CP79" t="s">
        <v>113</v>
      </c>
      <c r="CQ79" t="s">
        <v>134</v>
      </c>
      <c r="CR79" t="s">
        <v>134</v>
      </c>
      <c r="CS79" t="s">
        <v>134</v>
      </c>
      <c r="CT79" t="s">
        <v>132</v>
      </c>
      <c r="CU79" t="s">
        <v>134</v>
      </c>
      <c r="CV79" t="s">
        <v>134</v>
      </c>
      <c r="CW79" t="s">
        <v>1383</v>
      </c>
      <c r="CX79" s="5">
        <v>16702341795</v>
      </c>
      <c r="CY79" t="s">
        <v>1378</v>
      </c>
      <c r="CZ79" t="s">
        <v>1384</v>
      </c>
      <c r="DA79" t="s">
        <v>134</v>
      </c>
      <c r="DB79" t="s">
        <v>113</v>
      </c>
      <c r="DC79" t="s">
        <v>7116</v>
      </c>
      <c r="DD79" t="s">
        <v>7117</v>
      </c>
      <c r="DE79" t="s">
        <v>214</v>
      </c>
      <c r="DF79" t="s">
        <v>1902</v>
      </c>
      <c r="DG79" t="s">
        <v>7118</v>
      </c>
    </row>
    <row r="80" spans="1:111" ht="14.45" customHeight="1" x14ac:dyDescent="0.25">
      <c r="A80" t="s">
        <v>7340</v>
      </c>
      <c r="B80" t="s">
        <v>356</v>
      </c>
      <c r="C80" s="1">
        <v>44782.804018055554</v>
      </c>
      <c r="D80" s="1">
        <v>44903</v>
      </c>
      <c r="E80" t="s">
        <v>112</v>
      </c>
      <c r="F80" s="1">
        <v>44833.833333333336</v>
      </c>
      <c r="G80" t="s">
        <v>113</v>
      </c>
      <c r="H80" t="s">
        <v>113</v>
      </c>
      <c r="I80" t="s">
        <v>113</v>
      </c>
      <c r="J80" t="s">
        <v>7341</v>
      </c>
      <c r="L80" t="s">
        <v>7342</v>
      </c>
      <c r="N80" t="s">
        <v>586</v>
      </c>
      <c r="O80" t="s">
        <v>118</v>
      </c>
      <c r="P80" s="4">
        <v>96950</v>
      </c>
      <c r="Q80" t="s">
        <v>119</v>
      </c>
      <c r="S80" s="5">
        <v>16702875230</v>
      </c>
      <c r="U80">
        <v>56151</v>
      </c>
      <c r="V80" t="s">
        <v>120</v>
      </c>
      <c r="X80" t="s">
        <v>7343</v>
      </c>
      <c r="Y80" t="s">
        <v>7344</v>
      </c>
      <c r="Z80" t="s">
        <v>132</v>
      </c>
      <c r="AA80" t="s">
        <v>2068</v>
      </c>
      <c r="AB80" t="s">
        <v>7345</v>
      </c>
      <c r="AD80" t="s">
        <v>130</v>
      </c>
      <c r="AE80" t="s">
        <v>118</v>
      </c>
      <c r="AF80" s="4">
        <v>96950</v>
      </c>
      <c r="AG80" t="s">
        <v>119</v>
      </c>
      <c r="AI80" s="5">
        <v>16702875230</v>
      </c>
      <c r="AK80" t="s">
        <v>7346</v>
      </c>
      <c r="BC80" t="str">
        <f>"39-7011.00"</f>
        <v>39-7011.00</v>
      </c>
      <c r="BD80" t="s">
        <v>377</v>
      </c>
      <c r="BE80" t="s">
        <v>7347</v>
      </c>
      <c r="BF80" t="s">
        <v>7348</v>
      </c>
      <c r="BG80">
        <v>2</v>
      </c>
      <c r="BI80" s="1">
        <v>44835</v>
      </c>
      <c r="BJ80" s="1">
        <v>45199</v>
      </c>
      <c r="BM80">
        <v>35</v>
      </c>
      <c r="BN80">
        <v>0</v>
      </c>
      <c r="BO80">
        <v>7</v>
      </c>
      <c r="BP80">
        <v>7</v>
      </c>
      <c r="BQ80">
        <v>7</v>
      </c>
      <c r="BR80">
        <v>7</v>
      </c>
      <c r="BS80">
        <v>7</v>
      </c>
      <c r="BT80">
        <v>0</v>
      </c>
      <c r="BU80" t="str">
        <f>"8:00 AM"</f>
        <v>8:00 AM</v>
      </c>
      <c r="BV80" t="str">
        <f>"4:00 PM"</f>
        <v>4:00 PM</v>
      </c>
      <c r="BW80" t="s">
        <v>128</v>
      </c>
      <c r="BX80">
        <v>0</v>
      </c>
      <c r="BY80">
        <v>24</v>
      </c>
      <c r="BZ80" t="s">
        <v>113</v>
      </c>
      <c r="CB80" t="s">
        <v>7349</v>
      </c>
      <c r="CC80" t="s">
        <v>7350</v>
      </c>
      <c r="CE80" t="s">
        <v>130</v>
      </c>
      <c r="CF80" t="s">
        <v>118</v>
      </c>
      <c r="CG80" s="4">
        <v>96950</v>
      </c>
      <c r="CH80" s="2">
        <v>10.69</v>
      </c>
      <c r="CI80" s="2">
        <v>10.69</v>
      </c>
      <c r="CJ80" s="2">
        <v>0</v>
      </c>
      <c r="CK80" s="2">
        <v>0</v>
      </c>
      <c r="CL80" t="s">
        <v>131</v>
      </c>
      <c r="CN80" t="s">
        <v>133</v>
      </c>
      <c r="CP80" t="s">
        <v>113</v>
      </c>
      <c r="CQ80" t="s">
        <v>134</v>
      </c>
      <c r="CR80" t="s">
        <v>113</v>
      </c>
      <c r="CS80" t="s">
        <v>113</v>
      </c>
      <c r="CT80" t="s">
        <v>132</v>
      </c>
      <c r="CU80" t="s">
        <v>134</v>
      </c>
      <c r="CV80" t="s">
        <v>132</v>
      </c>
      <c r="CW80" t="s">
        <v>5932</v>
      </c>
      <c r="CX80" s="5">
        <v>16702875230</v>
      </c>
      <c r="CY80" t="s">
        <v>7346</v>
      </c>
      <c r="CZ80" t="s">
        <v>132</v>
      </c>
      <c r="DA80" t="s">
        <v>134</v>
      </c>
      <c r="DB80" t="s">
        <v>113</v>
      </c>
    </row>
    <row r="81" spans="1:111" ht="14.45" customHeight="1" x14ac:dyDescent="0.25">
      <c r="A81" t="s">
        <v>7351</v>
      </c>
      <c r="B81" t="s">
        <v>187</v>
      </c>
      <c r="C81" s="1">
        <v>44869.785727314818</v>
      </c>
      <c r="D81" s="1">
        <v>44903</v>
      </c>
      <c r="E81" t="s">
        <v>170</v>
      </c>
      <c r="G81" t="s">
        <v>113</v>
      </c>
      <c r="H81" t="s">
        <v>113</v>
      </c>
      <c r="I81" t="s">
        <v>113</v>
      </c>
      <c r="J81" t="s">
        <v>1319</v>
      </c>
      <c r="K81" t="s">
        <v>6177</v>
      </c>
      <c r="L81" t="s">
        <v>1321</v>
      </c>
      <c r="N81" t="s">
        <v>586</v>
      </c>
      <c r="O81" t="s">
        <v>118</v>
      </c>
      <c r="P81" s="4">
        <v>96950</v>
      </c>
      <c r="Q81" t="s">
        <v>119</v>
      </c>
      <c r="S81" s="5">
        <v>16702338883</v>
      </c>
      <c r="U81">
        <v>23622</v>
      </c>
      <c r="V81" t="s">
        <v>120</v>
      </c>
      <c r="X81" t="s">
        <v>1322</v>
      </c>
      <c r="Y81" t="s">
        <v>6179</v>
      </c>
      <c r="Z81" t="s">
        <v>1324</v>
      </c>
      <c r="AA81" t="s">
        <v>1325</v>
      </c>
      <c r="AB81" t="s">
        <v>7352</v>
      </c>
      <c r="AD81" t="s">
        <v>586</v>
      </c>
      <c r="AE81" t="s">
        <v>118</v>
      </c>
      <c r="AF81" s="4">
        <v>96950</v>
      </c>
      <c r="AG81" t="s">
        <v>119</v>
      </c>
      <c r="AI81" s="5">
        <v>16702338883</v>
      </c>
      <c r="AK81" t="s">
        <v>1326</v>
      </c>
      <c r="BC81" t="str">
        <f>"17-3022.00"</f>
        <v>17-3022.00</v>
      </c>
      <c r="BD81" t="s">
        <v>4401</v>
      </c>
      <c r="BE81" t="s">
        <v>7353</v>
      </c>
      <c r="BF81" t="s">
        <v>2584</v>
      </c>
      <c r="BG81">
        <v>1</v>
      </c>
      <c r="BH81">
        <v>1</v>
      </c>
      <c r="BI81" s="1">
        <v>44835</v>
      </c>
      <c r="BJ81" s="1">
        <v>45199</v>
      </c>
      <c r="BK81" s="1">
        <v>44903</v>
      </c>
      <c r="BL81" s="1">
        <v>45199</v>
      </c>
      <c r="BM81">
        <v>40</v>
      </c>
      <c r="BN81">
        <v>0</v>
      </c>
      <c r="BO81">
        <v>8</v>
      </c>
      <c r="BP81">
        <v>8</v>
      </c>
      <c r="BQ81">
        <v>8</v>
      </c>
      <c r="BR81">
        <v>8</v>
      </c>
      <c r="BS81">
        <v>8</v>
      </c>
      <c r="BT81">
        <v>0</v>
      </c>
      <c r="BU81" t="str">
        <f>"8:00 AM"</f>
        <v>8:00 AM</v>
      </c>
      <c r="BV81" t="str">
        <f>"5:00 PM"</f>
        <v>5:00 PM</v>
      </c>
      <c r="BW81" t="s">
        <v>394</v>
      </c>
      <c r="BX81">
        <v>0</v>
      </c>
      <c r="BY81">
        <v>24</v>
      </c>
      <c r="BZ81" t="s">
        <v>113</v>
      </c>
      <c r="CB81" t="s">
        <v>7354</v>
      </c>
      <c r="CC81" t="s">
        <v>7355</v>
      </c>
      <c r="CE81" t="s">
        <v>130</v>
      </c>
      <c r="CF81" t="s">
        <v>118</v>
      </c>
      <c r="CG81" s="4">
        <v>96950</v>
      </c>
      <c r="CH81" s="2">
        <v>16.75</v>
      </c>
      <c r="CI81" s="2">
        <v>16.75</v>
      </c>
      <c r="CJ81" s="2">
        <v>25.13</v>
      </c>
      <c r="CK81" s="2">
        <v>25.13</v>
      </c>
      <c r="CL81" t="s">
        <v>131</v>
      </c>
      <c r="CM81" t="s">
        <v>132</v>
      </c>
      <c r="CN81" t="s">
        <v>1330</v>
      </c>
      <c r="CP81" t="s">
        <v>113</v>
      </c>
      <c r="CQ81" t="s">
        <v>134</v>
      </c>
      <c r="CR81" t="s">
        <v>134</v>
      </c>
      <c r="CS81" t="s">
        <v>134</v>
      </c>
      <c r="CT81" t="s">
        <v>132</v>
      </c>
      <c r="CU81" t="s">
        <v>134</v>
      </c>
      <c r="CV81" t="s">
        <v>134</v>
      </c>
      <c r="CW81" t="s">
        <v>7356</v>
      </c>
      <c r="CX81" s="5">
        <v>16702338883</v>
      </c>
      <c r="CY81" t="s">
        <v>1326</v>
      </c>
      <c r="CZ81" t="s">
        <v>132</v>
      </c>
      <c r="DA81" t="s">
        <v>134</v>
      </c>
      <c r="DB81" t="s">
        <v>113</v>
      </c>
    </row>
    <row r="82" spans="1:111" ht="14.45" customHeight="1" x14ac:dyDescent="0.25">
      <c r="A82" t="s">
        <v>7357</v>
      </c>
      <c r="B82" t="s">
        <v>356</v>
      </c>
      <c r="C82" s="1">
        <v>44809.947183564815</v>
      </c>
      <c r="D82" s="1">
        <v>44903</v>
      </c>
      <c r="E82" t="s">
        <v>170</v>
      </c>
      <c r="G82" t="s">
        <v>113</v>
      </c>
      <c r="H82" t="s">
        <v>113</v>
      </c>
      <c r="I82" t="s">
        <v>113</v>
      </c>
      <c r="J82" t="s">
        <v>5442</v>
      </c>
      <c r="K82" t="s">
        <v>5443</v>
      </c>
      <c r="L82" t="s">
        <v>5444</v>
      </c>
      <c r="M82" t="s">
        <v>5445</v>
      </c>
      <c r="N82" t="s">
        <v>117</v>
      </c>
      <c r="O82" t="s">
        <v>118</v>
      </c>
      <c r="P82" s="4">
        <v>96950</v>
      </c>
      <c r="Q82" t="s">
        <v>119</v>
      </c>
      <c r="R82" t="s">
        <v>132</v>
      </c>
      <c r="S82" s="5">
        <v>16702354655</v>
      </c>
      <c r="U82">
        <v>62441</v>
      </c>
      <c r="V82" t="s">
        <v>120</v>
      </c>
      <c r="X82" t="s">
        <v>5446</v>
      </c>
      <c r="Y82" t="s">
        <v>5447</v>
      </c>
      <c r="Z82" t="s">
        <v>5448</v>
      </c>
      <c r="AA82" t="s">
        <v>5449</v>
      </c>
      <c r="AB82" t="s">
        <v>5444</v>
      </c>
      <c r="AC82" t="s">
        <v>5445</v>
      </c>
      <c r="AD82" t="s">
        <v>117</v>
      </c>
      <c r="AE82" t="s">
        <v>118</v>
      </c>
      <c r="AF82" s="4">
        <v>96950</v>
      </c>
      <c r="AG82" t="s">
        <v>119</v>
      </c>
      <c r="AH82" t="s">
        <v>132</v>
      </c>
      <c r="AI82" s="5">
        <v>16702354655</v>
      </c>
      <c r="AK82" t="s">
        <v>5450</v>
      </c>
      <c r="BC82" t="str">
        <f>"39-9011.00"</f>
        <v>39-9011.00</v>
      </c>
      <c r="BD82" t="s">
        <v>1758</v>
      </c>
      <c r="BE82" t="s">
        <v>5451</v>
      </c>
      <c r="BF82" t="s">
        <v>5452</v>
      </c>
      <c r="BG82">
        <v>5</v>
      </c>
      <c r="BI82" s="1">
        <v>44910</v>
      </c>
      <c r="BJ82" s="1">
        <v>45274</v>
      </c>
      <c r="BM82">
        <v>35</v>
      </c>
      <c r="BN82">
        <v>0</v>
      </c>
      <c r="BO82">
        <v>7</v>
      </c>
      <c r="BP82">
        <v>7</v>
      </c>
      <c r="BQ82">
        <v>7</v>
      </c>
      <c r="BR82">
        <v>7</v>
      </c>
      <c r="BS82">
        <v>7</v>
      </c>
      <c r="BT82">
        <v>0</v>
      </c>
      <c r="BU82" t="str">
        <f>"8:00 AM"</f>
        <v>8:00 AM</v>
      </c>
      <c r="BV82" t="str">
        <f>"4:00 PM"</f>
        <v>4:00 PM</v>
      </c>
      <c r="BW82" t="s">
        <v>164</v>
      </c>
      <c r="BX82">
        <v>0</v>
      </c>
      <c r="BY82">
        <v>6</v>
      </c>
      <c r="BZ82" t="s">
        <v>113</v>
      </c>
      <c r="CB82" t="s">
        <v>5453</v>
      </c>
      <c r="CC82" t="s">
        <v>5444</v>
      </c>
      <c r="CD82" t="s">
        <v>5445</v>
      </c>
      <c r="CE82" t="s">
        <v>117</v>
      </c>
      <c r="CF82" t="s">
        <v>118</v>
      </c>
      <c r="CG82" s="4">
        <v>96950</v>
      </c>
      <c r="CH82" s="2">
        <v>7.53</v>
      </c>
      <c r="CI82" s="2">
        <v>7.53</v>
      </c>
      <c r="CJ82" s="2">
        <v>11.3</v>
      </c>
      <c r="CK82" s="2">
        <v>11.3</v>
      </c>
      <c r="CL82" t="s">
        <v>131</v>
      </c>
      <c r="CN82" t="s">
        <v>133</v>
      </c>
      <c r="CP82" t="s">
        <v>113</v>
      </c>
      <c r="CQ82" t="s">
        <v>134</v>
      </c>
      <c r="CR82" t="s">
        <v>113</v>
      </c>
      <c r="CS82" t="s">
        <v>134</v>
      </c>
      <c r="CT82" t="s">
        <v>132</v>
      </c>
      <c r="CU82" t="s">
        <v>134</v>
      </c>
      <c r="CV82" t="s">
        <v>132</v>
      </c>
      <c r="CW82" t="s">
        <v>5454</v>
      </c>
      <c r="CX82" s="5">
        <v>16702354655</v>
      </c>
      <c r="CY82" t="s">
        <v>5450</v>
      </c>
      <c r="CZ82" t="s">
        <v>132</v>
      </c>
      <c r="DA82" t="s">
        <v>134</v>
      </c>
      <c r="DB82" t="s">
        <v>113</v>
      </c>
    </row>
    <row r="83" spans="1:111" ht="14.45" customHeight="1" x14ac:dyDescent="0.25">
      <c r="A83" t="s">
        <v>7273</v>
      </c>
      <c r="B83" t="s">
        <v>111</v>
      </c>
      <c r="C83" s="1">
        <v>44789.166358101851</v>
      </c>
      <c r="D83" s="1">
        <v>44902</v>
      </c>
      <c r="E83" t="s">
        <v>112</v>
      </c>
      <c r="F83" s="1">
        <v>44833.833333333336</v>
      </c>
      <c r="G83" t="s">
        <v>113</v>
      </c>
      <c r="H83" t="s">
        <v>113</v>
      </c>
      <c r="I83" t="s">
        <v>113</v>
      </c>
      <c r="J83" t="s">
        <v>7034</v>
      </c>
      <c r="L83" t="s">
        <v>7039</v>
      </c>
      <c r="M83" t="s">
        <v>7036</v>
      </c>
      <c r="N83" t="s">
        <v>141</v>
      </c>
      <c r="O83" t="s">
        <v>118</v>
      </c>
      <c r="P83" s="4">
        <v>96950</v>
      </c>
      <c r="Q83" t="s">
        <v>119</v>
      </c>
      <c r="S83" s="5">
        <v>16702350173</v>
      </c>
      <c r="U83">
        <v>711211</v>
      </c>
      <c r="V83" t="s">
        <v>120</v>
      </c>
      <c r="X83" t="s">
        <v>7037</v>
      </c>
      <c r="Y83" t="s">
        <v>7038</v>
      </c>
      <c r="AA83" t="s">
        <v>144</v>
      </c>
      <c r="AB83" t="s">
        <v>7039</v>
      </c>
      <c r="AC83" t="s">
        <v>7274</v>
      </c>
      <c r="AD83" t="s">
        <v>141</v>
      </c>
      <c r="AE83" t="s">
        <v>118</v>
      </c>
      <c r="AF83" s="4">
        <v>96950</v>
      </c>
      <c r="AG83" t="s">
        <v>119</v>
      </c>
      <c r="AI83" s="5">
        <v>16702350173</v>
      </c>
      <c r="AK83" t="s">
        <v>7040</v>
      </c>
      <c r="BC83" t="str">
        <f>"27-2022.00"</f>
        <v>27-2022.00</v>
      </c>
      <c r="BD83" t="s">
        <v>7041</v>
      </c>
      <c r="BE83" t="s">
        <v>7275</v>
      </c>
      <c r="BF83" t="s">
        <v>7043</v>
      </c>
      <c r="BG83">
        <v>1</v>
      </c>
      <c r="BI83" s="1">
        <v>44835</v>
      </c>
      <c r="BJ83" s="1">
        <v>45199</v>
      </c>
      <c r="BM83">
        <v>40</v>
      </c>
      <c r="BN83">
        <v>0</v>
      </c>
      <c r="BO83">
        <v>8</v>
      </c>
      <c r="BP83">
        <v>8</v>
      </c>
      <c r="BQ83">
        <v>8</v>
      </c>
      <c r="BR83">
        <v>8</v>
      </c>
      <c r="BS83">
        <v>8</v>
      </c>
      <c r="BT83">
        <v>0</v>
      </c>
      <c r="BU83" t="str">
        <f>"9:00 AM"</f>
        <v>9:00 AM</v>
      </c>
      <c r="BV83" t="str">
        <f>"6:00 PM"</f>
        <v>6:00 PM</v>
      </c>
      <c r="BW83" t="s">
        <v>150</v>
      </c>
      <c r="BX83">
        <v>12</v>
      </c>
      <c r="BY83">
        <v>24</v>
      </c>
      <c r="BZ83" t="s">
        <v>134</v>
      </c>
      <c r="CA83">
        <v>3</v>
      </c>
      <c r="CB83" t="s">
        <v>7276</v>
      </c>
      <c r="CC83" t="s">
        <v>7277</v>
      </c>
      <c r="CD83" t="s">
        <v>7036</v>
      </c>
      <c r="CE83" t="s">
        <v>117</v>
      </c>
      <c r="CF83" t="s">
        <v>118</v>
      </c>
      <c r="CG83" s="4">
        <v>96950</v>
      </c>
      <c r="CH83" s="2">
        <v>60000</v>
      </c>
      <c r="CI83" s="2">
        <v>60000</v>
      </c>
      <c r="CL83" t="s">
        <v>5493</v>
      </c>
      <c r="CM83" t="s">
        <v>132</v>
      </c>
      <c r="CN83" t="s">
        <v>133</v>
      </c>
      <c r="CP83" t="s">
        <v>134</v>
      </c>
      <c r="CQ83" t="s">
        <v>134</v>
      </c>
      <c r="CR83" t="s">
        <v>134</v>
      </c>
      <c r="CS83" t="s">
        <v>113</v>
      </c>
      <c r="CT83" t="s">
        <v>132</v>
      </c>
      <c r="CU83" t="s">
        <v>134</v>
      </c>
      <c r="CV83" t="s">
        <v>134</v>
      </c>
      <c r="CW83" t="s">
        <v>128</v>
      </c>
      <c r="CX83" s="5">
        <v>16702350173</v>
      </c>
      <c r="CY83" t="s">
        <v>7040</v>
      </c>
      <c r="CZ83" t="s">
        <v>607</v>
      </c>
      <c r="DA83" t="s">
        <v>134</v>
      </c>
      <c r="DB83" t="s">
        <v>113</v>
      </c>
    </row>
    <row r="84" spans="1:111" ht="14.45" customHeight="1" x14ac:dyDescent="0.25">
      <c r="A84" t="s">
        <v>7278</v>
      </c>
      <c r="B84" t="s">
        <v>187</v>
      </c>
      <c r="C84" s="1">
        <v>44862.891138194442</v>
      </c>
      <c r="D84" s="1">
        <v>44902</v>
      </c>
      <c r="E84" t="s">
        <v>170</v>
      </c>
      <c r="G84" t="s">
        <v>113</v>
      </c>
      <c r="H84" t="s">
        <v>113</v>
      </c>
      <c r="I84" t="s">
        <v>113</v>
      </c>
      <c r="J84" t="s">
        <v>1545</v>
      </c>
      <c r="K84" t="s">
        <v>7279</v>
      </c>
      <c r="L84" t="s">
        <v>5906</v>
      </c>
      <c r="N84" t="s">
        <v>117</v>
      </c>
      <c r="O84" t="s">
        <v>118</v>
      </c>
      <c r="P84" s="4">
        <v>96950</v>
      </c>
      <c r="Q84" t="s">
        <v>119</v>
      </c>
      <c r="R84" t="s">
        <v>132</v>
      </c>
      <c r="S84" s="5">
        <v>16702336927</v>
      </c>
      <c r="U84">
        <v>72111</v>
      </c>
      <c r="V84" t="s">
        <v>120</v>
      </c>
      <c r="X84" t="s">
        <v>1548</v>
      </c>
      <c r="Y84" t="s">
        <v>1549</v>
      </c>
      <c r="Z84" t="s">
        <v>1550</v>
      </c>
      <c r="AA84" t="s">
        <v>5907</v>
      </c>
      <c r="AB84" t="s">
        <v>5906</v>
      </c>
      <c r="AD84" t="s">
        <v>117</v>
      </c>
      <c r="AE84" t="s">
        <v>118</v>
      </c>
      <c r="AF84" s="4">
        <v>96950</v>
      </c>
      <c r="AG84" t="s">
        <v>119</v>
      </c>
      <c r="AH84" t="s">
        <v>132</v>
      </c>
      <c r="AI84" s="5">
        <v>16702336927</v>
      </c>
      <c r="AK84" t="s">
        <v>569</v>
      </c>
      <c r="BC84" t="str">
        <f>"37-2011.00"</f>
        <v>37-2011.00</v>
      </c>
      <c r="BD84" t="s">
        <v>125</v>
      </c>
      <c r="BE84" t="s">
        <v>5908</v>
      </c>
      <c r="BF84" t="s">
        <v>5909</v>
      </c>
      <c r="BG84">
        <v>5</v>
      </c>
      <c r="BH84">
        <v>5</v>
      </c>
      <c r="BI84" s="1">
        <v>44958</v>
      </c>
      <c r="BJ84" s="1">
        <v>45322</v>
      </c>
      <c r="BK84" s="1">
        <v>44958</v>
      </c>
      <c r="BL84" s="1">
        <v>45322</v>
      </c>
      <c r="BM84">
        <v>35</v>
      </c>
      <c r="BN84">
        <v>0</v>
      </c>
      <c r="BO84">
        <v>7</v>
      </c>
      <c r="BP84">
        <v>7</v>
      </c>
      <c r="BQ84">
        <v>7</v>
      </c>
      <c r="BR84">
        <v>7</v>
      </c>
      <c r="BS84">
        <v>7</v>
      </c>
      <c r="BT84">
        <v>0</v>
      </c>
      <c r="BU84" t="str">
        <f>"7:30 AM"</f>
        <v>7:30 AM</v>
      </c>
      <c r="BV84" t="str">
        <f>"3:30 PM"</f>
        <v>3:30 PM</v>
      </c>
      <c r="BW84" t="s">
        <v>164</v>
      </c>
      <c r="BX84">
        <v>0</v>
      </c>
      <c r="BY84">
        <v>12</v>
      </c>
      <c r="BZ84" t="s">
        <v>113</v>
      </c>
      <c r="CB84" t="s">
        <v>7280</v>
      </c>
      <c r="CC84" t="s">
        <v>5911</v>
      </c>
      <c r="CD84" t="s">
        <v>1552</v>
      </c>
      <c r="CE84" t="s">
        <v>141</v>
      </c>
      <c r="CF84" t="s">
        <v>118</v>
      </c>
      <c r="CG84" s="4">
        <v>96950</v>
      </c>
      <c r="CH84" s="2">
        <v>7.99</v>
      </c>
      <c r="CI84" s="2">
        <v>7.99</v>
      </c>
      <c r="CJ84" s="2">
        <v>11.99</v>
      </c>
      <c r="CK84" s="2">
        <v>11.99</v>
      </c>
      <c r="CL84" t="s">
        <v>131</v>
      </c>
      <c r="CN84" t="s">
        <v>133</v>
      </c>
      <c r="CP84" t="s">
        <v>113</v>
      </c>
      <c r="CQ84" t="s">
        <v>134</v>
      </c>
      <c r="CR84" t="s">
        <v>134</v>
      </c>
      <c r="CS84" t="s">
        <v>134</v>
      </c>
      <c r="CT84" t="s">
        <v>132</v>
      </c>
      <c r="CU84" t="s">
        <v>134</v>
      </c>
      <c r="CV84" t="s">
        <v>132</v>
      </c>
      <c r="CW84" t="s">
        <v>5132</v>
      </c>
      <c r="CX84" s="5">
        <v>16702336927</v>
      </c>
      <c r="CY84" t="s">
        <v>569</v>
      </c>
      <c r="CZ84" t="s">
        <v>132</v>
      </c>
      <c r="DA84" t="s">
        <v>134</v>
      </c>
      <c r="DB84" t="s">
        <v>113</v>
      </c>
    </row>
    <row r="85" spans="1:111" ht="14.45" customHeight="1" x14ac:dyDescent="0.25">
      <c r="A85" t="s">
        <v>7281</v>
      </c>
      <c r="B85" t="s">
        <v>187</v>
      </c>
      <c r="C85" s="1">
        <v>44847.889739814818</v>
      </c>
      <c r="D85" s="1">
        <v>44902</v>
      </c>
      <c r="E85" t="s">
        <v>170</v>
      </c>
      <c r="G85" t="s">
        <v>113</v>
      </c>
      <c r="H85" t="s">
        <v>113</v>
      </c>
      <c r="I85" t="s">
        <v>113</v>
      </c>
      <c r="J85" t="s">
        <v>7282</v>
      </c>
      <c r="K85" t="s">
        <v>7283</v>
      </c>
      <c r="L85" t="s">
        <v>7137</v>
      </c>
      <c r="M85" t="s">
        <v>3255</v>
      </c>
      <c r="N85" t="s">
        <v>141</v>
      </c>
      <c r="O85" t="s">
        <v>118</v>
      </c>
      <c r="P85" s="4">
        <v>96950</v>
      </c>
      <c r="Q85" t="s">
        <v>119</v>
      </c>
      <c r="S85" s="5">
        <v>16709893291</v>
      </c>
      <c r="U85">
        <v>56179</v>
      </c>
      <c r="V85" t="s">
        <v>120</v>
      </c>
      <c r="X85" t="s">
        <v>7138</v>
      </c>
      <c r="Y85" t="s">
        <v>1073</v>
      </c>
      <c r="Z85" t="s">
        <v>1203</v>
      </c>
      <c r="AA85" t="s">
        <v>450</v>
      </c>
      <c r="AB85" t="s">
        <v>7137</v>
      </c>
      <c r="AC85" t="s">
        <v>3255</v>
      </c>
      <c r="AD85" t="s">
        <v>141</v>
      </c>
      <c r="AE85" t="s">
        <v>118</v>
      </c>
      <c r="AF85" s="4">
        <v>96950</v>
      </c>
      <c r="AG85" t="s">
        <v>119</v>
      </c>
      <c r="AI85" s="5">
        <v>16709893291</v>
      </c>
      <c r="AK85" t="s">
        <v>3256</v>
      </c>
      <c r="BC85" t="str">
        <f>"11-1021.00"</f>
        <v>11-1021.00</v>
      </c>
      <c r="BD85" t="s">
        <v>637</v>
      </c>
      <c r="BE85" t="s">
        <v>7284</v>
      </c>
      <c r="BF85" t="s">
        <v>7285</v>
      </c>
      <c r="BG85">
        <v>3</v>
      </c>
      <c r="BH85">
        <v>3</v>
      </c>
      <c r="BI85" s="1">
        <v>44835</v>
      </c>
      <c r="BJ85" s="1">
        <v>45199</v>
      </c>
      <c r="BK85" s="1">
        <v>44902</v>
      </c>
      <c r="BL85" s="1">
        <v>45199</v>
      </c>
      <c r="BM85">
        <v>40</v>
      </c>
      <c r="BN85">
        <v>0</v>
      </c>
      <c r="BO85">
        <v>8</v>
      </c>
      <c r="BP85">
        <v>8</v>
      </c>
      <c r="BQ85">
        <v>8</v>
      </c>
      <c r="BR85">
        <v>8</v>
      </c>
      <c r="BS85">
        <v>8</v>
      </c>
      <c r="BT85">
        <v>0</v>
      </c>
      <c r="BU85" t="str">
        <f>"8:00 AM"</f>
        <v>8:00 AM</v>
      </c>
      <c r="BV85" t="str">
        <f>"5:00 PM"</f>
        <v>5:00 PM</v>
      </c>
      <c r="BW85" t="s">
        <v>164</v>
      </c>
      <c r="BX85">
        <v>0</v>
      </c>
      <c r="BY85">
        <v>12</v>
      </c>
      <c r="BZ85" t="s">
        <v>134</v>
      </c>
      <c r="CB85" t="s">
        <v>7286</v>
      </c>
      <c r="CC85" t="s">
        <v>7137</v>
      </c>
      <c r="CD85" t="s">
        <v>3255</v>
      </c>
      <c r="CE85" t="s">
        <v>141</v>
      </c>
      <c r="CF85" t="s">
        <v>118</v>
      </c>
      <c r="CG85" s="4">
        <v>96950</v>
      </c>
      <c r="CH85" s="2">
        <v>20.83</v>
      </c>
      <c r="CI85" s="2">
        <v>21</v>
      </c>
      <c r="CJ85" s="2">
        <v>31.24</v>
      </c>
      <c r="CK85" s="2">
        <v>31.5</v>
      </c>
      <c r="CL85" t="s">
        <v>131</v>
      </c>
      <c r="CM85" t="s">
        <v>183</v>
      </c>
      <c r="CN85" t="s">
        <v>133</v>
      </c>
      <c r="CP85" t="s">
        <v>113</v>
      </c>
      <c r="CQ85" t="s">
        <v>134</v>
      </c>
      <c r="CR85" t="s">
        <v>134</v>
      </c>
      <c r="CS85" t="s">
        <v>134</v>
      </c>
      <c r="CT85" t="s">
        <v>132</v>
      </c>
      <c r="CU85" t="s">
        <v>134</v>
      </c>
      <c r="CV85" t="s">
        <v>134</v>
      </c>
      <c r="CW85" t="s">
        <v>7287</v>
      </c>
      <c r="CX85" s="5">
        <v>16709893291</v>
      </c>
      <c r="CY85" t="s">
        <v>3256</v>
      </c>
      <c r="CZ85" t="s">
        <v>132</v>
      </c>
      <c r="DA85" t="s">
        <v>134</v>
      </c>
      <c r="DB85" t="s">
        <v>113</v>
      </c>
    </row>
    <row r="86" spans="1:111" ht="14.45" customHeight="1" x14ac:dyDescent="0.25">
      <c r="A86" t="s">
        <v>7288</v>
      </c>
      <c r="B86" t="s">
        <v>356</v>
      </c>
      <c r="C86" s="1">
        <v>44734.220419791665</v>
      </c>
      <c r="D86" s="1">
        <v>44902</v>
      </c>
      <c r="E86" t="s">
        <v>112</v>
      </c>
      <c r="F86" s="1">
        <v>44833.833333333336</v>
      </c>
      <c r="G86" t="s">
        <v>134</v>
      </c>
      <c r="H86" t="s">
        <v>113</v>
      </c>
      <c r="I86" t="s">
        <v>113</v>
      </c>
      <c r="J86" t="s">
        <v>173</v>
      </c>
      <c r="K86" t="s">
        <v>174</v>
      </c>
      <c r="L86" t="s">
        <v>175</v>
      </c>
      <c r="N86" t="s">
        <v>141</v>
      </c>
      <c r="O86" t="s">
        <v>118</v>
      </c>
      <c r="P86" s="4">
        <v>96950</v>
      </c>
      <c r="Q86" t="s">
        <v>119</v>
      </c>
      <c r="S86" s="5">
        <v>16702345900</v>
      </c>
      <c r="T86">
        <v>575</v>
      </c>
      <c r="U86">
        <v>721110</v>
      </c>
      <c r="V86" t="s">
        <v>120</v>
      </c>
      <c r="X86" t="s">
        <v>176</v>
      </c>
      <c r="Y86" t="s">
        <v>177</v>
      </c>
      <c r="AA86" t="s">
        <v>178</v>
      </c>
      <c r="AB86" t="s">
        <v>175</v>
      </c>
      <c r="AD86" t="s">
        <v>141</v>
      </c>
      <c r="AE86" t="s">
        <v>118</v>
      </c>
      <c r="AF86" s="4">
        <v>96950</v>
      </c>
      <c r="AG86" t="s">
        <v>119</v>
      </c>
      <c r="AI86" s="5">
        <v>16702345900</v>
      </c>
      <c r="AJ86">
        <v>574</v>
      </c>
      <c r="AK86" t="s">
        <v>179</v>
      </c>
      <c r="BC86" t="str">
        <f>"37-2012.00"</f>
        <v>37-2012.00</v>
      </c>
      <c r="BD86" t="s">
        <v>180</v>
      </c>
      <c r="BE86" t="s">
        <v>181</v>
      </c>
      <c r="BF86" t="s">
        <v>182</v>
      </c>
      <c r="BG86">
        <v>1</v>
      </c>
      <c r="BI86" s="1">
        <v>44835</v>
      </c>
      <c r="BJ86" s="1">
        <v>45930</v>
      </c>
      <c r="BM86">
        <v>40</v>
      </c>
      <c r="BN86">
        <v>7</v>
      </c>
      <c r="BO86">
        <v>6</v>
      </c>
      <c r="BP86">
        <v>0</v>
      </c>
      <c r="BQ86">
        <v>6</v>
      </c>
      <c r="BR86">
        <v>7</v>
      </c>
      <c r="BS86">
        <v>7</v>
      </c>
      <c r="BT86">
        <v>7</v>
      </c>
      <c r="BU86" t="str">
        <f>"6:00 AM"</f>
        <v>6:00 AM</v>
      </c>
      <c r="BV86" t="str">
        <f>"2:00 PM"</f>
        <v>2:00 PM</v>
      </c>
      <c r="BW86" t="s">
        <v>164</v>
      </c>
      <c r="BX86">
        <v>0</v>
      </c>
      <c r="BY86">
        <v>3</v>
      </c>
      <c r="BZ86" t="s">
        <v>113</v>
      </c>
      <c r="CB86" t="s">
        <v>183</v>
      </c>
      <c r="CC86" t="s">
        <v>184</v>
      </c>
      <c r="CE86" t="s">
        <v>141</v>
      </c>
      <c r="CF86" t="s">
        <v>118</v>
      </c>
      <c r="CG86" s="4">
        <v>96950</v>
      </c>
      <c r="CH86" s="2">
        <v>7.45</v>
      </c>
      <c r="CI86" s="2">
        <v>7.59</v>
      </c>
      <c r="CJ86" s="2">
        <v>11.17</v>
      </c>
      <c r="CK86" s="2">
        <v>11.38</v>
      </c>
      <c r="CL86" t="s">
        <v>131</v>
      </c>
      <c r="CN86" t="s">
        <v>133</v>
      </c>
      <c r="CP86" t="s">
        <v>113</v>
      </c>
      <c r="CQ86" t="s">
        <v>134</v>
      </c>
      <c r="CR86" t="s">
        <v>113</v>
      </c>
      <c r="CS86" t="s">
        <v>134</v>
      </c>
      <c r="CT86" t="s">
        <v>132</v>
      </c>
      <c r="CU86" t="s">
        <v>134</v>
      </c>
      <c r="CV86" t="s">
        <v>132</v>
      </c>
      <c r="CW86" t="s">
        <v>185</v>
      </c>
      <c r="CX86" s="5">
        <v>16702345900</v>
      </c>
      <c r="CY86" t="s">
        <v>179</v>
      </c>
      <c r="CZ86" t="s">
        <v>132</v>
      </c>
      <c r="DA86" t="s">
        <v>134</v>
      </c>
      <c r="DB86" t="s">
        <v>113</v>
      </c>
    </row>
    <row r="87" spans="1:111" ht="14.45" customHeight="1" x14ac:dyDescent="0.25">
      <c r="A87" t="s">
        <v>7289</v>
      </c>
      <c r="B87" t="s">
        <v>187</v>
      </c>
      <c r="C87" s="1">
        <v>44861.9158537037</v>
      </c>
      <c r="D87" s="1">
        <v>44902</v>
      </c>
      <c r="E87" t="s">
        <v>170</v>
      </c>
      <c r="G87" t="s">
        <v>113</v>
      </c>
      <c r="H87" t="s">
        <v>113</v>
      </c>
      <c r="I87" t="s">
        <v>113</v>
      </c>
      <c r="J87" t="s">
        <v>3247</v>
      </c>
      <c r="K87" t="s">
        <v>3248</v>
      </c>
      <c r="L87" t="s">
        <v>3249</v>
      </c>
      <c r="M87" t="s">
        <v>3250</v>
      </c>
      <c r="N87" t="s">
        <v>141</v>
      </c>
      <c r="O87" t="s">
        <v>118</v>
      </c>
      <c r="P87" s="4">
        <v>96950</v>
      </c>
      <c r="Q87" t="s">
        <v>119</v>
      </c>
      <c r="S87" s="5">
        <v>16709893291</v>
      </c>
      <c r="U87">
        <v>56179</v>
      </c>
      <c r="V87" t="s">
        <v>120</v>
      </c>
      <c r="X87" t="s">
        <v>3251</v>
      </c>
      <c r="Y87" t="s">
        <v>3252</v>
      </c>
      <c r="Z87" t="s">
        <v>3253</v>
      </c>
      <c r="AA87" t="s">
        <v>3254</v>
      </c>
      <c r="AB87" t="s">
        <v>3249</v>
      </c>
      <c r="AC87" t="s">
        <v>3255</v>
      </c>
      <c r="AD87" t="s">
        <v>141</v>
      </c>
      <c r="AE87" t="s">
        <v>118</v>
      </c>
      <c r="AF87" s="4">
        <v>96950</v>
      </c>
      <c r="AG87" t="s">
        <v>119</v>
      </c>
      <c r="AI87" s="5">
        <v>16709893291</v>
      </c>
      <c r="AK87" t="s">
        <v>3256</v>
      </c>
      <c r="BC87" t="str">
        <f>"11-1021.00"</f>
        <v>11-1021.00</v>
      </c>
      <c r="BD87" t="s">
        <v>637</v>
      </c>
      <c r="BE87" t="s">
        <v>3257</v>
      </c>
      <c r="BF87" t="s">
        <v>3254</v>
      </c>
      <c r="BG87">
        <v>1</v>
      </c>
      <c r="BH87">
        <v>1</v>
      </c>
      <c r="BI87" s="1">
        <v>44836</v>
      </c>
      <c r="BJ87" s="1">
        <v>45200</v>
      </c>
      <c r="BK87" s="1">
        <v>44902</v>
      </c>
      <c r="BL87" s="1">
        <v>45200</v>
      </c>
      <c r="BM87">
        <v>40</v>
      </c>
      <c r="BN87">
        <v>0</v>
      </c>
      <c r="BO87">
        <v>8</v>
      </c>
      <c r="BP87">
        <v>8</v>
      </c>
      <c r="BQ87">
        <v>8</v>
      </c>
      <c r="BR87">
        <v>8</v>
      </c>
      <c r="BS87">
        <v>8</v>
      </c>
      <c r="BT87">
        <v>0</v>
      </c>
      <c r="BU87" t="str">
        <f>"8:00 AM"</f>
        <v>8:00 AM</v>
      </c>
      <c r="BV87" t="str">
        <f>"5:00 PM"</f>
        <v>5:00 PM</v>
      </c>
      <c r="BW87" t="s">
        <v>164</v>
      </c>
      <c r="BX87">
        <v>0</v>
      </c>
      <c r="BY87">
        <v>36</v>
      </c>
      <c r="BZ87" t="s">
        <v>134</v>
      </c>
      <c r="CA87">
        <v>35</v>
      </c>
      <c r="CB87" s="3" t="s">
        <v>3258</v>
      </c>
      <c r="CC87" t="s">
        <v>3249</v>
      </c>
      <c r="CD87" t="s">
        <v>3255</v>
      </c>
      <c r="CE87" t="s">
        <v>141</v>
      </c>
      <c r="CF87" t="s">
        <v>118</v>
      </c>
      <c r="CG87" s="4">
        <v>96950</v>
      </c>
      <c r="CH87" s="2">
        <v>20.83</v>
      </c>
      <c r="CI87" s="2">
        <v>21</v>
      </c>
      <c r="CJ87" s="2">
        <v>31.24</v>
      </c>
      <c r="CK87" s="2">
        <v>31.5</v>
      </c>
      <c r="CL87" t="s">
        <v>131</v>
      </c>
      <c r="CM87" t="s">
        <v>132</v>
      </c>
      <c r="CN87" t="s">
        <v>133</v>
      </c>
      <c r="CP87" t="s">
        <v>113</v>
      </c>
      <c r="CQ87" t="s">
        <v>134</v>
      </c>
      <c r="CR87" t="s">
        <v>113</v>
      </c>
      <c r="CS87" t="s">
        <v>134</v>
      </c>
      <c r="CT87" t="s">
        <v>132</v>
      </c>
      <c r="CU87" t="s">
        <v>134</v>
      </c>
      <c r="CV87" t="s">
        <v>132</v>
      </c>
      <c r="CW87" t="s">
        <v>7290</v>
      </c>
      <c r="CX87" s="5">
        <v>16709893291</v>
      </c>
      <c r="CY87" t="s">
        <v>3256</v>
      </c>
      <c r="CZ87" t="s">
        <v>132</v>
      </c>
      <c r="DA87" t="s">
        <v>134</v>
      </c>
      <c r="DB87" t="s">
        <v>113</v>
      </c>
    </row>
    <row r="88" spans="1:111" ht="14.45" customHeight="1" x14ac:dyDescent="0.25">
      <c r="A88" t="s">
        <v>7291</v>
      </c>
      <c r="B88" t="s">
        <v>187</v>
      </c>
      <c r="C88" s="1">
        <v>44859.05510474537</v>
      </c>
      <c r="D88" s="1">
        <v>44902</v>
      </c>
      <c r="E88" t="s">
        <v>112</v>
      </c>
      <c r="F88" s="1">
        <v>44834.833333333336</v>
      </c>
      <c r="G88" t="s">
        <v>113</v>
      </c>
      <c r="H88" t="s">
        <v>113</v>
      </c>
      <c r="I88" t="s">
        <v>113</v>
      </c>
      <c r="J88" t="s">
        <v>7292</v>
      </c>
      <c r="L88" t="s">
        <v>7293</v>
      </c>
      <c r="M88" t="s">
        <v>947</v>
      </c>
      <c r="N88" t="s">
        <v>117</v>
      </c>
      <c r="O88" t="s">
        <v>118</v>
      </c>
      <c r="P88" s="4">
        <v>96950</v>
      </c>
      <c r="Q88" t="s">
        <v>119</v>
      </c>
      <c r="R88" t="s">
        <v>132</v>
      </c>
      <c r="S88" s="5">
        <v>16702356623</v>
      </c>
      <c r="U88">
        <v>236116</v>
      </c>
      <c r="V88" t="s">
        <v>120</v>
      </c>
      <c r="X88" t="s">
        <v>7294</v>
      </c>
      <c r="Y88" t="s">
        <v>7295</v>
      </c>
      <c r="Z88" t="s">
        <v>132</v>
      </c>
      <c r="AA88" t="s">
        <v>144</v>
      </c>
      <c r="AB88" t="s">
        <v>7293</v>
      </c>
      <c r="AC88" t="s">
        <v>947</v>
      </c>
      <c r="AD88" t="s">
        <v>117</v>
      </c>
      <c r="AE88" t="s">
        <v>118</v>
      </c>
      <c r="AF88" s="4">
        <v>96950</v>
      </c>
      <c r="AG88" t="s">
        <v>119</v>
      </c>
      <c r="AH88" t="s">
        <v>132</v>
      </c>
      <c r="AI88" s="5">
        <v>16702356623</v>
      </c>
      <c r="AK88" t="s">
        <v>7296</v>
      </c>
      <c r="AL88" t="s">
        <v>197</v>
      </c>
      <c r="AM88" t="s">
        <v>1238</v>
      </c>
      <c r="AN88" t="s">
        <v>1239</v>
      </c>
      <c r="AO88" t="s">
        <v>1240</v>
      </c>
      <c r="AP88" t="s">
        <v>1241</v>
      </c>
      <c r="AQ88" t="s">
        <v>947</v>
      </c>
      <c r="AR88" t="s">
        <v>117</v>
      </c>
      <c r="AS88" t="s">
        <v>118</v>
      </c>
      <c r="AT88" s="4">
        <v>96950</v>
      </c>
      <c r="AU88" t="s">
        <v>119</v>
      </c>
      <c r="AV88" t="s">
        <v>132</v>
      </c>
      <c r="AW88" s="5">
        <v>16702331209</v>
      </c>
      <c r="AX88" t="s">
        <v>132</v>
      </c>
      <c r="AY88" t="s">
        <v>1242</v>
      </c>
      <c r="AZ88" t="s">
        <v>1243</v>
      </c>
      <c r="BA88" t="s">
        <v>118</v>
      </c>
      <c r="BB88" t="s">
        <v>1244</v>
      </c>
      <c r="BC88" t="str">
        <f>"11-1021.00"</f>
        <v>11-1021.00</v>
      </c>
      <c r="BD88" t="s">
        <v>637</v>
      </c>
      <c r="BE88" t="s">
        <v>7297</v>
      </c>
      <c r="BF88" t="s">
        <v>1092</v>
      </c>
      <c r="BG88">
        <v>1</v>
      </c>
      <c r="BH88">
        <v>1</v>
      </c>
      <c r="BI88" s="1">
        <v>44836</v>
      </c>
      <c r="BJ88" s="1">
        <v>45200</v>
      </c>
      <c r="BK88" s="1">
        <v>44902</v>
      </c>
      <c r="BL88" s="1">
        <v>45200</v>
      </c>
      <c r="BM88">
        <v>40</v>
      </c>
      <c r="BN88">
        <v>0</v>
      </c>
      <c r="BO88">
        <v>8</v>
      </c>
      <c r="BP88">
        <v>8</v>
      </c>
      <c r="BQ88">
        <v>8</v>
      </c>
      <c r="BR88">
        <v>8</v>
      </c>
      <c r="BS88">
        <v>8</v>
      </c>
      <c r="BT88">
        <v>0</v>
      </c>
      <c r="BU88" t="str">
        <f>"8:00 AM"</f>
        <v>8:00 AM</v>
      </c>
      <c r="BV88" t="str">
        <f>"5:00 PM"</f>
        <v>5:00 PM</v>
      </c>
      <c r="BW88" t="s">
        <v>164</v>
      </c>
      <c r="BX88">
        <v>0</v>
      </c>
      <c r="BY88">
        <v>24</v>
      </c>
      <c r="BZ88" t="s">
        <v>134</v>
      </c>
      <c r="CA88">
        <v>1</v>
      </c>
      <c r="CB88" t="s">
        <v>228</v>
      </c>
      <c r="CC88" t="s">
        <v>7293</v>
      </c>
      <c r="CD88" t="s">
        <v>947</v>
      </c>
      <c r="CE88" t="s">
        <v>117</v>
      </c>
      <c r="CF88" t="s">
        <v>118</v>
      </c>
      <c r="CG88" s="4">
        <v>96950</v>
      </c>
      <c r="CH88" s="2">
        <v>20.83</v>
      </c>
      <c r="CI88" s="2">
        <v>20.83</v>
      </c>
      <c r="CJ88" s="2">
        <v>31.25</v>
      </c>
      <c r="CK88" s="2">
        <v>31.25</v>
      </c>
      <c r="CL88" t="s">
        <v>131</v>
      </c>
      <c r="CM88" t="s">
        <v>132</v>
      </c>
      <c r="CN88" t="s">
        <v>133</v>
      </c>
      <c r="CP88" t="s">
        <v>134</v>
      </c>
      <c r="CQ88" t="s">
        <v>134</v>
      </c>
      <c r="CR88" t="s">
        <v>134</v>
      </c>
      <c r="CS88" t="s">
        <v>134</v>
      </c>
      <c r="CT88" t="s">
        <v>132</v>
      </c>
      <c r="CU88" t="s">
        <v>134</v>
      </c>
      <c r="CV88" t="s">
        <v>132</v>
      </c>
      <c r="CW88" t="s">
        <v>132</v>
      </c>
      <c r="CX88" s="5">
        <v>16702356623</v>
      </c>
      <c r="CY88" t="s">
        <v>7296</v>
      </c>
      <c r="CZ88" t="s">
        <v>132</v>
      </c>
      <c r="DA88" t="s">
        <v>134</v>
      </c>
      <c r="DB88" t="s">
        <v>113</v>
      </c>
      <c r="DC88" t="s">
        <v>1238</v>
      </c>
      <c r="DD88" t="s">
        <v>1239</v>
      </c>
      <c r="DE88" t="s">
        <v>1249</v>
      </c>
      <c r="DF88" t="s">
        <v>1243</v>
      </c>
      <c r="DG88" t="s">
        <v>1242</v>
      </c>
    </row>
    <row r="89" spans="1:111" ht="14.45" customHeight="1" x14ac:dyDescent="0.25">
      <c r="A89" t="s">
        <v>7298</v>
      </c>
      <c r="B89" t="s">
        <v>187</v>
      </c>
      <c r="C89" s="1">
        <v>44863.181563425926</v>
      </c>
      <c r="D89" s="1">
        <v>44902</v>
      </c>
      <c r="E89" t="s">
        <v>170</v>
      </c>
      <c r="G89" t="s">
        <v>113</v>
      </c>
      <c r="H89" t="s">
        <v>113</v>
      </c>
      <c r="I89" t="s">
        <v>113</v>
      </c>
      <c r="J89" t="s">
        <v>3957</v>
      </c>
      <c r="L89" t="s">
        <v>2043</v>
      </c>
      <c r="M89" t="s">
        <v>2044</v>
      </c>
      <c r="N89" t="s">
        <v>141</v>
      </c>
      <c r="O89" t="s">
        <v>118</v>
      </c>
      <c r="P89" s="4">
        <v>96950</v>
      </c>
      <c r="Q89" t="s">
        <v>119</v>
      </c>
      <c r="S89" s="5">
        <v>16702353027</v>
      </c>
      <c r="U89">
        <v>561320</v>
      </c>
      <c r="V89" t="s">
        <v>120</v>
      </c>
      <c r="X89" t="s">
        <v>2656</v>
      </c>
      <c r="Y89" t="s">
        <v>2657</v>
      </c>
      <c r="Z89" t="s">
        <v>2658</v>
      </c>
      <c r="AA89" t="s">
        <v>326</v>
      </c>
      <c r="AB89" t="s">
        <v>2043</v>
      </c>
      <c r="AC89" t="s">
        <v>2044</v>
      </c>
      <c r="AD89" t="s">
        <v>141</v>
      </c>
      <c r="AE89" t="s">
        <v>118</v>
      </c>
      <c r="AF89" s="4">
        <v>96950</v>
      </c>
      <c r="AG89" t="s">
        <v>119</v>
      </c>
      <c r="AI89" s="5">
        <v>16702353027</v>
      </c>
      <c r="AK89" t="s">
        <v>3958</v>
      </c>
      <c r="BC89" t="str">
        <f>"35-1012.00"</f>
        <v>35-1012.00</v>
      </c>
      <c r="BD89" t="s">
        <v>338</v>
      </c>
      <c r="BE89" t="s">
        <v>3959</v>
      </c>
      <c r="BF89" t="s">
        <v>3960</v>
      </c>
      <c r="BG89">
        <v>2</v>
      </c>
      <c r="BH89">
        <v>2</v>
      </c>
      <c r="BI89" s="1">
        <v>44896</v>
      </c>
      <c r="BJ89" s="1">
        <v>45260</v>
      </c>
      <c r="BK89" s="1">
        <v>44902</v>
      </c>
      <c r="BL89" s="1">
        <v>45260</v>
      </c>
      <c r="BM89">
        <v>35</v>
      </c>
      <c r="BN89">
        <v>0</v>
      </c>
      <c r="BO89">
        <v>7</v>
      </c>
      <c r="BP89">
        <v>7</v>
      </c>
      <c r="BQ89">
        <v>7</v>
      </c>
      <c r="BR89">
        <v>7</v>
      </c>
      <c r="BS89">
        <v>7</v>
      </c>
      <c r="BT89">
        <v>0</v>
      </c>
      <c r="BU89" t="str">
        <f>"8:00 AM"</f>
        <v>8:00 AM</v>
      </c>
      <c r="BV89" t="str">
        <f>"3:00 PM"</f>
        <v>3:00 PM</v>
      </c>
      <c r="BW89" t="s">
        <v>164</v>
      </c>
      <c r="BX89">
        <v>0</v>
      </c>
      <c r="BY89">
        <v>3</v>
      </c>
      <c r="BZ89" t="s">
        <v>134</v>
      </c>
      <c r="CA89">
        <v>3</v>
      </c>
      <c r="CB89" t="s">
        <v>3961</v>
      </c>
      <c r="CC89" t="s">
        <v>2043</v>
      </c>
      <c r="CD89" t="s">
        <v>2044</v>
      </c>
      <c r="CE89" t="s">
        <v>141</v>
      </c>
      <c r="CF89" t="s">
        <v>118</v>
      </c>
      <c r="CG89" s="4">
        <v>96950</v>
      </c>
      <c r="CH89" s="2">
        <v>9.75</v>
      </c>
      <c r="CI89" s="2">
        <v>9.75</v>
      </c>
      <c r="CJ89" s="2">
        <v>14.63</v>
      </c>
      <c r="CK89" s="2">
        <v>14.63</v>
      </c>
      <c r="CL89" t="s">
        <v>131</v>
      </c>
      <c r="CM89" t="s">
        <v>128</v>
      </c>
      <c r="CN89" t="s">
        <v>133</v>
      </c>
      <c r="CP89" t="s">
        <v>113</v>
      </c>
      <c r="CQ89" t="s">
        <v>134</v>
      </c>
      <c r="CR89" t="s">
        <v>113</v>
      </c>
      <c r="CS89" t="s">
        <v>134</v>
      </c>
      <c r="CT89" t="s">
        <v>132</v>
      </c>
      <c r="CU89" t="s">
        <v>134</v>
      </c>
      <c r="CV89" t="s">
        <v>132</v>
      </c>
      <c r="CW89" t="s">
        <v>2053</v>
      </c>
      <c r="CX89" s="5">
        <v>16702353027</v>
      </c>
      <c r="CY89" t="s">
        <v>3952</v>
      </c>
      <c r="CZ89" t="s">
        <v>128</v>
      </c>
      <c r="DA89" t="s">
        <v>134</v>
      </c>
      <c r="DB89" t="s">
        <v>113</v>
      </c>
      <c r="DC89" t="s">
        <v>128</v>
      </c>
    </row>
    <row r="90" spans="1:111" ht="14.45" customHeight="1" x14ac:dyDescent="0.25">
      <c r="A90" t="s">
        <v>7299</v>
      </c>
      <c r="B90" t="s">
        <v>187</v>
      </c>
      <c r="C90" s="1">
        <v>44861.92530185185</v>
      </c>
      <c r="D90" s="1">
        <v>44902</v>
      </c>
      <c r="E90" t="s">
        <v>170</v>
      </c>
      <c r="G90" t="s">
        <v>113</v>
      </c>
      <c r="H90" t="s">
        <v>113</v>
      </c>
      <c r="I90" t="s">
        <v>113</v>
      </c>
      <c r="J90" t="s">
        <v>7135</v>
      </c>
      <c r="K90" t="s">
        <v>7160</v>
      </c>
      <c r="L90" t="s">
        <v>7161</v>
      </c>
      <c r="M90" t="s">
        <v>3255</v>
      </c>
      <c r="N90" t="s">
        <v>141</v>
      </c>
      <c r="O90" t="s">
        <v>118</v>
      </c>
      <c r="P90" s="4">
        <v>96950</v>
      </c>
      <c r="Q90" t="s">
        <v>119</v>
      </c>
      <c r="S90" s="5">
        <v>16709893291</v>
      </c>
      <c r="U90">
        <v>541211</v>
      </c>
      <c r="V90" t="s">
        <v>120</v>
      </c>
      <c r="X90" t="s">
        <v>7138</v>
      </c>
      <c r="Y90" t="s">
        <v>1073</v>
      </c>
      <c r="Z90" t="s">
        <v>1203</v>
      </c>
      <c r="AA90" t="s">
        <v>450</v>
      </c>
      <c r="AB90" t="s">
        <v>7162</v>
      </c>
      <c r="AC90" t="s">
        <v>3255</v>
      </c>
      <c r="AD90" t="s">
        <v>141</v>
      </c>
      <c r="AE90" t="s">
        <v>118</v>
      </c>
      <c r="AF90" s="4">
        <v>96950</v>
      </c>
      <c r="AG90" t="s">
        <v>119</v>
      </c>
      <c r="AI90" s="5">
        <v>16709893291</v>
      </c>
      <c r="AK90" t="s">
        <v>3256</v>
      </c>
      <c r="BC90" t="str">
        <f>"13-2011.00"</f>
        <v>13-2011.00</v>
      </c>
      <c r="BD90" t="s">
        <v>147</v>
      </c>
      <c r="BE90" t="s">
        <v>7163</v>
      </c>
      <c r="BF90" t="s">
        <v>149</v>
      </c>
      <c r="BG90">
        <v>1</v>
      </c>
      <c r="BH90">
        <v>1</v>
      </c>
      <c r="BI90" s="1">
        <v>44836</v>
      </c>
      <c r="BJ90" s="1">
        <v>45200</v>
      </c>
      <c r="BK90" s="1">
        <v>44902</v>
      </c>
      <c r="BL90" s="1">
        <v>45200</v>
      </c>
      <c r="BM90">
        <v>40</v>
      </c>
      <c r="BN90">
        <v>0</v>
      </c>
      <c r="BO90">
        <v>8</v>
      </c>
      <c r="BP90">
        <v>8</v>
      </c>
      <c r="BQ90">
        <v>8</v>
      </c>
      <c r="BR90">
        <v>8</v>
      </c>
      <c r="BS90">
        <v>8</v>
      </c>
      <c r="BT90">
        <v>0</v>
      </c>
      <c r="BU90" t="str">
        <f>"8:00 AM"</f>
        <v>8:00 AM</v>
      </c>
      <c r="BV90" t="str">
        <f>"5:00 PM"</f>
        <v>5:00 PM</v>
      </c>
      <c r="BW90" t="s">
        <v>150</v>
      </c>
      <c r="BX90">
        <v>0</v>
      </c>
      <c r="BY90">
        <v>48</v>
      </c>
      <c r="BZ90" t="s">
        <v>113</v>
      </c>
      <c r="CA90">
        <v>5</v>
      </c>
      <c r="CB90" s="3" t="s">
        <v>7164</v>
      </c>
      <c r="CC90" t="s">
        <v>7137</v>
      </c>
      <c r="CD90" t="s">
        <v>3255</v>
      </c>
      <c r="CE90" t="s">
        <v>141</v>
      </c>
      <c r="CF90" t="s">
        <v>118</v>
      </c>
      <c r="CG90" s="4">
        <v>96950</v>
      </c>
      <c r="CH90" s="2">
        <v>16.190000000000001</v>
      </c>
      <c r="CI90" s="2">
        <v>17</v>
      </c>
      <c r="CJ90" s="2">
        <v>24.28</v>
      </c>
      <c r="CK90" s="2">
        <v>25.5</v>
      </c>
      <c r="CL90" t="s">
        <v>131</v>
      </c>
      <c r="CM90" t="s">
        <v>132</v>
      </c>
      <c r="CN90" t="s">
        <v>133</v>
      </c>
      <c r="CP90" t="s">
        <v>113</v>
      </c>
      <c r="CQ90" t="s">
        <v>134</v>
      </c>
      <c r="CR90" t="s">
        <v>113</v>
      </c>
      <c r="CS90" t="s">
        <v>134</v>
      </c>
      <c r="CT90" t="s">
        <v>132</v>
      </c>
      <c r="CU90" t="s">
        <v>134</v>
      </c>
      <c r="CV90" t="s">
        <v>132</v>
      </c>
      <c r="CW90" t="s">
        <v>7300</v>
      </c>
      <c r="CX90" s="5">
        <v>16709893291</v>
      </c>
      <c r="CY90" t="s">
        <v>3256</v>
      </c>
      <c r="CZ90" t="s">
        <v>132</v>
      </c>
      <c r="DA90" t="s">
        <v>134</v>
      </c>
      <c r="DB90" t="s">
        <v>113</v>
      </c>
    </row>
    <row r="91" spans="1:111" ht="14.45" customHeight="1" x14ac:dyDescent="0.25">
      <c r="A91" t="s">
        <v>7301</v>
      </c>
      <c r="B91" t="s">
        <v>187</v>
      </c>
      <c r="C91" s="1">
        <v>44862.033520254627</v>
      </c>
      <c r="D91" s="1">
        <v>44902</v>
      </c>
      <c r="E91" t="s">
        <v>170</v>
      </c>
      <c r="G91" t="s">
        <v>113</v>
      </c>
      <c r="H91" t="s">
        <v>113</v>
      </c>
      <c r="I91" t="s">
        <v>113</v>
      </c>
      <c r="J91" t="s">
        <v>1902</v>
      </c>
      <c r="L91" t="s">
        <v>1903</v>
      </c>
      <c r="M91" t="s">
        <v>1106</v>
      </c>
      <c r="N91" t="s">
        <v>117</v>
      </c>
      <c r="O91" t="s">
        <v>118</v>
      </c>
      <c r="P91" s="4">
        <v>96950</v>
      </c>
      <c r="Q91" t="s">
        <v>119</v>
      </c>
      <c r="R91" t="s">
        <v>118</v>
      </c>
      <c r="S91" s="5">
        <v>16702341795</v>
      </c>
      <c r="U91">
        <v>56179</v>
      </c>
      <c r="V91" t="s">
        <v>120</v>
      </c>
      <c r="X91" t="s">
        <v>1905</v>
      </c>
      <c r="Y91" t="s">
        <v>1906</v>
      </c>
      <c r="Z91" t="s">
        <v>1907</v>
      </c>
      <c r="AA91" t="s">
        <v>298</v>
      </c>
      <c r="AB91" t="s">
        <v>1903</v>
      </c>
      <c r="AC91" t="s">
        <v>1106</v>
      </c>
      <c r="AD91" t="s">
        <v>117</v>
      </c>
      <c r="AE91" t="s">
        <v>118</v>
      </c>
      <c r="AF91" s="4">
        <v>96950</v>
      </c>
      <c r="AG91" t="s">
        <v>119</v>
      </c>
      <c r="AH91" t="s">
        <v>118</v>
      </c>
      <c r="AI91" s="5">
        <v>16702341795</v>
      </c>
      <c r="AK91" t="s">
        <v>1378</v>
      </c>
      <c r="BC91" t="str">
        <f>"49-9071.00"</f>
        <v>49-9071.00</v>
      </c>
      <c r="BD91" t="s">
        <v>240</v>
      </c>
      <c r="BE91" t="s">
        <v>6906</v>
      </c>
      <c r="BF91" t="s">
        <v>2725</v>
      </c>
      <c r="BG91">
        <v>1</v>
      </c>
      <c r="BH91">
        <v>1</v>
      </c>
      <c r="BI91" s="1">
        <v>44896</v>
      </c>
      <c r="BJ91" s="1">
        <v>45260</v>
      </c>
      <c r="BK91" s="1">
        <v>44902</v>
      </c>
      <c r="BL91" s="1">
        <v>45260</v>
      </c>
      <c r="BM91">
        <v>40</v>
      </c>
      <c r="BN91">
        <v>0</v>
      </c>
      <c r="BO91">
        <v>8</v>
      </c>
      <c r="BP91">
        <v>8</v>
      </c>
      <c r="BQ91">
        <v>8</v>
      </c>
      <c r="BR91">
        <v>8</v>
      </c>
      <c r="BS91">
        <v>8</v>
      </c>
      <c r="BT91">
        <v>0</v>
      </c>
      <c r="BU91" t="str">
        <f>"8:00 AM"</f>
        <v>8:00 AM</v>
      </c>
      <c r="BV91" t="str">
        <f>"5:00 PM"</f>
        <v>5:00 PM</v>
      </c>
      <c r="BW91" t="s">
        <v>164</v>
      </c>
      <c r="BX91">
        <v>0</v>
      </c>
      <c r="BY91">
        <v>12</v>
      </c>
      <c r="BZ91" t="s">
        <v>113</v>
      </c>
      <c r="CB91" t="s">
        <v>6907</v>
      </c>
      <c r="CC91" t="s">
        <v>1903</v>
      </c>
      <c r="CD91" t="s">
        <v>6198</v>
      </c>
      <c r="CE91" t="s">
        <v>117</v>
      </c>
      <c r="CF91" t="s">
        <v>118</v>
      </c>
      <c r="CG91" s="4">
        <v>96950</v>
      </c>
      <c r="CH91" s="2">
        <v>9.19</v>
      </c>
      <c r="CI91" s="2">
        <v>12</v>
      </c>
      <c r="CJ91" s="2">
        <v>13.79</v>
      </c>
      <c r="CK91" s="2">
        <v>18</v>
      </c>
      <c r="CL91" t="s">
        <v>131</v>
      </c>
      <c r="CM91" t="s">
        <v>132</v>
      </c>
      <c r="CN91" t="s">
        <v>133</v>
      </c>
      <c r="CP91" t="s">
        <v>113</v>
      </c>
      <c r="CQ91" t="s">
        <v>134</v>
      </c>
      <c r="CR91" t="s">
        <v>134</v>
      </c>
      <c r="CS91" t="s">
        <v>134</v>
      </c>
      <c r="CT91" t="s">
        <v>132</v>
      </c>
      <c r="CU91" t="s">
        <v>134</v>
      </c>
      <c r="CV91" t="s">
        <v>134</v>
      </c>
      <c r="CW91" t="s">
        <v>1383</v>
      </c>
      <c r="CX91" s="5">
        <v>16702341795</v>
      </c>
      <c r="CY91" t="s">
        <v>1378</v>
      </c>
      <c r="CZ91" t="s">
        <v>1384</v>
      </c>
      <c r="DA91" t="s">
        <v>134</v>
      </c>
      <c r="DB91" t="s">
        <v>113</v>
      </c>
      <c r="DC91" t="s">
        <v>7116</v>
      </c>
      <c r="DD91" t="s">
        <v>7117</v>
      </c>
      <c r="DF91" t="s">
        <v>6514</v>
      </c>
      <c r="DG91" t="s">
        <v>7118</v>
      </c>
    </row>
    <row r="92" spans="1:111" ht="14.45" customHeight="1" x14ac:dyDescent="0.25">
      <c r="A92" t="s">
        <v>7302</v>
      </c>
      <c r="B92" t="s">
        <v>187</v>
      </c>
      <c r="C92" s="1">
        <v>44860.999230787034</v>
      </c>
      <c r="D92" s="1">
        <v>44902</v>
      </c>
      <c r="E92" t="s">
        <v>170</v>
      </c>
      <c r="G92" t="s">
        <v>113</v>
      </c>
      <c r="H92" t="s">
        <v>113</v>
      </c>
      <c r="I92" t="s">
        <v>113</v>
      </c>
      <c r="J92" t="s">
        <v>6633</v>
      </c>
      <c r="L92" t="s">
        <v>1903</v>
      </c>
      <c r="M92" t="s">
        <v>1904</v>
      </c>
      <c r="N92" t="s">
        <v>117</v>
      </c>
      <c r="O92" t="s">
        <v>118</v>
      </c>
      <c r="P92" s="4">
        <v>96950</v>
      </c>
      <c r="Q92" t="s">
        <v>119</v>
      </c>
      <c r="R92" t="s">
        <v>118</v>
      </c>
      <c r="S92" s="5">
        <v>16702341795</v>
      </c>
      <c r="U92">
        <v>722511</v>
      </c>
      <c r="V92" t="s">
        <v>120</v>
      </c>
      <c r="X92" t="s">
        <v>1905</v>
      </c>
      <c r="Y92" t="s">
        <v>1906</v>
      </c>
      <c r="Z92" t="s">
        <v>1907</v>
      </c>
      <c r="AA92" t="s">
        <v>298</v>
      </c>
      <c r="AB92" t="s">
        <v>1903</v>
      </c>
      <c r="AC92" t="s">
        <v>1904</v>
      </c>
      <c r="AD92" t="s">
        <v>117</v>
      </c>
      <c r="AE92" t="s">
        <v>118</v>
      </c>
      <c r="AF92" s="4">
        <v>96950</v>
      </c>
      <c r="AG92" t="s">
        <v>119</v>
      </c>
      <c r="AH92" t="s">
        <v>118</v>
      </c>
      <c r="AI92" s="5">
        <v>16702341795</v>
      </c>
      <c r="AK92" t="s">
        <v>1378</v>
      </c>
      <c r="BC92" t="str">
        <f>"35-2014.00"</f>
        <v>35-2014.00</v>
      </c>
      <c r="BD92" t="s">
        <v>287</v>
      </c>
      <c r="BE92" t="s">
        <v>6634</v>
      </c>
      <c r="BF92" t="s">
        <v>289</v>
      </c>
      <c r="BG92">
        <v>2</v>
      </c>
      <c r="BH92">
        <v>2</v>
      </c>
      <c r="BI92" s="1">
        <v>44896</v>
      </c>
      <c r="BJ92" s="1">
        <v>45260</v>
      </c>
      <c r="BK92" s="1">
        <v>44902</v>
      </c>
      <c r="BL92" s="1">
        <v>45260</v>
      </c>
      <c r="BM92">
        <v>35</v>
      </c>
      <c r="BN92">
        <v>6</v>
      </c>
      <c r="BO92">
        <v>6</v>
      </c>
      <c r="BP92">
        <v>0</v>
      </c>
      <c r="BQ92">
        <v>6</v>
      </c>
      <c r="BR92">
        <v>5</v>
      </c>
      <c r="BS92">
        <v>6</v>
      </c>
      <c r="BT92">
        <v>6</v>
      </c>
      <c r="BU92" t="str">
        <f>"6:00 AM"</f>
        <v>6:00 AM</v>
      </c>
      <c r="BV92" t="str">
        <f>"11:00 PM"</f>
        <v>11:00 PM</v>
      </c>
      <c r="BW92" t="s">
        <v>164</v>
      </c>
      <c r="BX92">
        <v>0</v>
      </c>
      <c r="BY92">
        <v>12</v>
      </c>
      <c r="BZ92" t="s">
        <v>113</v>
      </c>
      <c r="CB92" t="s">
        <v>6635</v>
      </c>
      <c r="CC92" t="s">
        <v>6636</v>
      </c>
      <c r="CD92" t="s">
        <v>1106</v>
      </c>
      <c r="CE92" t="s">
        <v>117</v>
      </c>
      <c r="CF92" t="s">
        <v>118</v>
      </c>
      <c r="CG92" s="4">
        <v>96950</v>
      </c>
      <c r="CH92" s="2">
        <v>8.5500000000000007</v>
      </c>
      <c r="CI92" s="2">
        <v>10.5</v>
      </c>
      <c r="CJ92" s="2">
        <v>12.83</v>
      </c>
      <c r="CK92" s="2">
        <v>15.75</v>
      </c>
      <c r="CL92" t="s">
        <v>131</v>
      </c>
      <c r="CM92" t="s">
        <v>128</v>
      </c>
      <c r="CN92" t="s">
        <v>133</v>
      </c>
      <c r="CP92" t="s">
        <v>113</v>
      </c>
      <c r="CQ92" t="s">
        <v>134</v>
      </c>
      <c r="CR92" t="s">
        <v>134</v>
      </c>
      <c r="CS92" t="s">
        <v>134</v>
      </c>
      <c r="CT92" t="s">
        <v>132</v>
      </c>
      <c r="CU92" t="s">
        <v>134</v>
      </c>
      <c r="CV92" t="s">
        <v>134</v>
      </c>
      <c r="CW92" t="s">
        <v>7303</v>
      </c>
      <c r="CX92" s="5">
        <v>16702341795</v>
      </c>
      <c r="CY92" t="s">
        <v>1378</v>
      </c>
      <c r="CZ92" t="s">
        <v>1384</v>
      </c>
      <c r="DA92" t="s">
        <v>134</v>
      </c>
      <c r="DB92" t="s">
        <v>113</v>
      </c>
    </row>
    <row r="93" spans="1:111" ht="14.45" customHeight="1" x14ac:dyDescent="0.25">
      <c r="A93" t="s">
        <v>7304</v>
      </c>
      <c r="B93" t="s">
        <v>356</v>
      </c>
      <c r="C93" s="1">
        <v>44783.105634375002</v>
      </c>
      <c r="D93" s="1">
        <v>44902</v>
      </c>
      <c r="E93" t="s">
        <v>170</v>
      </c>
      <c r="G93" t="s">
        <v>113</v>
      </c>
      <c r="H93" t="s">
        <v>113</v>
      </c>
      <c r="I93" t="s">
        <v>113</v>
      </c>
      <c r="J93" t="s">
        <v>7305</v>
      </c>
      <c r="K93" t="s">
        <v>6184</v>
      </c>
      <c r="L93" t="s">
        <v>7306</v>
      </c>
      <c r="M93" t="s">
        <v>7307</v>
      </c>
      <c r="N93" t="s">
        <v>117</v>
      </c>
      <c r="O93" t="s">
        <v>118</v>
      </c>
      <c r="P93" s="4">
        <v>96950</v>
      </c>
      <c r="Q93" t="s">
        <v>119</v>
      </c>
      <c r="R93" t="s">
        <v>132</v>
      </c>
      <c r="S93" s="5">
        <v>16702340545</v>
      </c>
      <c r="U93">
        <v>722310</v>
      </c>
      <c r="V93" t="s">
        <v>120</v>
      </c>
      <c r="X93" t="s">
        <v>4079</v>
      </c>
      <c r="Y93" t="s">
        <v>7308</v>
      </c>
      <c r="Z93" t="s">
        <v>1032</v>
      </c>
      <c r="AA93" t="s">
        <v>7309</v>
      </c>
      <c r="AB93" t="s">
        <v>528</v>
      </c>
      <c r="AC93" t="s">
        <v>7307</v>
      </c>
      <c r="AD93" t="s">
        <v>117</v>
      </c>
      <c r="AE93" t="s">
        <v>118</v>
      </c>
      <c r="AF93" s="4">
        <v>96950</v>
      </c>
      <c r="AG93" t="s">
        <v>119</v>
      </c>
      <c r="AH93" t="s">
        <v>132</v>
      </c>
      <c r="AI93" s="5">
        <v>16702340545</v>
      </c>
      <c r="AK93" t="s">
        <v>7310</v>
      </c>
      <c r="AL93" t="s">
        <v>777</v>
      </c>
      <c r="AM93" t="s">
        <v>1804</v>
      </c>
      <c r="AN93" t="s">
        <v>1803</v>
      </c>
      <c r="AO93" t="s">
        <v>1802</v>
      </c>
      <c r="AP93" t="s">
        <v>7311</v>
      </c>
      <c r="AQ93" t="s">
        <v>3353</v>
      </c>
      <c r="AR93" t="s">
        <v>117</v>
      </c>
      <c r="AS93" t="s">
        <v>118</v>
      </c>
      <c r="AT93" s="4">
        <v>96950</v>
      </c>
      <c r="AU93" t="s">
        <v>119</v>
      </c>
      <c r="AV93" t="s">
        <v>132</v>
      </c>
      <c r="AW93" s="5">
        <v>16702355009</v>
      </c>
      <c r="AY93" t="s">
        <v>1814</v>
      </c>
      <c r="AZ93" t="s">
        <v>3807</v>
      </c>
      <c r="BC93" t="str">
        <f>"51-3011.00"</f>
        <v>51-3011.00</v>
      </c>
      <c r="BD93" t="s">
        <v>718</v>
      </c>
      <c r="BE93" t="s">
        <v>7312</v>
      </c>
      <c r="BF93" t="s">
        <v>7313</v>
      </c>
      <c r="BG93">
        <v>1</v>
      </c>
      <c r="BI93" s="1">
        <v>44835</v>
      </c>
      <c r="BJ93" s="1">
        <v>45199</v>
      </c>
      <c r="BM93">
        <v>40</v>
      </c>
      <c r="BN93">
        <v>0</v>
      </c>
      <c r="BO93">
        <v>8</v>
      </c>
      <c r="BP93">
        <v>8</v>
      </c>
      <c r="BQ93">
        <v>8</v>
      </c>
      <c r="BR93">
        <v>8</v>
      </c>
      <c r="BS93">
        <v>8</v>
      </c>
      <c r="BT93">
        <v>0</v>
      </c>
      <c r="BU93" t="str">
        <f>"5:00 AM"</f>
        <v>5:00 AM</v>
      </c>
      <c r="BV93" t="str">
        <f>"2:00 PM"</f>
        <v>2:00 PM</v>
      </c>
      <c r="BW93" t="s">
        <v>164</v>
      </c>
      <c r="BX93">
        <v>0</v>
      </c>
      <c r="BY93">
        <v>12</v>
      </c>
      <c r="BZ93" t="s">
        <v>113</v>
      </c>
      <c r="CB93" s="3" t="s">
        <v>7314</v>
      </c>
      <c r="CC93" t="s">
        <v>7315</v>
      </c>
      <c r="CD93" t="s">
        <v>7316</v>
      </c>
      <c r="CE93" t="s">
        <v>117</v>
      </c>
      <c r="CF93" t="s">
        <v>118</v>
      </c>
      <c r="CG93" s="4">
        <v>96950</v>
      </c>
      <c r="CH93" s="2">
        <v>8.19</v>
      </c>
      <c r="CI93" s="2">
        <v>8.19</v>
      </c>
      <c r="CJ93" s="2">
        <v>12.28</v>
      </c>
      <c r="CK93" s="2">
        <v>12.28</v>
      </c>
      <c r="CL93" t="s">
        <v>131</v>
      </c>
      <c r="CM93" t="s">
        <v>7317</v>
      </c>
      <c r="CN93" t="s">
        <v>133</v>
      </c>
      <c r="CP93" t="s">
        <v>113</v>
      </c>
      <c r="CQ93" t="s">
        <v>134</v>
      </c>
      <c r="CR93" t="s">
        <v>113</v>
      </c>
      <c r="CS93" t="s">
        <v>134</v>
      </c>
      <c r="CT93" t="s">
        <v>132</v>
      </c>
      <c r="CU93" t="s">
        <v>132</v>
      </c>
      <c r="CV93" t="s">
        <v>132</v>
      </c>
      <c r="CW93" t="s">
        <v>7318</v>
      </c>
      <c r="CX93" s="5" t="s">
        <v>7319</v>
      </c>
      <c r="CY93" t="s">
        <v>7320</v>
      </c>
      <c r="CZ93" t="s">
        <v>132</v>
      </c>
      <c r="DA93" t="s">
        <v>134</v>
      </c>
      <c r="DB93" t="s">
        <v>113</v>
      </c>
    </row>
    <row r="94" spans="1:111" ht="14.45" customHeight="1" x14ac:dyDescent="0.25">
      <c r="A94" t="s">
        <v>7321</v>
      </c>
      <c r="B94" t="s">
        <v>187</v>
      </c>
      <c r="C94" s="1">
        <v>44871.807156712966</v>
      </c>
      <c r="D94" s="1">
        <v>44902</v>
      </c>
      <c r="E94" t="s">
        <v>112</v>
      </c>
      <c r="F94" s="1">
        <v>44956.791666666664</v>
      </c>
      <c r="G94" t="s">
        <v>113</v>
      </c>
      <c r="H94" t="s">
        <v>113</v>
      </c>
      <c r="I94" t="s">
        <v>113</v>
      </c>
      <c r="J94" t="s">
        <v>2679</v>
      </c>
      <c r="K94" t="s">
        <v>7322</v>
      </c>
      <c r="L94" t="s">
        <v>7323</v>
      </c>
      <c r="M94" t="s">
        <v>2682</v>
      </c>
      <c r="N94" t="s">
        <v>117</v>
      </c>
      <c r="O94" t="s">
        <v>118</v>
      </c>
      <c r="P94" s="4">
        <v>96950</v>
      </c>
      <c r="Q94" t="s">
        <v>119</v>
      </c>
      <c r="R94" t="s">
        <v>118</v>
      </c>
      <c r="S94" s="5">
        <v>16702880373</v>
      </c>
      <c r="U94">
        <v>532111</v>
      </c>
      <c r="V94" t="s">
        <v>120</v>
      </c>
      <c r="X94" t="s">
        <v>2683</v>
      </c>
      <c r="Y94" t="s">
        <v>2684</v>
      </c>
      <c r="Z94" t="s">
        <v>2685</v>
      </c>
      <c r="AA94" t="s">
        <v>144</v>
      </c>
      <c r="AB94" t="s">
        <v>7323</v>
      </c>
      <c r="AC94" t="s">
        <v>2682</v>
      </c>
      <c r="AD94" t="s">
        <v>117</v>
      </c>
      <c r="AE94" t="s">
        <v>118</v>
      </c>
      <c r="AF94" s="4">
        <v>96950</v>
      </c>
      <c r="AG94" t="s">
        <v>119</v>
      </c>
      <c r="AH94" t="s">
        <v>118</v>
      </c>
      <c r="AI94" s="5">
        <v>16702880373</v>
      </c>
      <c r="AK94" t="s">
        <v>2686</v>
      </c>
      <c r="BC94" t="str">
        <f>"49-3023.00"</f>
        <v>49-3023.00</v>
      </c>
      <c r="BD94" t="s">
        <v>1481</v>
      </c>
      <c r="BE94" t="s">
        <v>7324</v>
      </c>
      <c r="BF94" t="s">
        <v>5421</v>
      </c>
      <c r="BG94">
        <v>1</v>
      </c>
      <c r="BH94">
        <v>1</v>
      </c>
      <c r="BI94" s="1">
        <v>44958</v>
      </c>
      <c r="BJ94" s="1">
        <v>45322</v>
      </c>
      <c r="BK94" s="1">
        <v>44958</v>
      </c>
      <c r="BL94" s="1">
        <v>45322</v>
      </c>
      <c r="BM94">
        <v>35</v>
      </c>
      <c r="BN94">
        <v>0</v>
      </c>
      <c r="BO94">
        <v>7</v>
      </c>
      <c r="BP94">
        <v>7</v>
      </c>
      <c r="BQ94">
        <v>7</v>
      </c>
      <c r="BR94">
        <v>7</v>
      </c>
      <c r="BS94">
        <v>7</v>
      </c>
      <c r="BT94">
        <v>0</v>
      </c>
      <c r="BU94" t="str">
        <f>"9:00 AM"</f>
        <v>9:00 AM</v>
      </c>
      <c r="BV94" t="str">
        <f>"5:00 PM"</f>
        <v>5:00 PM</v>
      </c>
      <c r="BW94" t="s">
        <v>164</v>
      </c>
      <c r="BX94">
        <v>0</v>
      </c>
      <c r="BY94">
        <v>12</v>
      </c>
      <c r="BZ94" t="s">
        <v>113</v>
      </c>
      <c r="CB94" t="s">
        <v>7325</v>
      </c>
      <c r="CC94" t="s">
        <v>7323</v>
      </c>
      <c r="CD94" t="s">
        <v>2682</v>
      </c>
      <c r="CE94" t="s">
        <v>117</v>
      </c>
      <c r="CF94" t="s">
        <v>118</v>
      </c>
      <c r="CG94" s="4">
        <v>96950</v>
      </c>
      <c r="CH94" s="2">
        <v>9.93</v>
      </c>
      <c r="CI94" s="2">
        <v>9.93</v>
      </c>
      <c r="CJ94" s="2">
        <v>14.89</v>
      </c>
      <c r="CK94" s="2">
        <v>14.89</v>
      </c>
      <c r="CL94" t="s">
        <v>131</v>
      </c>
      <c r="CM94" t="s">
        <v>228</v>
      </c>
      <c r="CN94" t="s">
        <v>133</v>
      </c>
      <c r="CP94" t="s">
        <v>113</v>
      </c>
      <c r="CQ94" t="s">
        <v>134</v>
      </c>
      <c r="CR94" t="s">
        <v>113</v>
      </c>
      <c r="CS94" t="s">
        <v>134</v>
      </c>
      <c r="CT94" t="s">
        <v>132</v>
      </c>
      <c r="CU94" t="s">
        <v>134</v>
      </c>
      <c r="CV94" t="s">
        <v>132</v>
      </c>
      <c r="CW94" t="s">
        <v>132</v>
      </c>
      <c r="CX94" s="5">
        <v>16702880373</v>
      </c>
      <c r="CY94" t="s">
        <v>2686</v>
      </c>
      <c r="CZ94" t="s">
        <v>183</v>
      </c>
      <c r="DA94" t="s">
        <v>134</v>
      </c>
      <c r="DB94" t="s">
        <v>113</v>
      </c>
      <c r="DC94" t="s">
        <v>2683</v>
      </c>
      <c r="DD94" t="s">
        <v>2684</v>
      </c>
      <c r="DE94" t="s">
        <v>1032</v>
      </c>
      <c r="DF94" t="s">
        <v>2679</v>
      </c>
      <c r="DG94" t="s">
        <v>2686</v>
      </c>
    </row>
    <row r="95" spans="1:111" ht="14.45" customHeight="1" x14ac:dyDescent="0.25">
      <c r="A95" t="s">
        <v>7326</v>
      </c>
      <c r="B95" t="s">
        <v>356</v>
      </c>
      <c r="C95" s="1">
        <v>44859.912602314813</v>
      </c>
      <c r="D95" s="1">
        <v>44902</v>
      </c>
      <c r="E95" t="s">
        <v>170</v>
      </c>
      <c r="G95" t="s">
        <v>113</v>
      </c>
      <c r="H95" t="s">
        <v>113</v>
      </c>
      <c r="I95" t="s">
        <v>113</v>
      </c>
      <c r="J95" t="s">
        <v>7327</v>
      </c>
      <c r="L95" t="s">
        <v>3405</v>
      </c>
      <c r="N95" t="s">
        <v>117</v>
      </c>
      <c r="O95" t="s">
        <v>118</v>
      </c>
      <c r="P95" s="4">
        <v>96950</v>
      </c>
      <c r="Q95" t="s">
        <v>119</v>
      </c>
      <c r="S95" s="5">
        <v>16702861947</v>
      </c>
      <c r="U95">
        <v>561311</v>
      </c>
      <c r="V95" t="s">
        <v>120</v>
      </c>
      <c r="X95" t="s">
        <v>7328</v>
      </c>
      <c r="Y95" t="s">
        <v>7329</v>
      </c>
      <c r="AA95" t="s">
        <v>7330</v>
      </c>
      <c r="AB95" t="s">
        <v>3405</v>
      </c>
      <c r="AD95" t="s">
        <v>117</v>
      </c>
      <c r="AE95" t="s">
        <v>118</v>
      </c>
      <c r="AF95" s="4">
        <v>96950</v>
      </c>
      <c r="AG95" t="s">
        <v>119</v>
      </c>
      <c r="AI95" s="5">
        <v>16702861947</v>
      </c>
      <c r="AK95" t="s">
        <v>7331</v>
      </c>
      <c r="BC95" t="str">
        <f>"35-1012.00"</f>
        <v>35-1012.00</v>
      </c>
      <c r="BD95" t="s">
        <v>338</v>
      </c>
      <c r="BE95" t="s">
        <v>7332</v>
      </c>
      <c r="BF95" t="s">
        <v>3409</v>
      </c>
      <c r="BG95">
        <v>5</v>
      </c>
      <c r="BI95" s="1">
        <v>44979</v>
      </c>
      <c r="BJ95" s="1">
        <v>45343</v>
      </c>
      <c r="BM95">
        <v>35</v>
      </c>
      <c r="BN95">
        <v>7</v>
      </c>
      <c r="BO95">
        <v>7</v>
      </c>
      <c r="BP95">
        <v>7</v>
      </c>
      <c r="BQ95">
        <v>7</v>
      </c>
      <c r="BR95">
        <v>7</v>
      </c>
      <c r="BS95">
        <v>0</v>
      </c>
      <c r="BT95">
        <v>0</v>
      </c>
      <c r="BU95" t="str">
        <f>"6:00 AM"</f>
        <v>6:00 AM</v>
      </c>
      <c r="BV95" t="str">
        <f>"2:00 PM"</f>
        <v>2:00 PM</v>
      </c>
      <c r="BW95" t="s">
        <v>164</v>
      </c>
      <c r="BX95">
        <v>12</v>
      </c>
      <c r="BY95">
        <v>12</v>
      </c>
      <c r="BZ95" t="s">
        <v>134</v>
      </c>
      <c r="CA95">
        <v>3</v>
      </c>
      <c r="CB95" s="3" t="s">
        <v>7333</v>
      </c>
      <c r="CC95" t="s">
        <v>7334</v>
      </c>
      <c r="CE95" t="s">
        <v>117</v>
      </c>
      <c r="CF95" t="s">
        <v>118</v>
      </c>
      <c r="CG95" s="4">
        <v>96950</v>
      </c>
      <c r="CH95" s="2">
        <v>9.75</v>
      </c>
      <c r="CI95" s="2">
        <v>11.5</v>
      </c>
      <c r="CJ95" s="2">
        <v>14.62</v>
      </c>
      <c r="CK95" s="2">
        <v>17.25</v>
      </c>
      <c r="CL95" t="s">
        <v>131</v>
      </c>
      <c r="CN95" t="s">
        <v>133</v>
      </c>
      <c r="CP95" t="s">
        <v>134</v>
      </c>
      <c r="CQ95" t="s">
        <v>134</v>
      </c>
      <c r="CR95" t="s">
        <v>113</v>
      </c>
      <c r="CS95" t="s">
        <v>134</v>
      </c>
      <c r="CT95" t="s">
        <v>132</v>
      </c>
      <c r="CU95" t="s">
        <v>134</v>
      </c>
      <c r="CV95" t="s">
        <v>132</v>
      </c>
      <c r="CW95" t="s">
        <v>7335</v>
      </c>
      <c r="CX95" s="5">
        <v>16702375193</v>
      </c>
      <c r="CY95" t="s">
        <v>7336</v>
      </c>
      <c r="CZ95" t="s">
        <v>132</v>
      </c>
      <c r="DA95" t="s">
        <v>134</v>
      </c>
      <c r="DB95" t="s">
        <v>113</v>
      </c>
    </row>
    <row r="96" spans="1:111" ht="14.45" customHeight="1" x14ac:dyDescent="0.25">
      <c r="A96" t="s">
        <v>7179</v>
      </c>
      <c r="B96" t="s">
        <v>187</v>
      </c>
      <c r="C96" s="1">
        <v>44872.065334259256</v>
      </c>
      <c r="D96" s="1">
        <v>44901</v>
      </c>
      <c r="E96" t="s">
        <v>112</v>
      </c>
      <c r="F96" s="1">
        <v>44925.791666666664</v>
      </c>
      <c r="G96" t="s">
        <v>113</v>
      </c>
      <c r="H96" t="s">
        <v>113</v>
      </c>
      <c r="I96" t="s">
        <v>113</v>
      </c>
      <c r="J96" t="s">
        <v>5532</v>
      </c>
      <c r="K96" t="s">
        <v>5582</v>
      </c>
      <c r="L96" t="s">
        <v>5533</v>
      </c>
      <c r="M96" t="s">
        <v>5534</v>
      </c>
      <c r="N96" t="s">
        <v>117</v>
      </c>
      <c r="O96" t="s">
        <v>118</v>
      </c>
      <c r="P96" s="4">
        <v>96950</v>
      </c>
      <c r="Q96" t="s">
        <v>119</v>
      </c>
      <c r="S96" s="5">
        <v>16702333839</v>
      </c>
      <c r="U96">
        <v>236220</v>
      </c>
      <c r="V96" t="s">
        <v>120</v>
      </c>
      <c r="X96" t="s">
        <v>5535</v>
      </c>
      <c r="Y96" t="s">
        <v>5536</v>
      </c>
      <c r="Z96" t="s">
        <v>1271</v>
      </c>
      <c r="AA96" t="s">
        <v>1075</v>
      </c>
      <c r="AB96" t="s">
        <v>5533</v>
      </c>
      <c r="AC96" t="s">
        <v>5534</v>
      </c>
      <c r="AD96" t="s">
        <v>117</v>
      </c>
      <c r="AE96" t="s">
        <v>118</v>
      </c>
      <c r="AF96" s="4">
        <v>96950</v>
      </c>
      <c r="AG96" t="s">
        <v>119</v>
      </c>
      <c r="AI96" s="5">
        <v>16702333839</v>
      </c>
      <c r="AK96" t="s">
        <v>5537</v>
      </c>
      <c r="BC96" t="str">
        <f>"49-9071.00"</f>
        <v>49-9071.00</v>
      </c>
      <c r="BD96" t="s">
        <v>240</v>
      </c>
      <c r="BE96" t="s">
        <v>5583</v>
      </c>
      <c r="BF96" t="s">
        <v>422</v>
      </c>
      <c r="BG96">
        <v>1</v>
      </c>
      <c r="BH96">
        <v>1</v>
      </c>
      <c r="BI96" s="1">
        <v>44927</v>
      </c>
      <c r="BJ96" s="1">
        <v>45291</v>
      </c>
      <c r="BK96" s="1">
        <v>44927</v>
      </c>
      <c r="BL96" s="1">
        <v>45291</v>
      </c>
      <c r="BM96">
        <v>35</v>
      </c>
      <c r="BN96">
        <v>0</v>
      </c>
      <c r="BO96">
        <v>7</v>
      </c>
      <c r="BP96">
        <v>7</v>
      </c>
      <c r="BQ96">
        <v>7</v>
      </c>
      <c r="BR96">
        <v>7</v>
      </c>
      <c r="BS96">
        <v>7</v>
      </c>
      <c r="BT96">
        <v>0</v>
      </c>
      <c r="BU96" t="str">
        <f>"9:00 AM"</f>
        <v>9:00 AM</v>
      </c>
      <c r="BV96" t="str">
        <f>"5:00 PM"</f>
        <v>5:00 PM</v>
      </c>
      <c r="BW96" t="s">
        <v>164</v>
      </c>
      <c r="BX96">
        <v>0</v>
      </c>
      <c r="BY96">
        <v>24</v>
      </c>
      <c r="BZ96" t="s">
        <v>113</v>
      </c>
      <c r="CB96" t="s">
        <v>5584</v>
      </c>
      <c r="CC96" t="s">
        <v>5533</v>
      </c>
      <c r="CD96" t="s">
        <v>5534</v>
      </c>
      <c r="CE96" t="s">
        <v>117</v>
      </c>
      <c r="CF96" t="s">
        <v>118</v>
      </c>
      <c r="CG96" s="4">
        <v>96950</v>
      </c>
      <c r="CH96" s="2">
        <v>9.19</v>
      </c>
      <c r="CI96" s="2">
        <v>9.19</v>
      </c>
      <c r="CJ96" s="2">
        <v>13.79</v>
      </c>
      <c r="CK96" s="2">
        <v>13.79</v>
      </c>
      <c r="CL96" t="s">
        <v>131</v>
      </c>
      <c r="CM96" t="s">
        <v>228</v>
      </c>
      <c r="CN96" t="s">
        <v>133</v>
      </c>
      <c r="CP96" t="s">
        <v>113</v>
      </c>
      <c r="CQ96" t="s">
        <v>134</v>
      </c>
      <c r="CR96" t="s">
        <v>134</v>
      </c>
      <c r="CS96" t="s">
        <v>134</v>
      </c>
      <c r="CT96" t="s">
        <v>132</v>
      </c>
      <c r="CU96" t="s">
        <v>134</v>
      </c>
      <c r="CV96" t="s">
        <v>134</v>
      </c>
      <c r="CW96" t="s">
        <v>5585</v>
      </c>
      <c r="CX96" s="5">
        <v>16702333839</v>
      </c>
      <c r="CY96" t="s">
        <v>5537</v>
      </c>
      <c r="CZ96" t="s">
        <v>132</v>
      </c>
      <c r="DA96" t="s">
        <v>134</v>
      </c>
      <c r="DB96" t="s">
        <v>113</v>
      </c>
    </row>
    <row r="97" spans="1:111" ht="14.45" customHeight="1" x14ac:dyDescent="0.25">
      <c r="A97" t="s">
        <v>7180</v>
      </c>
      <c r="B97" t="s">
        <v>187</v>
      </c>
      <c r="C97" s="1">
        <v>44857.21809988426</v>
      </c>
      <c r="D97" s="1">
        <v>44901</v>
      </c>
      <c r="E97" t="s">
        <v>112</v>
      </c>
      <c r="F97" s="1">
        <v>45005.833333333336</v>
      </c>
      <c r="G97" t="s">
        <v>113</v>
      </c>
      <c r="H97" t="s">
        <v>134</v>
      </c>
      <c r="I97" t="s">
        <v>113</v>
      </c>
      <c r="J97" t="s">
        <v>5505</v>
      </c>
      <c r="K97" t="s">
        <v>6253</v>
      </c>
      <c r="L97" t="s">
        <v>1719</v>
      </c>
      <c r="M97" t="s">
        <v>1720</v>
      </c>
      <c r="N97" t="s">
        <v>117</v>
      </c>
      <c r="O97" t="s">
        <v>118</v>
      </c>
      <c r="P97" s="4">
        <v>96950</v>
      </c>
      <c r="Q97" t="s">
        <v>119</v>
      </c>
      <c r="S97" s="5">
        <v>16702337461</v>
      </c>
      <c r="U97">
        <v>561320</v>
      </c>
      <c r="V97" t="s">
        <v>120</v>
      </c>
      <c r="X97" t="s">
        <v>1711</v>
      </c>
      <c r="Y97" t="s">
        <v>1712</v>
      </c>
      <c r="Z97" t="s">
        <v>2234</v>
      </c>
      <c r="AA97" t="s">
        <v>390</v>
      </c>
      <c r="AB97" t="s">
        <v>1719</v>
      </c>
      <c r="AC97" t="s">
        <v>1720</v>
      </c>
      <c r="AD97" t="s">
        <v>117</v>
      </c>
      <c r="AE97" t="s">
        <v>118</v>
      </c>
      <c r="AF97" s="4">
        <v>96950</v>
      </c>
      <c r="AG97" t="s">
        <v>6664</v>
      </c>
      <c r="AI97" s="5">
        <v>16702337461</v>
      </c>
      <c r="AK97" t="s">
        <v>1714</v>
      </c>
      <c r="BC97" t="str">
        <f>"35-2014.00"</f>
        <v>35-2014.00</v>
      </c>
      <c r="BD97" t="s">
        <v>287</v>
      </c>
      <c r="BE97" t="s">
        <v>6665</v>
      </c>
      <c r="BF97" t="s">
        <v>289</v>
      </c>
      <c r="BG97">
        <v>5</v>
      </c>
      <c r="BH97">
        <v>5</v>
      </c>
      <c r="BI97" s="1">
        <v>45007</v>
      </c>
      <c r="BJ97" s="1">
        <v>45372</v>
      </c>
      <c r="BK97" s="1">
        <v>45007</v>
      </c>
      <c r="BL97" s="1">
        <v>45372</v>
      </c>
      <c r="BM97">
        <v>35</v>
      </c>
      <c r="BN97">
        <v>0</v>
      </c>
      <c r="BO97">
        <v>7</v>
      </c>
      <c r="BP97">
        <v>7</v>
      </c>
      <c r="BQ97">
        <v>7</v>
      </c>
      <c r="BR97">
        <v>7</v>
      </c>
      <c r="BS97">
        <v>7</v>
      </c>
      <c r="BT97">
        <v>0</v>
      </c>
      <c r="BU97" t="str">
        <f>"8:00 AM"</f>
        <v>8:00 AM</v>
      </c>
      <c r="BV97" t="str">
        <f>"4:00 PM"</f>
        <v>4:00 PM</v>
      </c>
      <c r="BW97" t="s">
        <v>164</v>
      </c>
      <c r="BX97">
        <v>0</v>
      </c>
      <c r="BY97">
        <v>12</v>
      </c>
      <c r="BZ97" t="s">
        <v>113</v>
      </c>
      <c r="CB97" t="s">
        <v>6666</v>
      </c>
      <c r="CC97" t="s">
        <v>1719</v>
      </c>
      <c r="CD97" t="s">
        <v>7181</v>
      </c>
      <c r="CE97" t="s">
        <v>117</v>
      </c>
      <c r="CF97" t="s">
        <v>118</v>
      </c>
      <c r="CG97" s="4">
        <v>96950</v>
      </c>
      <c r="CH97" s="2">
        <v>8.5500000000000007</v>
      </c>
      <c r="CI97" s="2">
        <v>8.5500000000000007</v>
      </c>
      <c r="CJ97" s="2">
        <v>12.82</v>
      </c>
      <c r="CK97" s="2">
        <v>12.82</v>
      </c>
      <c r="CL97" t="s">
        <v>131</v>
      </c>
      <c r="CM97" t="s">
        <v>1721</v>
      </c>
      <c r="CN97" t="s">
        <v>133</v>
      </c>
      <c r="CP97" t="s">
        <v>113</v>
      </c>
      <c r="CQ97" t="s">
        <v>134</v>
      </c>
      <c r="CR97" t="s">
        <v>134</v>
      </c>
      <c r="CS97" t="s">
        <v>134</v>
      </c>
      <c r="CT97" t="s">
        <v>132</v>
      </c>
      <c r="CU97" t="s">
        <v>134</v>
      </c>
      <c r="CV97" t="s">
        <v>132</v>
      </c>
      <c r="CW97" t="s">
        <v>1722</v>
      </c>
      <c r="CX97" s="5">
        <v>16707837461</v>
      </c>
      <c r="CY97" t="s">
        <v>1714</v>
      </c>
      <c r="CZ97" t="s">
        <v>624</v>
      </c>
      <c r="DA97" t="s">
        <v>134</v>
      </c>
      <c r="DB97" t="s">
        <v>113</v>
      </c>
    </row>
    <row r="98" spans="1:111" ht="14.45" customHeight="1" x14ac:dyDescent="0.25">
      <c r="A98" t="s">
        <v>7182</v>
      </c>
      <c r="B98" t="s">
        <v>356</v>
      </c>
      <c r="C98" s="1">
        <v>44735.336480555554</v>
      </c>
      <c r="D98" s="1">
        <v>44901</v>
      </c>
      <c r="E98" t="s">
        <v>112</v>
      </c>
      <c r="F98" s="1">
        <v>44833.833333333336</v>
      </c>
      <c r="G98" t="s">
        <v>134</v>
      </c>
      <c r="H98" t="s">
        <v>113</v>
      </c>
      <c r="I98" t="s">
        <v>113</v>
      </c>
      <c r="J98" t="s">
        <v>173</v>
      </c>
      <c r="K98" t="s">
        <v>174</v>
      </c>
      <c r="L98" t="s">
        <v>175</v>
      </c>
      <c r="N98" t="s">
        <v>141</v>
      </c>
      <c r="O98" t="s">
        <v>118</v>
      </c>
      <c r="P98" s="4">
        <v>96950</v>
      </c>
      <c r="Q98" t="s">
        <v>119</v>
      </c>
      <c r="S98" s="5">
        <v>16702345900</v>
      </c>
      <c r="T98">
        <v>575</v>
      </c>
      <c r="U98">
        <v>721110</v>
      </c>
      <c r="V98" t="s">
        <v>120</v>
      </c>
      <c r="X98" t="s">
        <v>176</v>
      </c>
      <c r="Y98" t="s">
        <v>177</v>
      </c>
      <c r="AA98" t="s">
        <v>178</v>
      </c>
      <c r="AB98" t="s">
        <v>175</v>
      </c>
      <c r="AD98" t="s">
        <v>141</v>
      </c>
      <c r="AE98" t="s">
        <v>118</v>
      </c>
      <c r="AF98" s="4">
        <v>96950</v>
      </c>
      <c r="AG98" t="s">
        <v>119</v>
      </c>
      <c r="AI98" s="5">
        <v>16702345900</v>
      </c>
      <c r="AJ98">
        <v>574</v>
      </c>
      <c r="AK98" t="s">
        <v>179</v>
      </c>
      <c r="BC98" t="str">
        <f>"35-1012.00"</f>
        <v>35-1012.00</v>
      </c>
      <c r="BD98" t="s">
        <v>338</v>
      </c>
      <c r="BE98" t="s">
        <v>7183</v>
      </c>
      <c r="BF98" t="s">
        <v>7184</v>
      </c>
      <c r="BG98">
        <v>1</v>
      </c>
      <c r="BI98" s="1">
        <v>44835</v>
      </c>
      <c r="BJ98" s="1">
        <v>45930</v>
      </c>
      <c r="BM98">
        <v>40</v>
      </c>
      <c r="BN98">
        <v>7</v>
      </c>
      <c r="BO98">
        <v>7</v>
      </c>
      <c r="BP98">
        <v>6</v>
      </c>
      <c r="BQ98">
        <v>0</v>
      </c>
      <c r="BR98">
        <v>6</v>
      </c>
      <c r="BS98">
        <v>7</v>
      </c>
      <c r="BT98">
        <v>7</v>
      </c>
      <c r="BU98" t="str">
        <f>"8:00 AM"</f>
        <v>8:00 AM</v>
      </c>
      <c r="BV98" t="str">
        <f>"4:00 PM"</f>
        <v>4:00 PM</v>
      </c>
      <c r="BW98" t="s">
        <v>164</v>
      </c>
      <c r="BX98">
        <v>0</v>
      </c>
      <c r="BY98">
        <v>12</v>
      </c>
      <c r="BZ98" t="s">
        <v>134</v>
      </c>
      <c r="CA98">
        <v>3</v>
      </c>
      <c r="CB98" t="s">
        <v>7185</v>
      </c>
      <c r="CC98" t="s">
        <v>184</v>
      </c>
      <c r="CE98" t="s">
        <v>141</v>
      </c>
      <c r="CF98" t="s">
        <v>118</v>
      </c>
      <c r="CG98" s="4">
        <v>96950</v>
      </c>
      <c r="CH98" s="2">
        <v>9.59</v>
      </c>
      <c r="CI98" s="2">
        <v>9.59</v>
      </c>
      <c r="CJ98" s="2">
        <v>14.38</v>
      </c>
      <c r="CK98" s="2">
        <v>14.38</v>
      </c>
      <c r="CL98" t="s">
        <v>131</v>
      </c>
      <c r="CN98" t="s">
        <v>133</v>
      </c>
      <c r="CP98" t="s">
        <v>113</v>
      </c>
      <c r="CQ98" t="s">
        <v>134</v>
      </c>
      <c r="CR98" t="s">
        <v>113</v>
      </c>
      <c r="CS98" t="s">
        <v>134</v>
      </c>
      <c r="CT98" t="s">
        <v>132</v>
      </c>
      <c r="CU98" t="s">
        <v>134</v>
      </c>
      <c r="CV98" t="s">
        <v>132</v>
      </c>
      <c r="CW98" t="s">
        <v>185</v>
      </c>
      <c r="CX98" s="5">
        <v>16702345900</v>
      </c>
      <c r="CY98" t="s">
        <v>179</v>
      </c>
      <c r="CZ98" t="s">
        <v>132</v>
      </c>
      <c r="DA98" t="s">
        <v>134</v>
      </c>
      <c r="DB98" t="s">
        <v>113</v>
      </c>
    </row>
    <row r="99" spans="1:111" ht="14.45" customHeight="1" x14ac:dyDescent="0.25">
      <c r="A99" t="s">
        <v>7186</v>
      </c>
      <c r="B99" t="s">
        <v>356</v>
      </c>
      <c r="C99" s="1">
        <v>44861.157569212963</v>
      </c>
      <c r="D99" s="1">
        <v>44901</v>
      </c>
      <c r="E99" t="s">
        <v>170</v>
      </c>
      <c r="G99" t="s">
        <v>113</v>
      </c>
      <c r="H99" t="s">
        <v>134</v>
      </c>
      <c r="I99" t="s">
        <v>113</v>
      </c>
      <c r="J99" t="s">
        <v>7187</v>
      </c>
      <c r="K99" t="s">
        <v>6061</v>
      </c>
      <c r="L99" t="s">
        <v>7188</v>
      </c>
      <c r="M99" t="s">
        <v>1719</v>
      </c>
      <c r="N99" t="s">
        <v>117</v>
      </c>
      <c r="O99" t="s">
        <v>118</v>
      </c>
      <c r="P99" s="4">
        <v>96950</v>
      </c>
      <c r="Q99" t="s">
        <v>119</v>
      </c>
      <c r="S99" s="5">
        <v>16702337461</v>
      </c>
      <c r="U99">
        <v>56132</v>
      </c>
      <c r="V99" t="s">
        <v>120</v>
      </c>
      <c r="X99" t="s">
        <v>6064</v>
      </c>
      <c r="Y99" t="s">
        <v>6065</v>
      </c>
      <c r="Z99" t="s">
        <v>6066</v>
      </c>
      <c r="AA99" t="s">
        <v>1092</v>
      </c>
      <c r="AB99" t="s">
        <v>1709</v>
      </c>
      <c r="AC99" t="s">
        <v>7189</v>
      </c>
      <c r="AD99" t="s">
        <v>117</v>
      </c>
      <c r="AE99" t="s">
        <v>118</v>
      </c>
      <c r="AF99" s="4">
        <v>96950</v>
      </c>
      <c r="AG99" t="s">
        <v>119</v>
      </c>
      <c r="AI99" s="5">
        <v>16702337461</v>
      </c>
      <c r="AK99" t="s">
        <v>1714</v>
      </c>
      <c r="BC99" t="str">
        <f>"37-2012.00"</f>
        <v>37-2012.00</v>
      </c>
      <c r="BD99" t="s">
        <v>180</v>
      </c>
      <c r="BE99" t="s">
        <v>7190</v>
      </c>
      <c r="BF99" t="s">
        <v>480</v>
      </c>
      <c r="BG99">
        <v>4</v>
      </c>
      <c r="BI99" s="1">
        <v>44894</v>
      </c>
      <c r="BJ99" s="1">
        <v>45258</v>
      </c>
      <c r="BM99">
        <v>35</v>
      </c>
      <c r="BN99">
        <v>0</v>
      </c>
      <c r="BO99">
        <v>7</v>
      </c>
      <c r="BP99">
        <v>7</v>
      </c>
      <c r="BQ99">
        <v>7</v>
      </c>
      <c r="BR99">
        <v>7</v>
      </c>
      <c r="BS99">
        <v>7</v>
      </c>
      <c r="BT99">
        <v>0</v>
      </c>
      <c r="BU99" t="str">
        <f>"8:00 AM"</f>
        <v>8:00 AM</v>
      </c>
      <c r="BV99" t="str">
        <f>"4:00 PM"</f>
        <v>4:00 PM</v>
      </c>
      <c r="BW99" t="s">
        <v>164</v>
      </c>
      <c r="BX99">
        <v>0</v>
      </c>
      <c r="BY99">
        <v>12</v>
      </c>
      <c r="BZ99" t="s">
        <v>113</v>
      </c>
      <c r="CB99" t="s">
        <v>7191</v>
      </c>
      <c r="CC99" t="s">
        <v>7188</v>
      </c>
      <c r="CD99" t="s">
        <v>1719</v>
      </c>
      <c r="CE99" t="s">
        <v>117</v>
      </c>
      <c r="CF99" t="s">
        <v>118</v>
      </c>
      <c r="CG99" s="4">
        <v>96950</v>
      </c>
      <c r="CH99" s="2">
        <v>7.56</v>
      </c>
      <c r="CI99" s="2">
        <v>7.56</v>
      </c>
      <c r="CJ99" s="2">
        <v>11.34</v>
      </c>
      <c r="CK99" s="2">
        <v>11.34</v>
      </c>
      <c r="CL99" t="s">
        <v>131</v>
      </c>
      <c r="CM99" t="s">
        <v>1721</v>
      </c>
      <c r="CN99" t="s">
        <v>133</v>
      </c>
      <c r="CP99" t="s">
        <v>113</v>
      </c>
      <c r="CQ99" t="s">
        <v>134</v>
      </c>
      <c r="CR99" t="s">
        <v>134</v>
      </c>
      <c r="CS99" t="s">
        <v>134</v>
      </c>
      <c r="CT99" t="s">
        <v>132</v>
      </c>
      <c r="CU99" t="s">
        <v>134</v>
      </c>
      <c r="CV99" t="s">
        <v>132</v>
      </c>
      <c r="CW99" t="s">
        <v>1722</v>
      </c>
      <c r="CX99" s="5">
        <v>16707837461</v>
      </c>
      <c r="CY99" t="s">
        <v>1714</v>
      </c>
      <c r="CZ99" t="s">
        <v>624</v>
      </c>
      <c r="DA99" t="s">
        <v>134</v>
      </c>
      <c r="DB99" t="s">
        <v>113</v>
      </c>
    </row>
    <row r="100" spans="1:111" ht="14.45" customHeight="1" x14ac:dyDescent="0.25">
      <c r="A100" t="s">
        <v>7192</v>
      </c>
      <c r="B100" t="s">
        <v>356</v>
      </c>
      <c r="C100" s="1">
        <v>44806.094329629632</v>
      </c>
      <c r="D100" s="1">
        <v>44901</v>
      </c>
      <c r="E100" t="s">
        <v>170</v>
      </c>
      <c r="G100" t="s">
        <v>113</v>
      </c>
      <c r="H100" t="s">
        <v>113</v>
      </c>
      <c r="I100" t="s">
        <v>113</v>
      </c>
      <c r="J100" t="s">
        <v>7193</v>
      </c>
      <c r="K100" t="s">
        <v>7194</v>
      </c>
      <c r="L100" t="s">
        <v>7195</v>
      </c>
      <c r="M100" t="s">
        <v>5034</v>
      </c>
      <c r="N100" t="s">
        <v>117</v>
      </c>
      <c r="O100" t="s">
        <v>118</v>
      </c>
      <c r="P100" s="4">
        <v>96950</v>
      </c>
      <c r="Q100" t="s">
        <v>119</v>
      </c>
      <c r="S100" s="5">
        <v>16703222847</v>
      </c>
      <c r="U100">
        <v>56171</v>
      </c>
      <c r="V100" t="s">
        <v>120</v>
      </c>
      <c r="X100" t="s">
        <v>7196</v>
      </c>
      <c r="Y100" t="s">
        <v>7197</v>
      </c>
      <c r="Z100" t="s">
        <v>7198</v>
      </c>
      <c r="AA100" t="s">
        <v>144</v>
      </c>
      <c r="AB100" t="s">
        <v>7195</v>
      </c>
      <c r="AD100" t="s">
        <v>117</v>
      </c>
      <c r="AE100" t="s">
        <v>118</v>
      </c>
      <c r="AF100" s="4">
        <v>96950</v>
      </c>
      <c r="AG100" t="s">
        <v>119</v>
      </c>
      <c r="AI100" s="5">
        <v>16703222847</v>
      </c>
      <c r="AK100" t="s">
        <v>7199</v>
      </c>
      <c r="BC100" t="str">
        <f>"43-9041.00"</f>
        <v>43-9041.00</v>
      </c>
      <c r="BD100" t="s">
        <v>7200</v>
      </c>
      <c r="BE100" t="s">
        <v>7201</v>
      </c>
      <c r="BF100" t="s">
        <v>7202</v>
      </c>
      <c r="BG100">
        <v>1</v>
      </c>
      <c r="BI100" s="1">
        <v>44835</v>
      </c>
      <c r="BJ100" s="1">
        <v>45199</v>
      </c>
      <c r="BM100">
        <v>40</v>
      </c>
      <c r="BN100">
        <v>0</v>
      </c>
      <c r="BO100">
        <v>8</v>
      </c>
      <c r="BP100">
        <v>8</v>
      </c>
      <c r="BQ100">
        <v>8</v>
      </c>
      <c r="BR100">
        <v>8</v>
      </c>
      <c r="BS100">
        <v>4</v>
      </c>
      <c r="BT100">
        <v>4</v>
      </c>
      <c r="BU100" t="str">
        <f>"8:00 AM"</f>
        <v>8:00 AM</v>
      </c>
      <c r="BV100" t="str">
        <f>"5:00 PM"</f>
        <v>5:00 PM</v>
      </c>
      <c r="BW100" t="s">
        <v>394</v>
      </c>
      <c r="BX100">
        <v>0</v>
      </c>
      <c r="BY100">
        <v>12</v>
      </c>
      <c r="BZ100" t="s">
        <v>113</v>
      </c>
      <c r="CB100" t="s">
        <v>7203</v>
      </c>
      <c r="CC100" t="s">
        <v>7204</v>
      </c>
      <c r="CE100" t="s">
        <v>117</v>
      </c>
      <c r="CF100" t="s">
        <v>118</v>
      </c>
      <c r="CG100" s="4">
        <v>96950</v>
      </c>
      <c r="CH100" s="2">
        <v>14.11</v>
      </c>
      <c r="CI100" s="2">
        <v>14.11</v>
      </c>
      <c r="CJ100" s="2">
        <v>0</v>
      </c>
      <c r="CK100" s="2">
        <v>0</v>
      </c>
      <c r="CL100" t="s">
        <v>131</v>
      </c>
      <c r="CN100" t="s">
        <v>7205</v>
      </c>
      <c r="CO100" t="s">
        <v>7206</v>
      </c>
      <c r="CP100" t="s">
        <v>113</v>
      </c>
      <c r="CQ100" t="s">
        <v>134</v>
      </c>
      <c r="CR100" t="s">
        <v>113</v>
      </c>
      <c r="CS100" t="s">
        <v>113</v>
      </c>
      <c r="CT100" t="s">
        <v>132</v>
      </c>
      <c r="CU100" t="s">
        <v>134</v>
      </c>
      <c r="CV100" t="s">
        <v>132</v>
      </c>
      <c r="CW100" t="s">
        <v>574</v>
      </c>
      <c r="CX100" s="5">
        <v>16703222847</v>
      </c>
      <c r="CY100" t="s">
        <v>7199</v>
      </c>
      <c r="CZ100" t="s">
        <v>132</v>
      </c>
      <c r="DA100" t="s">
        <v>134</v>
      </c>
      <c r="DB100" t="s">
        <v>113</v>
      </c>
    </row>
    <row r="101" spans="1:111" ht="14.45" customHeight="1" x14ac:dyDescent="0.25">
      <c r="A101" t="s">
        <v>7207</v>
      </c>
      <c r="B101" t="s">
        <v>356</v>
      </c>
      <c r="C101" s="1">
        <v>44847.900947685186</v>
      </c>
      <c r="D101" s="1">
        <v>44901</v>
      </c>
      <c r="E101" t="s">
        <v>170</v>
      </c>
      <c r="G101" t="s">
        <v>113</v>
      </c>
      <c r="H101" t="s">
        <v>113</v>
      </c>
      <c r="I101" t="s">
        <v>113</v>
      </c>
      <c r="J101" t="s">
        <v>7135</v>
      </c>
      <c r="K101" t="s">
        <v>7136</v>
      </c>
      <c r="L101" t="s">
        <v>7137</v>
      </c>
      <c r="M101" t="s">
        <v>3255</v>
      </c>
      <c r="N101" t="s">
        <v>141</v>
      </c>
      <c r="O101" t="s">
        <v>118</v>
      </c>
      <c r="P101" s="4">
        <v>96950</v>
      </c>
      <c r="Q101" t="s">
        <v>119</v>
      </c>
      <c r="S101" s="5">
        <v>16709893291</v>
      </c>
      <c r="U101">
        <v>56179</v>
      </c>
      <c r="V101" t="s">
        <v>120</v>
      </c>
      <c r="X101" t="s">
        <v>7138</v>
      </c>
      <c r="Y101" t="s">
        <v>1073</v>
      </c>
      <c r="Z101" t="s">
        <v>1203</v>
      </c>
      <c r="AA101" t="s">
        <v>450</v>
      </c>
      <c r="AB101" t="s">
        <v>7137</v>
      </c>
      <c r="AC101" t="s">
        <v>3255</v>
      </c>
      <c r="AD101" t="s">
        <v>141</v>
      </c>
      <c r="AE101" t="s">
        <v>118</v>
      </c>
      <c r="AF101" s="4">
        <v>96950</v>
      </c>
      <c r="AG101" t="s">
        <v>119</v>
      </c>
      <c r="AI101" s="5">
        <v>16709893291</v>
      </c>
      <c r="AK101" t="s">
        <v>3256</v>
      </c>
      <c r="BC101" t="str">
        <f>"49-9071.00"</f>
        <v>49-9071.00</v>
      </c>
      <c r="BD101" t="s">
        <v>240</v>
      </c>
      <c r="BE101" t="s">
        <v>7208</v>
      </c>
      <c r="BF101" t="s">
        <v>422</v>
      </c>
      <c r="BG101">
        <v>15</v>
      </c>
      <c r="BI101" s="1">
        <v>44835</v>
      </c>
      <c r="BJ101" s="1">
        <v>45199</v>
      </c>
      <c r="BM101">
        <v>40</v>
      </c>
      <c r="BN101">
        <v>0</v>
      </c>
      <c r="BO101">
        <v>8</v>
      </c>
      <c r="BP101">
        <v>8</v>
      </c>
      <c r="BQ101">
        <v>8</v>
      </c>
      <c r="BR101">
        <v>8</v>
      </c>
      <c r="BS101">
        <v>8</v>
      </c>
      <c r="BT101">
        <v>0</v>
      </c>
      <c r="BU101" t="str">
        <f>"8:00 AM"</f>
        <v>8:00 AM</v>
      </c>
      <c r="BV101" t="str">
        <f>"5:00 PM"</f>
        <v>5:00 PM</v>
      </c>
      <c r="BW101" t="s">
        <v>164</v>
      </c>
      <c r="BX101">
        <v>0</v>
      </c>
      <c r="BY101">
        <v>12</v>
      </c>
      <c r="BZ101" t="s">
        <v>113</v>
      </c>
      <c r="CB101" t="s">
        <v>7209</v>
      </c>
      <c r="CC101" t="s">
        <v>7137</v>
      </c>
      <c r="CD101" t="s">
        <v>3255</v>
      </c>
      <c r="CE101" t="s">
        <v>141</v>
      </c>
      <c r="CF101" t="s">
        <v>118</v>
      </c>
      <c r="CG101" s="4">
        <v>96950</v>
      </c>
      <c r="CH101" s="2">
        <v>9.19</v>
      </c>
      <c r="CI101" s="2">
        <v>9.1999999999999993</v>
      </c>
      <c r="CJ101" s="2">
        <v>13.78</v>
      </c>
      <c r="CK101" s="2">
        <v>13.8</v>
      </c>
      <c r="CL101" t="s">
        <v>131</v>
      </c>
      <c r="CM101" t="s">
        <v>183</v>
      </c>
      <c r="CN101" t="s">
        <v>133</v>
      </c>
      <c r="CP101" t="s">
        <v>113</v>
      </c>
      <c r="CQ101" t="s">
        <v>134</v>
      </c>
      <c r="CR101" t="s">
        <v>134</v>
      </c>
      <c r="CS101" t="s">
        <v>134</v>
      </c>
      <c r="CT101" t="s">
        <v>132</v>
      </c>
      <c r="CU101" t="s">
        <v>134</v>
      </c>
      <c r="CV101" t="s">
        <v>134</v>
      </c>
      <c r="CW101" t="s">
        <v>7210</v>
      </c>
      <c r="CX101" s="5">
        <v>16709893291</v>
      </c>
      <c r="CY101" t="s">
        <v>7211</v>
      </c>
      <c r="CZ101" t="s">
        <v>132</v>
      </c>
      <c r="DA101" t="s">
        <v>134</v>
      </c>
      <c r="DB101" t="s">
        <v>113</v>
      </c>
    </row>
    <row r="102" spans="1:111" ht="14.45" customHeight="1" x14ac:dyDescent="0.25">
      <c r="A102" t="s">
        <v>7212</v>
      </c>
      <c r="B102" t="s">
        <v>187</v>
      </c>
      <c r="C102" s="1">
        <v>44865.109994328704</v>
      </c>
      <c r="D102" s="1">
        <v>44901</v>
      </c>
      <c r="E102" t="s">
        <v>170</v>
      </c>
      <c r="G102" t="s">
        <v>113</v>
      </c>
      <c r="H102" t="s">
        <v>113</v>
      </c>
      <c r="I102" t="s">
        <v>113</v>
      </c>
      <c r="J102" t="s">
        <v>1545</v>
      </c>
      <c r="K102" t="s">
        <v>6023</v>
      </c>
      <c r="L102" t="s">
        <v>5906</v>
      </c>
      <c r="N102" t="s">
        <v>117</v>
      </c>
      <c r="O102" t="s">
        <v>118</v>
      </c>
      <c r="P102" s="4">
        <v>96950</v>
      </c>
      <c r="Q102" t="s">
        <v>119</v>
      </c>
      <c r="R102" t="s">
        <v>132</v>
      </c>
      <c r="S102" s="5">
        <v>16702336927</v>
      </c>
      <c r="U102">
        <v>236220</v>
      </c>
      <c r="V102" t="s">
        <v>120</v>
      </c>
      <c r="X102" t="s">
        <v>1548</v>
      </c>
      <c r="Y102" t="s">
        <v>1549</v>
      </c>
      <c r="Z102" t="s">
        <v>1550</v>
      </c>
      <c r="AA102" t="s">
        <v>144</v>
      </c>
      <c r="AB102" t="s">
        <v>5906</v>
      </c>
      <c r="AD102" t="s">
        <v>117</v>
      </c>
      <c r="AE102" t="s">
        <v>118</v>
      </c>
      <c r="AF102" s="4">
        <v>96950</v>
      </c>
      <c r="AG102" t="s">
        <v>119</v>
      </c>
      <c r="AH102" t="s">
        <v>132</v>
      </c>
      <c r="AI102" s="5">
        <v>16702336927</v>
      </c>
      <c r="AK102" t="s">
        <v>569</v>
      </c>
      <c r="BC102" t="str">
        <f>"53-7021.00"</f>
        <v>53-7021.00</v>
      </c>
      <c r="BD102" t="s">
        <v>7213</v>
      </c>
      <c r="BE102" t="s">
        <v>7214</v>
      </c>
      <c r="BF102" t="s">
        <v>7215</v>
      </c>
      <c r="BG102">
        <v>5</v>
      </c>
      <c r="BH102">
        <v>5</v>
      </c>
      <c r="BI102" s="1">
        <v>44958</v>
      </c>
      <c r="BJ102" s="1">
        <v>45322</v>
      </c>
      <c r="BK102" s="1">
        <v>44958</v>
      </c>
      <c r="BL102" s="1">
        <v>45322</v>
      </c>
      <c r="BM102">
        <v>35</v>
      </c>
      <c r="BN102">
        <v>0</v>
      </c>
      <c r="BO102">
        <v>7</v>
      </c>
      <c r="BP102">
        <v>7</v>
      </c>
      <c r="BQ102">
        <v>7</v>
      </c>
      <c r="BR102">
        <v>7</v>
      </c>
      <c r="BS102">
        <v>7</v>
      </c>
      <c r="BT102">
        <v>0</v>
      </c>
      <c r="BU102" t="str">
        <f>"7:30 AM"</f>
        <v>7:30 AM</v>
      </c>
      <c r="BV102" t="str">
        <f>"3:30 PM"</f>
        <v>3:30 PM</v>
      </c>
      <c r="BW102" t="s">
        <v>164</v>
      </c>
      <c r="BX102">
        <v>0</v>
      </c>
      <c r="BY102">
        <v>24</v>
      </c>
      <c r="BZ102" t="s">
        <v>113</v>
      </c>
      <c r="CB102" t="s">
        <v>7216</v>
      </c>
      <c r="CC102" t="s">
        <v>7217</v>
      </c>
      <c r="CE102" t="s">
        <v>117</v>
      </c>
      <c r="CF102" t="s">
        <v>118</v>
      </c>
      <c r="CG102" s="4">
        <v>96950</v>
      </c>
      <c r="CH102" s="2">
        <v>8.65</v>
      </c>
      <c r="CI102" s="2">
        <v>8.65</v>
      </c>
      <c r="CJ102" s="2">
        <v>12.98</v>
      </c>
      <c r="CK102" s="2">
        <v>12.98</v>
      </c>
      <c r="CL102" t="s">
        <v>131</v>
      </c>
      <c r="CN102" t="s">
        <v>133</v>
      </c>
      <c r="CP102" t="s">
        <v>113</v>
      </c>
      <c r="CQ102" t="s">
        <v>134</v>
      </c>
      <c r="CR102" t="s">
        <v>113</v>
      </c>
      <c r="CS102" t="s">
        <v>134</v>
      </c>
      <c r="CT102" t="s">
        <v>132</v>
      </c>
      <c r="CU102" t="s">
        <v>134</v>
      </c>
      <c r="CV102" t="s">
        <v>132</v>
      </c>
      <c r="CW102" t="s">
        <v>7218</v>
      </c>
      <c r="CX102" s="5">
        <v>16702336927</v>
      </c>
      <c r="CY102" t="s">
        <v>569</v>
      </c>
      <c r="CZ102" t="s">
        <v>132</v>
      </c>
      <c r="DA102" t="s">
        <v>134</v>
      </c>
      <c r="DB102" t="s">
        <v>113</v>
      </c>
    </row>
    <row r="103" spans="1:111" ht="14.45" customHeight="1" x14ac:dyDescent="0.25">
      <c r="A103" t="s">
        <v>7219</v>
      </c>
      <c r="B103" t="s">
        <v>356</v>
      </c>
      <c r="C103" s="1">
        <v>44735.341511342594</v>
      </c>
      <c r="D103" s="1">
        <v>44901</v>
      </c>
      <c r="E103" t="s">
        <v>112</v>
      </c>
      <c r="F103" s="1">
        <v>44833.833333333336</v>
      </c>
      <c r="G103" t="s">
        <v>134</v>
      </c>
      <c r="H103" t="s">
        <v>113</v>
      </c>
      <c r="I103" t="s">
        <v>113</v>
      </c>
      <c r="J103" t="s">
        <v>173</v>
      </c>
      <c r="K103" t="s">
        <v>174</v>
      </c>
      <c r="L103" t="s">
        <v>175</v>
      </c>
      <c r="N103" t="s">
        <v>141</v>
      </c>
      <c r="O103" t="s">
        <v>118</v>
      </c>
      <c r="P103" s="4">
        <v>96950</v>
      </c>
      <c r="Q103" t="s">
        <v>119</v>
      </c>
      <c r="S103" s="5">
        <v>16702345900</v>
      </c>
      <c r="T103">
        <v>575</v>
      </c>
      <c r="U103">
        <v>721110</v>
      </c>
      <c r="V103" t="s">
        <v>120</v>
      </c>
      <c r="X103" t="s">
        <v>176</v>
      </c>
      <c r="Y103" t="s">
        <v>177</v>
      </c>
      <c r="AA103" t="s">
        <v>178</v>
      </c>
      <c r="AB103" t="s">
        <v>175</v>
      </c>
      <c r="AD103" t="s">
        <v>141</v>
      </c>
      <c r="AE103" t="s">
        <v>118</v>
      </c>
      <c r="AF103" s="4">
        <v>96950</v>
      </c>
      <c r="AG103" t="s">
        <v>119</v>
      </c>
      <c r="AI103" s="5">
        <v>16702345900</v>
      </c>
      <c r="AJ103">
        <v>574</v>
      </c>
      <c r="AK103" t="s">
        <v>179</v>
      </c>
      <c r="BC103" t="str">
        <f>"35-1012.00"</f>
        <v>35-1012.00</v>
      </c>
      <c r="BD103" t="s">
        <v>338</v>
      </c>
      <c r="BE103" t="s">
        <v>7220</v>
      </c>
      <c r="BF103" t="s">
        <v>7221</v>
      </c>
      <c r="BG103">
        <v>1</v>
      </c>
      <c r="BI103" s="1">
        <v>44835</v>
      </c>
      <c r="BJ103" s="1">
        <v>45930</v>
      </c>
      <c r="BM103">
        <v>40</v>
      </c>
      <c r="BN103">
        <v>7</v>
      </c>
      <c r="BO103">
        <v>6</v>
      </c>
      <c r="BP103">
        <v>0</v>
      </c>
      <c r="BQ103">
        <v>6</v>
      </c>
      <c r="BR103">
        <v>7</v>
      </c>
      <c r="BS103">
        <v>7</v>
      </c>
      <c r="BT103">
        <v>7</v>
      </c>
      <c r="BU103" t="str">
        <f>"4:00 PM"</f>
        <v>4:00 PM</v>
      </c>
      <c r="BV103" t="str">
        <f>"10:00 PM"</f>
        <v>10:00 PM</v>
      </c>
      <c r="BW103" t="s">
        <v>164</v>
      </c>
      <c r="BX103">
        <v>0</v>
      </c>
      <c r="BY103">
        <v>12</v>
      </c>
      <c r="BZ103" t="s">
        <v>134</v>
      </c>
      <c r="CA103">
        <v>5</v>
      </c>
      <c r="CB103" t="s">
        <v>644</v>
      </c>
      <c r="CC103" t="s">
        <v>184</v>
      </c>
      <c r="CE103" t="s">
        <v>141</v>
      </c>
      <c r="CF103" t="s">
        <v>118</v>
      </c>
      <c r="CG103" s="4">
        <v>96950</v>
      </c>
      <c r="CH103" s="2">
        <v>9.59</v>
      </c>
      <c r="CI103" s="2">
        <v>9.59</v>
      </c>
      <c r="CJ103" s="2">
        <v>14.38</v>
      </c>
      <c r="CK103" s="2">
        <v>14.38</v>
      </c>
      <c r="CL103" t="s">
        <v>131</v>
      </c>
      <c r="CN103" t="s">
        <v>133</v>
      </c>
      <c r="CP103" t="s">
        <v>113</v>
      </c>
      <c r="CQ103" t="s">
        <v>134</v>
      </c>
      <c r="CR103" t="s">
        <v>113</v>
      </c>
      <c r="CS103" t="s">
        <v>134</v>
      </c>
      <c r="CT103" t="s">
        <v>132</v>
      </c>
      <c r="CU103" t="s">
        <v>134</v>
      </c>
      <c r="CV103" t="s">
        <v>132</v>
      </c>
      <c r="CW103" t="s">
        <v>7222</v>
      </c>
      <c r="CX103" s="5">
        <v>16702345900</v>
      </c>
      <c r="CY103" t="s">
        <v>179</v>
      </c>
      <c r="CZ103" t="s">
        <v>132</v>
      </c>
      <c r="DA103" t="s">
        <v>134</v>
      </c>
      <c r="DB103" t="s">
        <v>113</v>
      </c>
    </row>
    <row r="104" spans="1:111" ht="14.45" customHeight="1" x14ac:dyDescent="0.25">
      <c r="A104" t="s">
        <v>7223</v>
      </c>
      <c r="B104" t="s">
        <v>187</v>
      </c>
      <c r="C104" s="1">
        <v>44864.913797106485</v>
      </c>
      <c r="D104" s="1">
        <v>44901</v>
      </c>
      <c r="E104" t="s">
        <v>170</v>
      </c>
      <c r="G104" t="s">
        <v>113</v>
      </c>
      <c r="H104" t="s">
        <v>113</v>
      </c>
      <c r="I104" t="s">
        <v>113</v>
      </c>
      <c r="J104" t="s">
        <v>1545</v>
      </c>
      <c r="K104" t="s">
        <v>564</v>
      </c>
      <c r="L104" t="s">
        <v>5906</v>
      </c>
      <c r="N104" t="s">
        <v>117</v>
      </c>
      <c r="O104" t="s">
        <v>118</v>
      </c>
      <c r="P104" s="4">
        <v>96950</v>
      </c>
      <c r="Q104" t="s">
        <v>119</v>
      </c>
      <c r="R104" t="s">
        <v>132</v>
      </c>
      <c r="S104" s="5">
        <v>16702336927</v>
      </c>
      <c r="U104">
        <v>561320</v>
      </c>
      <c r="V104" t="s">
        <v>120</v>
      </c>
      <c r="X104" t="s">
        <v>1548</v>
      </c>
      <c r="Y104" t="s">
        <v>1549</v>
      </c>
      <c r="Z104" t="s">
        <v>1550</v>
      </c>
      <c r="AA104" t="s">
        <v>144</v>
      </c>
      <c r="AB104" t="s">
        <v>5906</v>
      </c>
      <c r="AD104" t="s">
        <v>117</v>
      </c>
      <c r="AE104" t="s">
        <v>118</v>
      </c>
      <c r="AF104" s="4">
        <v>96950</v>
      </c>
      <c r="AG104" t="s">
        <v>119</v>
      </c>
      <c r="AH104" t="s">
        <v>132</v>
      </c>
      <c r="AI104" s="5">
        <v>16702336927</v>
      </c>
      <c r="AK104" t="s">
        <v>569</v>
      </c>
      <c r="BC104" t="str">
        <f>"49-9071.00"</f>
        <v>49-9071.00</v>
      </c>
      <c r="BD104" t="s">
        <v>240</v>
      </c>
      <c r="BE104" t="s">
        <v>7224</v>
      </c>
      <c r="BF104" t="s">
        <v>7225</v>
      </c>
      <c r="BG104">
        <v>6</v>
      </c>
      <c r="BH104">
        <v>6</v>
      </c>
      <c r="BI104" s="1">
        <v>44927</v>
      </c>
      <c r="BJ104" s="1">
        <v>45291</v>
      </c>
      <c r="BK104" s="1">
        <v>44927</v>
      </c>
      <c r="BL104" s="1">
        <v>45291</v>
      </c>
      <c r="BM104">
        <v>35</v>
      </c>
      <c r="BN104">
        <v>0</v>
      </c>
      <c r="BO104">
        <v>7</v>
      </c>
      <c r="BP104">
        <v>7</v>
      </c>
      <c r="BQ104">
        <v>7</v>
      </c>
      <c r="BR104">
        <v>7</v>
      </c>
      <c r="BS104">
        <v>7</v>
      </c>
      <c r="BT104">
        <v>0</v>
      </c>
      <c r="BU104" t="str">
        <f>"7:30 AM"</f>
        <v>7:30 AM</v>
      </c>
      <c r="BV104" t="str">
        <f>"3:30 PM"</f>
        <v>3:30 PM</v>
      </c>
      <c r="BW104" t="s">
        <v>164</v>
      </c>
      <c r="BX104">
        <v>0</v>
      </c>
      <c r="BY104">
        <v>24</v>
      </c>
      <c r="BZ104" t="s">
        <v>113</v>
      </c>
      <c r="CB104" t="s">
        <v>7226</v>
      </c>
      <c r="CC104" t="s">
        <v>573</v>
      </c>
      <c r="CE104" t="s">
        <v>141</v>
      </c>
      <c r="CF104" t="s">
        <v>118</v>
      </c>
      <c r="CG104" s="4">
        <v>96950</v>
      </c>
      <c r="CH104" s="2">
        <v>9.19</v>
      </c>
      <c r="CI104" s="2">
        <v>9.19</v>
      </c>
      <c r="CJ104" s="2">
        <v>13.79</v>
      </c>
      <c r="CK104" s="2">
        <v>13.79</v>
      </c>
      <c r="CL104" t="s">
        <v>131</v>
      </c>
      <c r="CN104" t="s">
        <v>133</v>
      </c>
      <c r="CP104" t="s">
        <v>113</v>
      </c>
      <c r="CQ104" t="s">
        <v>134</v>
      </c>
      <c r="CR104" t="s">
        <v>113</v>
      </c>
      <c r="CS104" t="s">
        <v>134</v>
      </c>
      <c r="CT104" t="s">
        <v>132</v>
      </c>
      <c r="CU104" t="s">
        <v>134</v>
      </c>
      <c r="CV104" t="s">
        <v>132</v>
      </c>
      <c r="CW104" t="s">
        <v>5132</v>
      </c>
      <c r="CX104" s="5">
        <v>16702336927</v>
      </c>
      <c r="CY104" t="s">
        <v>569</v>
      </c>
      <c r="CZ104" t="s">
        <v>132</v>
      </c>
      <c r="DA104" t="s">
        <v>134</v>
      </c>
      <c r="DB104" t="s">
        <v>113</v>
      </c>
    </row>
    <row r="105" spans="1:111" ht="14.45" customHeight="1" x14ac:dyDescent="0.25">
      <c r="A105" t="s">
        <v>7227</v>
      </c>
      <c r="B105" t="s">
        <v>356</v>
      </c>
      <c r="C105" s="1">
        <v>44820.879791898151</v>
      </c>
      <c r="D105" s="1">
        <v>44901</v>
      </c>
      <c r="E105" t="s">
        <v>112</v>
      </c>
      <c r="F105" s="1">
        <v>44882.791666666664</v>
      </c>
      <c r="G105" t="s">
        <v>113</v>
      </c>
      <c r="H105" t="s">
        <v>113</v>
      </c>
      <c r="I105" t="s">
        <v>113</v>
      </c>
      <c r="J105" t="s">
        <v>4420</v>
      </c>
      <c r="K105" t="s">
        <v>5229</v>
      </c>
      <c r="L105" t="s">
        <v>3303</v>
      </c>
      <c r="M105" t="s">
        <v>3304</v>
      </c>
      <c r="N105" t="s">
        <v>586</v>
      </c>
      <c r="O105" t="s">
        <v>118</v>
      </c>
      <c r="P105" s="4">
        <v>96950</v>
      </c>
      <c r="Q105" t="s">
        <v>119</v>
      </c>
      <c r="S105" s="5">
        <v>16702353027</v>
      </c>
      <c r="U105">
        <v>424410</v>
      </c>
      <c r="V105" t="s">
        <v>120</v>
      </c>
      <c r="X105" t="s">
        <v>4422</v>
      </c>
      <c r="Y105" t="s">
        <v>4423</v>
      </c>
      <c r="Z105" t="s">
        <v>5231</v>
      </c>
      <c r="AA105" t="s">
        <v>2757</v>
      </c>
      <c r="AB105" t="s">
        <v>3303</v>
      </c>
      <c r="AC105" t="s">
        <v>3304</v>
      </c>
      <c r="AD105" t="s">
        <v>586</v>
      </c>
      <c r="AE105" t="s">
        <v>118</v>
      </c>
      <c r="AF105" s="4">
        <v>96950</v>
      </c>
      <c r="AG105" t="s">
        <v>119</v>
      </c>
      <c r="AI105" s="5">
        <v>16702353027</v>
      </c>
      <c r="AK105" t="s">
        <v>6922</v>
      </c>
      <c r="BC105" t="str">
        <f>"37-2011.00"</f>
        <v>37-2011.00</v>
      </c>
      <c r="BD105" t="s">
        <v>125</v>
      </c>
      <c r="BE105" t="s">
        <v>5248</v>
      </c>
      <c r="BF105" t="s">
        <v>5249</v>
      </c>
      <c r="BG105">
        <v>3</v>
      </c>
      <c r="BI105" s="1">
        <v>44884</v>
      </c>
      <c r="BJ105" s="1">
        <v>45248</v>
      </c>
      <c r="BM105">
        <v>35</v>
      </c>
      <c r="BN105">
        <v>0</v>
      </c>
      <c r="BO105">
        <v>7</v>
      </c>
      <c r="BP105">
        <v>7</v>
      </c>
      <c r="BQ105">
        <v>7</v>
      </c>
      <c r="BR105">
        <v>7</v>
      </c>
      <c r="BS105">
        <v>7</v>
      </c>
      <c r="BT105">
        <v>0</v>
      </c>
      <c r="BU105" t="str">
        <f>"7:30 AM"</f>
        <v>7:30 AM</v>
      </c>
      <c r="BV105" t="str">
        <f>"2:30 PM"</f>
        <v>2:30 PM</v>
      </c>
      <c r="BW105" t="s">
        <v>164</v>
      </c>
      <c r="BX105">
        <v>0</v>
      </c>
      <c r="BY105">
        <v>12</v>
      </c>
      <c r="BZ105" t="s">
        <v>113</v>
      </c>
      <c r="CB105" s="3" t="s">
        <v>7228</v>
      </c>
      <c r="CC105" t="s">
        <v>3303</v>
      </c>
      <c r="CD105" t="s">
        <v>3303</v>
      </c>
      <c r="CE105" t="s">
        <v>586</v>
      </c>
      <c r="CF105" t="s">
        <v>118</v>
      </c>
      <c r="CG105" s="4">
        <v>96950</v>
      </c>
      <c r="CH105" s="2">
        <v>7.99</v>
      </c>
      <c r="CI105" s="2">
        <v>9.24</v>
      </c>
      <c r="CJ105" s="2">
        <v>11.99</v>
      </c>
      <c r="CK105" s="2">
        <v>13.86</v>
      </c>
      <c r="CL105" t="s">
        <v>131</v>
      </c>
      <c r="CM105" t="s">
        <v>228</v>
      </c>
      <c r="CN105" t="s">
        <v>133</v>
      </c>
      <c r="CP105" t="s">
        <v>113</v>
      </c>
      <c r="CQ105" t="s">
        <v>134</v>
      </c>
      <c r="CR105" t="s">
        <v>113</v>
      </c>
      <c r="CS105" t="s">
        <v>134</v>
      </c>
      <c r="CT105" t="s">
        <v>132</v>
      </c>
      <c r="CU105" t="s">
        <v>134</v>
      </c>
      <c r="CV105" t="s">
        <v>132</v>
      </c>
      <c r="CW105" t="s">
        <v>7229</v>
      </c>
      <c r="CX105" s="5">
        <v>16702353027</v>
      </c>
      <c r="CY105" t="s">
        <v>6922</v>
      </c>
      <c r="CZ105" t="s">
        <v>132</v>
      </c>
      <c r="DA105" t="s">
        <v>134</v>
      </c>
      <c r="DB105" t="s">
        <v>113</v>
      </c>
      <c r="DC105" t="s">
        <v>128</v>
      </c>
    </row>
    <row r="106" spans="1:111" ht="14.45" customHeight="1" x14ac:dyDescent="0.25">
      <c r="A106" t="s">
        <v>7230</v>
      </c>
      <c r="B106" t="s">
        <v>187</v>
      </c>
      <c r="C106" s="1">
        <v>44810.794457291668</v>
      </c>
      <c r="D106" s="1">
        <v>44901</v>
      </c>
      <c r="E106" t="s">
        <v>170</v>
      </c>
      <c r="G106" t="s">
        <v>113</v>
      </c>
      <c r="H106" t="s">
        <v>113</v>
      </c>
      <c r="I106" t="s">
        <v>113</v>
      </c>
      <c r="J106" t="s">
        <v>7231</v>
      </c>
      <c r="K106" t="s">
        <v>7232</v>
      </c>
      <c r="L106" t="s">
        <v>7233</v>
      </c>
      <c r="M106" t="s">
        <v>7234</v>
      </c>
      <c r="N106" t="s">
        <v>141</v>
      </c>
      <c r="O106" t="s">
        <v>118</v>
      </c>
      <c r="P106" s="4">
        <v>96950</v>
      </c>
      <c r="Q106" t="s">
        <v>119</v>
      </c>
      <c r="S106" s="5">
        <v>16702354053</v>
      </c>
      <c r="U106">
        <v>713290</v>
      </c>
      <c r="V106" t="s">
        <v>120</v>
      </c>
      <c r="X106" t="s">
        <v>7235</v>
      </c>
      <c r="Y106" t="s">
        <v>7236</v>
      </c>
      <c r="Z106" t="s">
        <v>1280</v>
      </c>
      <c r="AA106" t="s">
        <v>7237</v>
      </c>
      <c r="AB106" t="s">
        <v>7238</v>
      </c>
      <c r="AD106" t="s">
        <v>141</v>
      </c>
      <c r="AE106" t="s">
        <v>118</v>
      </c>
      <c r="AF106" s="4">
        <v>96950</v>
      </c>
      <c r="AG106" t="s">
        <v>119</v>
      </c>
      <c r="AI106" s="5">
        <v>16702354053</v>
      </c>
      <c r="AK106" t="s">
        <v>7239</v>
      </c>
      <c r="BC106" t="str">
        <f>"43-3031.00"</f>
        <v>43-3031.00</v>
      </c>
      <c r="BD106" t="s">
        <v>316</v>
      </c>
      <c r="BE106" t="s">
        <v>7240</v>
      </c>
      <c r="BF106" t="s">
        <v>2092</v>
      </c>
      <c r="BG106">
        <v>1</v>
      </c>
      <c r="BH106">
        <v>1</v>
      </c>
      <c r="BI106" s="1">
        <v>44910</v>
      </c>
      <c r="BJ106" s="1">
        <v>45274</v>
      </c>
      <c r="BK106" s="1">
        <v>44910</v>
      </c>
      <c r="BL106" s="1">
        <v>45274</v>
      </c>
      <c r="BM106">
        <v>40</v>
      </c>
      <c r="BN106">
        <v>0</v>
      </c>
      <c r="BO106">
        <v>8</v>
      </c>
      <c r="BP106">
        <v>8</v>
      </c>
      <c r="BQ106">
        <v>8</v>
      </c>
      <c r="BR106">
        <v>8</v>
      </c>
      <c r="BS106">
        <v>8</v>
      </c>
      <c r="BT106">
        <v>0</v>
      </c>
      <c r="BU106" t="str">
        <f>"8:00 AM"</f>
        <v>8:00 AM</v>
      </c>
      <c r="BV106" t="str">
        <f>"5:00 PM"</f>
        <v>5:00 PM</v>
      </c>
      <c r="BW106" t="s">
        <v>394</v>
      </c>
      <c r="BX106">
        <v>0</v>
      </c>
      <c r="BY106">
        <v>24</v>
      </c>
      <c r="BZ106" t="s">
        <v>113</v>
      </c>
      <c r="CB106" s="3" t="s">
        <v>7241</v>
      </c>
      <c r="CC106" t="s">
        <v>7242</v>
      </c>
      <c r="CE106" t="s">
        <v>141</v>
      </c>
      <c r="CF106" t="s">
        <v>118</v>
      </c>
      <c r="CG106" s="4">
        <v>96950</v>
      </c>
      <c r="CH106" s="2">
        <v>11.21</v>
      </c>
      <c r="CI106" s="2">
        <v>11.21</v>
      </c>
      <c r="CJ106" s="2">
        <v>16.82</v>
      </c>
      <c r="CK106" s="2">
        <v>16.82</v>
      </c>
      <c r="CL106" t="s">
        <v>131</v>
      </c>
      <c r="CM106" t="s">
        <v>132</v>
      </c>
      <c r="CN106" t="s">
        <v>133</v>
      </c>
      <c r="CP106" t="s">
        <v>113</v>
      </c>
      <c r="CQ106" t="s">
        <v>134</v>
      </c>
      <c r="CR106" t="s">
        <v>113</v>
      </c>
      <c r="CS106" t="s">
        <v>134</v>
      </c>
      <c r="CT106" t="s">
        <v>132</v>
      </c>
      <c r="CU106" t="s">
        <v>134</v>
      </c>
      <c r="CV106" t="s">
        <v>132</v>
      </c>
      <c r="CW106" t="s">
        <v>7243</v>
      </c>
      <c r="CX106" s="5">
        <v>16702354053</v>
      </c>
      <c r="CY106" t="s">
        <v>7239</v>
      </c>
      <c r="CZ106" t="s">
        <v>132</v>
      </c>
      <c r="DA106" t="s">
        <v>134</v>
      </c>
      <c r="DB106" t="s">
        <v>113</v>
      </c>
    </row>
    <row r="107" spans="1:111" ht="14.45" customHeight="1" x14ac:dyDescent="0.25">
      <c r="A107" t="s">
        <v>7244</v>
      </c>
      <c r="B107" t="s">
        <v>111</v>
      </c>
      <c r="C107" s="1">
        <v>44882.29993587963</v>
      </c>
      <c r="D107" s="1">
        <v>44901</v>
      </c>
      <c r="E107" t="s">
        <v>170</v>
      </c>
      <c r="G107" t="s">
        <v>113</v>
      </c>
      <c r="H107" t="s">
        <v>113</v>
      </c>
      <c r="I107" t="s">
        <v>113</v>
      </c>
      <c r="J107" t="s">
        <v>5432</v>
      </c>
      <c r="K107" t="s">
        <v>5433</v>
      </c>
      <c r="L107" t="s">
        <v>5434</v>
      </c>
      <c r="M107" t="s">
        <v>1451</v>
      </c>
      <c r="N107" t="s">
        <v>117</v>
      </c>
      <c r="O107" t="s">
        <v>118</v>
      </c>
      <c r="P107" s="4">
        <v>96950</v>
      </c>
      <c r="Q107" t="s">
        <v>119</v>
      </c>
      <c r="R107" t="s">
        <v>118</v>
      </c>
      <c r="S107" s="5">
        <v>16702351024</v>
      </c>
      <c r="U107">
        <v>23611</v>
      </c>
      <c r="V107" t="s">
        <v>120</v>
      </c>
      <c r="X107" t="s">
        <v>5335</v>
      </c>
      <c r="Y107" t="s">
        <v>5435</v>
      </c>
      <c r="Z107" t="s">
        <v>5436</v>
      </c>
      <c r="AA107" t="s">
        <v>375</v>
      </c>
      <c r="AB107" t="s">
        <v>5434</v>
      </c>
      <c r="AC107" t="s">
        <v>1451</v>
      </c>
      <c r="AD107" t="s">
        <v>117</v>
      </c>
      <c r="AE107" t="s">
        <v>118</v>
      </c>
      <c r="AF107" s="4">
        <v>96950</v>
      </c>
      <c r="AG107" t="s">
        <v>119</v>
      </c>
      <c r="AH107" t="s">
        <v>118</v>
      </c>
      <c r="AI107" s="5">
        <v>16702351024</v>
      </c>
      <c r="AK107" t="s">
        <v>5437</v>
      </c>
      <c r="BC107" t="str">
        <f>"37-2011.00"</f>
        <v>37-2011.00</v>
      </c>
      <c r="BD107" t="s">
        <v>125</v>
      </c>
      <c r="BE107" t="s">
        <v>5438</v>
      </c>
      <c r="BF107" t="s">
        <v>2725</v>
      </c>
      <c r="BG107">
        <v>3</v>
      </c>
      <c r="BI107" s="1">
        <v>44896</v>
      </c>
      <c r="BJ107" s="1">
        <v>45199</v>
      </c>
      <c r="BM107">
        <v>40</v>
      </c>
      <c r="BN107">
        <v>0</v>
      </c>
      <c r="BO107">
        <v>8</v>
      </c>
      <c r="BP107">
        <v>8</v>
      </c>
      <c r="BQ107">
        <v>8</v>
      </c>
      <c r="BR107">
        <v>8</v>
      </c>
      <c r="BS107">
        <v>8</v>
      </c>
      <c r="BT107">
        <v>0</v>
      </c>
      <c r="BU107" t="str">
        <f>"8:00 AM"</f>
        <v>8:00 AM</v>
      </c>
      <c r="BV107" t="str">
        <f>"5:00 PM"</f>
        <v>5:00 PM</v>
      </c>
      <c r="BW107" t="s">
        <v>164</v>
      </c>
      <c r="BX107">
        <v>0</v>
      </c>
      <c r="BY107">
        <v>6</v>
      </c>
      <c r="BZ107" t="s">
        <v>113</v>
      </c>
      <c r="CB107" t="s">
        <v>7245</v>
      </c>
      <c r="CC107" t="s">
        <v>1459</v>
      </c>
      <c r="CD107" t="s">
        <v>1451</v>
      </c>
      <c r="CE107" t="s">
        <v>117</v>
      </c>
      <c r="CF107" t="s">
        <v>118</v>
      </c>
      <c r="CG107" s="4">
        <v>96950</v>
      </c>
      <c r="CH107" s="2">
        <v>7.99</v>
      </c>
      <c r="CI107" s="2">
        <v>8.25</v>
      </c>
      <c r="CJ107" s="2">
        <v>0</v>
      </c>
      <c r="CK107" s="2">
        <v>0</v>
      </c>
      <c r="CL107" t="s">
        <v>131</v>
      </c>
      <c r="CM107" t="s">
        <v>132</v>
      </c>
      <c r="CN107" t="s">
        <v>1330</v>
      </c>
      <c r="CP107" t="s">
        <v>113</v>
      </c>
      <c r="CQ107" t="s">
        <v>134</v>
      </c>
      <c r="CR107" t="s">
        <v>134</v>
      </c>
      <c r="CS107" t="s">
        <v>113</v>
      </c>
      <c r="CT107" t="s">
        <v>132</v>
      </c>
      <c r="CU107" t="s">
        <v>134</v>
      </c>
      <c r="CV107" t="s">
        <v>132</v>
      </c>
      <c r="CW107" t="s">
        <v>1460</v>
      </c>
      <c r="CX107" s="5">
        <v>16702351024</v>
      </c>
      <c r="CY107" t="s">
        <v>5437</v>
      </c>
      <c r="CZ107" t="s">
        <v>132</v>
      </c>
      <c r="DA107" t="s">
        <v>134</v>
      </c>
      <c r="DB107" t="s">
        <v>113</v>
      </c>
    </row>
    <row r="108" spans="1:111" ht="14.45" customHeight="1" x14ac:dyDescent="0.25">
      <c r="A108" t="s">
        <v>7246</v>
      </c>
      <c r="B108" t="s">
        <v>187</v>
      </c>
      <c r="C108" s="1">
        <v>44858.839359953701</v>
      </c>
      <c r="D108" s="1">
        <v>44901</v>
      </c>
      <c r="E108" t="s">
        <v>170</v>
      </c>
      <c r="G108" t="s">
        <v>134</v>
      </c>
      <c r="H108" t="s">
        <v>113</v>
      </c>
      <c r="I108" t="s">
        <v>113</v>
      </c>
      <c r="J108" t="s">
        <v>7247</v>
      </c>
      <c r="L108" t="s">
        <v>7248</v>
      </c>
      <c r="N108" t="s">
        <v>117</v>
      </c>
      <c r="O108" t="s">
        <v>118</v>
      </c>
      <c r="P108" s="4">
        <v>96950</v>
      </c>
      <c r="Q108" t="s">
        <v>119</v>
      </c>
      <c r="S108" s="5">
        <v>16709898683</v>
      </c>
      <c r="U108">
        <v>813110</v>
      </c>
      <c r="V108" t="s">
        <v>120</v>
      </c>
      <c r="X108" t="s">
        <v>778</v>
      </c>
      <c r="Y108" t="s">
        <v>779</v>
      </c>
      <c r="AA108" t="s">
        <v>349</v>
      </c>
      <c r="AB108" t="s">
        <v>7248</v>
      </c>
      <c r="AD108" t="s">
        <v>117</v>
      </c>
      <c r="AE108" t="s">
        <v>118</v>
      </c>
      <c r="AF108" s="4">
        <v>96950</v>
      </c>
      <c r="AG108" t="s">
        <v>119</v>
      </c>
      <c r="AI108" s="5">
        <v>16709898683</v>
      </c>
      <c r="AK108" t="s">
        <v>3135</v>
      </c>
      <c r="BC108" t="str">
        <f>"43-9061.00"</f>
        <v>43-9061.00</v>
      </c>
      <c r="BD108" t="s">
        <v>1191</v>
      </c>
      <c r="BE108" t="s">
        <v>7249</v>
      </c>
      <c r="BF108" t="s">
        <v>7250</v>
      </c>
      <c r="BG108">
        <v>1</v>
      </c>
      <c r="BH108">
        <v>1</v>
      </c>
      <c r="BI108" s="1">
        <v>44897</v>
      </c>
      <c r="BJ108" s="1">
        <v>45992</v>
      </c>
      <c r="BK108" s="1">
        <v>44901</v>
      </c>
      <c r="BL108" s="1">
        <v>45992</v>
      </c>
      <c r="BM108">
        <v>35</v>
      </c>
      <c r="BN108">
        <v>0</v>
      </c>
      <c r="BO108">
        <v>7</v>
      </c>
      <c r="BP108">
        <v>7</v>
      </c>
      <c r="BQ108">
        <v>7</v>
      </c>
      <c r="BR108">
        <v>7</v>
      </c>
      <c r="BS108">
        <v>7</v>
      </c>
      <c r="BT108">
        <v>0</v>
      </c>
      <c r="BU108" t="str">
        <f>"9:00 AM"</f>
        <v>9:00 AM</v>
      </c>
      <c r="BV108" t="str">
        <f>"5:00 PM"</f>
        <v>5:00 PM</v>
      </c>
      <c r="BW108" t="s">
        <v>164</v>
      </c>
      <c r="BX108">
        <v>0</v>
      </c>
      <c r="BY108">
        <v>12</v>
      </c>
      <c r="BZ108" t="s">
        <v>113</v>
      </c>
      <c r="CB108" t="s">
        <v>7251</v>
      </c>
      <c r="CC108" t="s">
        <v>7252</v>
      </c>
      <c r="CE108" t="s">
        <v>117</v>
      </c>
      <c r="CG108" s="4">
        <v>96950</v>
      </c>
      <c r="CH108" s="2">
        <v>14.41</v>
      </c>
      <c r="CI108" s="2">
        <v>14.41</v>
      </c>
      <c r="CJ108" s="2">
        <v>21.62</v>
      </c>
      <c r="CK108" s="2">
        <v>21.62</v>
      </c>
      <c r="CL108" t="s">
        <v>131</v>
      </c>
      <c r="CM108" t="s">
        <v>3660</v>
      </c>
      <c r="CN108" t="s">
        <v>133</v>
      </c>
      <c r="CP108" t="s">
        <v>113</v>
      </c>
      <c r="CQ108" t="s">
        <v>134</v>
      </c>
      <c r="CR108" t="s">
        <v>113</v>
      </c>
      <c r="CS108" t="s">
        <v>134</v>
      </c>
      <c r="CT108" t="s">
        <v>132</v>
      </c>
      <c r="CU108" t="s">
        <v>134</v>
      </c>
      <c r="CV108" t="s">
        <v>132</v>
      </c>
      <c r="CW108" t="s">
        <v>786</v>
      </c>
      <c r="CX108" s="5">
        <v>16709898683</v>
      </c>
      <c r="CY108" t="s">
        <v>776</v>
      </c>
      <c r="CZ108" t="s">
        <v>132</v>
      </c>
      <c r="DA108" t="s">
        <v>134</v>
      </c>
      <c r="DB108" t="s">
        <v>113</v>
      </c>
    </row>
    <row r="109" spans="1:111" ht="14.45" customHeight="1" x14ac:dyDescent="0.25">
      <c r="A109" t="s">
        <v>7253</v>
      </c>
      <c r="B109" t="s">
        <v>356</v>
      </c>
      <c r="C109" s="1">
        <v>44827.39273634259</v>
      </c>
      <c r="D109" s="1">
        <v>44901</v>
      </c>
      <c r="E109" t="s">
        <v>170</v>
      </c>
      <c r="G109" t="s">
        <v>113</v>
      </c>
      <c r="H109" t="s">
        <v>113</v>
      </c>
      <c r="I109" t="s">
        <v>113</v>
      </c>
      <c r="J109" t="s">
        <v>3901</v>
      </c>
      <c r="K109" t="s">
        <v>3902</v>
      </c>
      <c r="L109" t="s">
        <v>3903</v>
      </c>
      <c r="N109" t="s">
        <v>117</v>
      </c>
      <c r="O109" t="s">
        <v>118</v>
      </c>
      <c r="P109" s="4">
        <v>96950</v>
      </c>
      <c r="Q109" t="s">
        <v>119</v>
      </c>
      <c r="S109" s="5">
        <v>16702851621</v>
      </c>
      <c r="U109">
        <v>4451</v>
      </c>
      <c r="V109" t="s">
        <v>120</v>
      </c>
      <c r="X109" t="s">
        <v>2505</v>
      </c>
      <c r="Y109" t="s">
        <v>3325</v>
      </c>
      <c r="AA109" t="s">
        <v>477</v>
      </c>
      <c r="AB109" t="s">
        <v>3324</v>
      </c>
      <c r="AD109" t="s">
        <v>117</v>
      </c>
      <c r="AE109" t="s">
        <v>118</v>
      </c>
      <c r="AF109" s="4">
        <v>96950</v>
      </c>
      <c r="AG109" t="s">
        <v>119</v>
      </c>
      <c r="AI109" s="5">
        <v>16702851621</v>
      </c>
      <c r="AK109" t="s">
        <v>3904</v>
      </c>
      <c r="BC109" t="str">
        <f>"51-3021.00"</f>
        <v>51-3021.00</v>
      </c>
      <c r="BD109" t="s">
        <v>2123</v>
      </c>
      <c r="BE109" t="s">
        <v>3905</v>
      </c>
      <c r="BF109" t="s">
        <v>3906</v>
      </c>
      <c r="BG109">
        <v>1</v>
      </c>
      <c r="BI109" s="1">
        <v>44866</v>
      </c>
      <c r="BJ109" s="1">
        <v>45230</v>
      </c>
      <c r="BM109">
        <v>40</v>
      </c>
      <c r="BN109">
        <v>0</v>
      </c>
      <c r="BO109">
        <v>8</v>
      </c>
      <c r="BP109">
        <v>8</v>
      </c>
      <c r="BQ109">
        <v>8</v>
      </c>
      <c r="BR109">
        <v>8</v>
      </c>
      <c r="BS109">
        <v>8</v>
      </c>
      <c r="BT109">
        <v>0</v>
      </c>
      <c r="BU109" t="str">
        <f>"8:00 AM"</f>
        <v>8:00 AM</v>
      </c>
      <c r="BV109" t="str">
        <f>"5:00 PM"</f>
        <v>5:00 PM</v>
      </c>
      <c r="BW109" t="s">
        <v>128</v>
      </c>
      <c r="BX109">
        <v>0</v>
      </c>
      <c r="BY109">
        <v>3</v>
      </c>
      <c r="BZ109" t="s">
        <v>113</v>
      </c>
      <c r="CB109" s="3" t="s">
        <v>3907</v>
      </c>
      <c r="CC109" t="s">
        <v>3324</v>
      </c>
      <c r="CE109" t="s">
        <v>117</v>
      </c>
      <c r="CF109" t="s">
        <v>118</v>
      </c>
      <c r="CG109" s="4">
        <v>96950</v>
      </c>
      <c r="CH109" s="2">
        <v>8.2799999999999994</v>
      </c>
      <c r="CI109" s="2">
        <v>8.2799999999999994</v>
      </c>
      <c r="CJ109" s="2">
        <v>12.42</v>
      </c>
      <c r="CK109" s="2">
        <v>12.42</v>
      </c>
      <c r="CL109" t="s">
        <v>131</v>
      </c>
      <c r="CM109" t="s">
        <v>132</v>
      </c>
      <c r="CN109" t="s">
        <v>133</v>
      </c>
      <c r="CP109" t="s">
        <v>113</v>
      </c>
      <c r="CQ109" t="s">
        <v>134</v>
      </c>
      <c r="CR109" t="s">
        <v>113</v>
      </c>
      <c r="CS109" t="s">
        <v>134</v>
      </c>
      <c r="CT109" t="s">
        <v>132</v>
      </c>
      <c r="CU109" t="s">
        <v>134</v>
      </c>
      <c r="CV109" t="s">
        <v>132</v>
      </c>
      <c r="CW109" t="s">
        <v>2511</v>
      </c>
      <c r="CX109" s="5">
        <v>16702851621</v>
      </c>
      <c r="CY109" t="s">
        <v>3326</v>
      </c>
      <c r="CZ109" t="s">
        <v>132</v>
      </c>
      <c r="DA109" t="s">
        <v>134</v>
      </c>
      <c r="DB109" t="s">
        <v>113</v>
      </c>
    </row>
    <row r="110" spans="1:111" ht="14.45" customHeight="1" x14ac:dyDescent="0.25">
      <c r="A110" t="s">
        <v>7254</v>
      </c>
      <c r="B110" t="s">
        <v>356</v>
      </c>
      <c r="C110" s="1">
        <v>44851.971581944446</v>
      </c>
      <c r="D110" s="1">
        <v>44901</v>
      </c>
      <c r="E110" t="s">
        <v>170</v>
      </c>
      <c r="G110" t="s">
        <v>113</v>
      </c>
      <c r="H110" t="s">
        <v>113</v>
      </c>
      <c r="I110" t="s">
        <v>113</v>
      </c>
      <c r="J110" t="s">
        <v>6983</v>
      </c>
      <c r="L110" t="s">
        <v>3445</v>
      </c>
      <c r="M110" t="s">
        <v>3445</v>
      </c>
      <c r="N110" t="s">
        <v>141</v>
      </c>
      <c r="O110" t="s">
        <v>118</v>
      </c>
      <c r="P110" s="4">
        <v>96950</v>
      </c>
      <c r="Q110" t="s">
        <v>119</v>
      </c>
      <c r="S110" s="5">
        <v>16702346445</v>
      </c>
      <c r="T110">
        <v>2263</v>
      </c>
      <c r="U110">
        <v>445110</v>
      </c>
      <c r="V110" t="s">
        <v>120</v>
      </c>
      <c r="X110" t="s">
        <v>2850</v>
      </c>
      <c r="Y110" t="s">
        <v>2851</v>
      </c>
      <c r="AA110" t="s">
        <v>2852</v>
      </c>
      <c r="AB110" t="s">
        <v>3445</v>
      </c>
      <c r="AC110" t="s">
        <v>3445</v>
      </c>
      <c r="AD110" t="s">
        <v>141</v>
      </c>
      <c r="AE110" t="s">
        <v>118</v>
      </c>
      <c r="AF110" s="4">
        <v>96950</v>
      </c>
      <c r="AG110" t="s">
        <v>119</v>
      </c>
      <c r="AI110" s="5">
        <v>16702346445</v>
      </c>
      <c r="AJ110">
        <v>2263</v>
      </c>
      <c r="AK110" t="s">
        <v>2854</v>
      </c>
      <c r="BC110" t="str">
        <f>"41-4012.00"</f>
        <v>41-4012.00</v>
      </c>
      <c r="BD110" t="s">
        <v>465</v>
      </c>
      <c r="BE110" t="s">
        <v>6984</v>
      </c>
      <c r="BF110" t="s">
        <v>5863</v>
      </c>
      <c r="BG110">
        <v>1</v>
      </c>
      <c r="BI110" s="1">
        <v>44896</v>
      </c>
      <c r="BJ110" s="1">
        <v>45260</v>
      </c>
      <c r="BM110">
        <v>40</v>
      </c>
      <c r="BN110">
        <v>0</v>
      </c>
      <c r="BO110">
        <v>8</v>
      </c>
      <c r="BP110">
        <v>8</v>
      </c>
      <c r="BQ110">
        <v>8</v>
      </c>
      <c r="BR110">
        <v>8</v>
      </c>
      <c r="BS110">
        <v>8</v>
      </c>
      <c r="BT110">
        <v>0</v>
      </c>
      <c r="BU110" t="str">
        <f>"8:00 AM"</f>
        <v>8:00 AM</v>
      </c>
      <c r="BV110" t="str">
        <f>"5:00 PM"</f>
        <v>5:00 PM</v>
      </c>
      <c r="BW110" t="s">
        <v>164</v>
      </c>
      <c r="BX110">
        <v>0</v>
      </c>
      <c r="BY110">
        <v>6</v>
      </c>
      <c r="BZ110" t="s">
        <v>113</v>
      </c>
      <c r="CB110" s="3" t="s">
        <v>6985</v>
      </c>
      <c r="CC110" t="s">
        <v>3445</v>
      </c>
      <c r="CD110" t="s">
        <v>3445</v>
      </c>
      <c r="CE110" t="s">
        <v>141</v>
      </c>
      <c r="CF110" t="s">
        <v>118</v>
      </c>
      <c r="CG110" s="4">
        <v>96950</v>
      </c>
      <c r="CH110" s="2">
        <v>8.81</v>
      </c>
      <c r="CI110" s="2">
        <v>11</v>
      </c>
      <c r="CJ110" s="2">
        <v>13.21</v>
      </c>
      <c r="CK110" s="2">
        <v>16.5</v>
      </c>
      <c r="CL110" t="s">
        <v>131</v>
      </c>
      <c r="CM110" t="s">
        <v>2858</v>
      </c>
      <c r="CN110" t="s">
        <v>133</v>
      </c>
      <c r="CP110" t="s">
        <v>113</v>
      </c>
      <c r="CQ110" t="s">
        <v>134</v>
      </c>
      <c r="CR110" t="s">
        <v>113</v>
      </c>
      <c r="CS110" t="s">
        <v>134</v>
      </c>
      <c r="CT110" t="s">
        <v>132</v>
      </c>
      <c r="CU110" t="s">
        <v>134</v>
      </c>
      <c r="CV110" t="s">
        <v>132</v>
      </c>
      <c r="CW110" t="s">
        <v>132</v>
      </c>
      <c r="CX110" s="5">
        <v>16702346445</v>
      </c>
      <c r="CY110" t="s">
        <v>2854</v>
      </c>
      <c r="CZ110" t="s">
        <v>132</v>
      </c>
      <c r="DA110" t="s">
        <v>134</v>
      </c>
      <c r="DB110" t="s">
        <v>113</v>
      </c>
      <c r="DC110" t="s">
        <v>2850</v>
      </c>
      <c r="DD110" t="s">
        <v>2851</v>
      </c>
      <c r="DF110" t="s">
        <v>7255</v>
      </c>
      <c r="DG110" t="s">
        <v>2854</v>
      </c>
    </row>
    <row r="111" spans="1:111" ht="14.45" customHeight="1" x14ac:dyDescent="0.25">
      <c r="A111" t="s">
        <v>7256</v>
      </c>
      <c r="B111" t="s">
        <v>187</v>
      </c>
      <c r="C111" s="1">
        <v>44848.393284606478</v>
      </c>
      <c r="D111" s="1">
        <v>44901</v>
      </c>
      <c r="E111" t="s">
        <v>170</v>
      </c>
      <c r="G111" t="s">
        <v>113</v>
      </c>
      <c r="H111" t="s">
        <v>113</v>
      </c>
      <c r="I111" t="s">
        <v>113</v>
      </c>
      <c r="J111" t="s">
        <v>7257</v>
      </c>
      <c r="L111" t="s">
        <v>7258</v>
      </c>
      <c r="N111" t="s">
        <v>234</v>
      </c>
      <c r="O111" t="s">
        <v>118</v>
      </c>
      <c r="P111" s="4">
        <v>96951</v>
      </c>
      <c r="Q111" t="s">
        <v>119</v>
      </c>
      <c r="S111" s="5">
        <v>16705323131</v>
      </c>
      <c r="U111">
        <v>452319</v>
      </c>
      <c r="V111" t="s">
        <v>120</v>
      </c>
      <c r="X111" t="s">
        <v>5416</v>
      </c>
      <c r="Y111" t="s">
        <v>5568</v>
      </c>
      <c r="AA111" t="s">
        <v>390</v>
      </c>
      <c r="AB111" t="s">
        <v>270</v>
      </c>
      <c r="AC111" t="s">
        <v>5567</v>
      </c>
      <c r="AD111" t="s">
        <v>234</v>
      </c>
      <c r="AE111" t="s">
        <v>118</v>
      </c>
      <c r="AF111" s="4">
        <v>96951</v>
      </c>
      <c r="AG111" t="s">
        <v>119</v>
      </c>
      <c r="AI111" s="5">
        <v>16705323131</v>
      </c>
      <c r="AK111" t="s">
        <v>5570</v>
      </c>
      <c r="BC111" t="str">
        <f>"41-2011.00"</f>
        <v>41-2011.00</v>
      </c>
      <c r="BD111" t="s">
        <v>7259</v>
      </c>
      <c r="BE111" t="s">
        <v>7260</v>
      </c>
      <c r="BF111" t="s">
        <v>7261</v>
      </c>
      <c r="BG111">
        <v>1</v>
      </c>
      <c r="BH111">
        <v>1</v>
      </c>
      <c r="BI111" s="1">
        <v>44835</v>
      </c>
      <c r="BJ111" s="1">
        <v>45199</v>
      </c>
      <c r="BK111" s="1">
        <v>44901</v>
      </c>
      <c r="BL111" s="1">
        <v>45199</v>
      </c>
      <c r="BM111">
        <v>40</v>
      </c>
      <c r="BN111">
        <v>0</v>
      </c>
      <c r="BO111">
        <v>8</v>
      </c>
      <c r="BP111">
        <v>8</v>
      </c>
      <c r="BQ111">
        <v>8</v>
      </c>
      <c r="BR111">
        <v>8</v>
      </c>
      <c r="BS111">
        <v>8</v>
      </c>
      <c r="BT111">
        <v>0</v>
      </c>
      <c r="BU111" t="str">
        <f>"8:00 AM"</f>
        <v>8:00 AM</v>
      </c>
      <c r="BV111" t="str">
        <f>"5:00 PM"</f>
        <v>5:00 PM</v>
      </c>
      <c r="BW111" t="s">
        <v>164</v>
      </c>
      <c r="BX111">
        <v>0</v>
      </c>
      <c r="BY111">
        <v>3</v>
      </c>
      <c r="BZ111" t="s">
        <v>113</v>
      </c>
      <c r="CB111" s="3" t="s">
        <v>7262</v>
      </c>
      <c r="CC111" t="s">
        <v>5567</v>
      </c>
      <c r="CE111" t="s">
        <v>234</v>
      </c>
      <c r="CF111" t="s">
        <v>118</v>
      </c>
      <c r="CG111" s="4">
        <v>96951</v>
      </c>
      <c r="CH111" s="2">
        <v>8.1199999999999992</v>
      </c>
      <c r="CI111" s="2">
        <v>8.1199999999999992</v>
      </c>
      <c r="CJ111" s="2">
        <v>0</v>
      </c>
      <c r="CK111" s="2">
        <v>0</v>
      </c>
      <c r="CL111" t="s">
        <v>131</v>
      </c>
      <c r="CM111" t="s">
        <v>128</v>
      </c>
      <c r="CN111" t="s">
        <v>133</v>
      </c>
      <c r="CP111" t="s">
        <v>113</v>
      </c>
      <c r="CQ111" t="s">
        <v>134</v>
      </c>
      <c r="CR111" t="s">
        <v>113</v>
      </c>
      <c r="CS111" t="s">
        <v>113</v>
      </c>
      <c r="CT111" t="s">
        <v>132</v>
      </c>
      <c r="CU111" t="s">
        <v>134</v>
      </c>
      <c r="CV111" t="s">
        <v>132</v>
      </c>
      <c r="CW111" t="s">
        <v>7263</v>
      </c>
      <c r="CX111" s="5">
        <v>16705323131</v>
      </c>
      <c r="CY111" t="s">
        <v>5570</v>
      </c>
      <c r="CZ111" t="s">
        <v>132</v>
      </c>
      <c r="DA111" t="s">
        <v>134</v>
      </c>
      <c r="DB111" t="s">
        <v>113</v>
      </c>
      <c r="DC111" t="s">
        <v>5416</v>
      </c>
      <c r="DD111" t="s">
        <v>5568</v>
      </c>
      <c r="DF111" t="s">
        <v>7264</v>
      </c>
      <c r="DG111" t="s">
        <v>5570</v>
      </c>
    </row>
    <row r="112" spans="1:111" ht="14.45" customHeight="1" x14ac:dyDescent="0.25">
      <c r="A112" t="s">
        <v>7265</v>
      </c>
      <c r="B112" t="s">
        <v>187</v>
      </c>
      <c r="C112" s="1">
        <v>44834.801664004626</v>
      </c>
      <c r="D112" s="1">
        <v>44901</v>
      </c>
      <c r="E112" t="s">
        <v>170</v>
      </c>
      <c r="G112" t="s">
        <v>113</v>
      </c>
      <c r="H112" t="s">
        <v>113</v>
      </c>
      <c r="I112" t="s">
        <v>113</v>
      </c>
      <c r="J112" t="s">
        <v>3712</v>
      </c>
      <c r="K112" t="s">
        <v>3713</v>
      </c>
      <c r="L112" t="s">
        <v>3714</v>
      </c>
      <c r="N112" t="s">
        <v>141</v>
      </c>
      <c r="O112" t="s">
        <v>118</v>
      </c>
      <c r="P112" s="4">
        <v>96950</v>
      </c>
      <c r="Q112" t="s">
        <v>119</v>
      </c>
      <c r="S112" s="5">
        <v>16702354405</v>
      </c>
      <c r="U112">
        <v>44814</v>
      </c>
      <c r="V112" t="s">
        <v>120</v>
      </c>
      <c r="X112" t="s">
        <v>3715</v>
      </c>
      <c r="Y112" t="s">
        <v>3716</v>
      </c>
      <c r="AA112" t="s">
        <v>326</v>
      </c>
      <c r="AB112" t="s">
        <v>3714</v>
      </c>
      <c r="AD112" t="s">
        <v>141</v>
      </c>
      <c r="AE112" t="s">
        <v>118</v>
      </c>
      <c r="AF112" s="4">
        <v>96950</v>
      </c>
      <c r="AG112" t="s">
        <v>119</v>
      </c>
      <c r="AI112" s="5">
        <v>16702354405</v>
      </c>
      <c r="AK112" t="s">
        <v>3717</v>
      </c>
      <c r="BC112" t="str">
        <f>"41-1011.00"</f>
        <v>41-1011.00</v>
      </c>
      <c r="BD112" t="s">
        <v>653</v>
      </c>
      <c r="BE112" t="s">
        <v>3718</v>
      </c>
      <c r="BF112" t="s">
        <v>3719</v>
      </c>
      <c r="BG112">
        <v>2</v>
      </c>
      <c r="BH112">
        <v>2</v>
      </c>
      <c r="BI112" s="1">
        <v>44927</v>
      </c>
      <c r="BJ112" s="1">
        <v>45291</v>
      </c>
      <c r="BK112" s="1">
        <v>44927</v>
      </c>
      <c r="BL112" s="1">
        <v>45291</v>
      </c>
      <c r="BM112">
        <v>40</v>
      </c>
      <c r="BN112">
        <v>0</v>
      </c>
      <c r="BO112">
        <v>8</v>
      </c>
      <c r="BP112">
        <v>8</v>
      </c>
      <c r="BQ112">
        <v>8</v>
      </c>
      <c r="BR112">
        <v>8</v>
      </c>
      <c r="BS112">
        <v>8</v>
      </c>
      <c r="BT112">
        <v>0</v>
      </c>
      <c r="BU112" t="str">
        <f>"11:00 AM"</f>
        <v>11:00 AM</v>
      </c>
      <c r="BV112" t="str">
        <f>"8:00 PM"</f>
        <v>8:00 PM</v>
      </c>
      <c r="BW112" t="s">
        <v>164</v>
      </c>
      <c r="BX112">
        <v>0</v>
      </c>
      <c r="BY112">
        <v>12</v>
      </c>
      <c r="BZ112" t="s">
        <v>134</v>
      </c>
      <c r="CA112">
        <v>1</v>
      </c>
      <c r="CB112" t="s">
        <v>3720</v>
      </c>
      <c r="CC112" t="s">
        <v>3714</v>
      </c>
      <c r="CE112" t="s">
        <v>141</v>
      </c>
      <c r="CF112" t="s">
        <v>118</v>
      </c>
      <c r="CG112" s="4">
        <v>96950</v>
      </c>
      <c r="CH112" s="2">
        <v>10.45</v>
      </c>
      <c r="CI112" s="2">
        <v>10.45</v>
      </c>
      <c r="CJ112" s="2">
        <v>15.66</v>
      </c>
      <c r="CK112" s="2">
        <v>15.66</v>
      </c>
      <c r="CL112" t="s">
        <v>131</v>
      </c>
      <c r="CN112" t="s">
        <v>133</v>
      </c>
      <c r="CP112" t="s">
        <v>113</v>
      </c>
      <c r="CQ112" t="s">
        <v>134</v>
      </c>
      <c r="CR112" t="s">
        <v>113</v>
      </c>
      <c r="CS112" t="s">
        <v>134</v>
      </c>
      <c r="CT112" t="s">
        <v>132</v>
      </c>
      <c r="CU112" t="s">
        <v>134</v>
      </c>
      <c r="CV112" t="s">
        <v>132</v>
      </c>
      <c r="CW112" t="s">
        <v>7266</v>
      </c>
      <c r="CX112" s="5">
        <v>16702354405</v>
      </c>
      <c r="CY112" t="s">
        <v>132</v>
      </c>
      <c r="CZ112" t="s">
        <v>7267</v>
      </c>
      <c r="DA112" t="s">
        <v>134</v>
      </c>
      <c r="DB112" t="s">
        <v>113</v>
      </c>
    </row>
    <row r="113" spans="1:111" ht="14.45" customHeight="1" x14ac:dyDescent="0.25">
      <c r="A113" t="s">
        <v>7268</v>
      </c>
      <c r="B113" t="s">
        <v>356</v>
      </c>
      <c r="C113" s="1">
        <v>44826.999731018521</v>
      </c>
      <c r="D113" s="1">
        <v>44901</v>
      </c>
      <c r="E113" t="s">
        <v>112</v>
      </c>
      <c r="F113" s="1">
        <v>44956.791666666664</v>
      </c>
      <c r="G113" t="s">
        <v>113</v>
      </c>
      <c r="H113" t="s">
        <v>113</v>
      </c>
      <c r="I113" t="s">
        <v>113</v>
      </c>
      <c r="J113" t="s">
        <v>6225</v>
      </c>
      <c r="L113" t="s">
        <v>6226</v>
      </c>
      <c r="M113" t="s">
        <v>947</v>
      </c>
      <c r="N113" t="s">
        <v>117</v>
      </c>
      <c r="O113" t="s">
        <v>118</v>
      </c>
      <c r="P113" s="4">
        <v>96950</v>
      </c>
      <c r="Q113" t="s">
        <v>119</v>
      </c>
      <c r="R113" t="s">
        <v>1405</v>
      </c>
      <c r="S113" s="5">
        <v>16707891106</v>
      </c>
      <c r="U113">
        <v>56132</v>
      </c>
      <c r="V113" t="s">
        <v>120</v>
      </c>
      <c r="X113" t="s">
        <v>6227</v>
      </c>
      <c r="Y113" t="s">
        <v>6228</v>
      </c>
      <c r="Z113" t="s">
        <v>5139</v>
      </c>
      <c r="AA113" t="s">
        <v>6229</v>
      </c>
      <c r="AB113" t="s">
        <v>6226</v>
      </c>
      <c r="AC113" t="s">
        <v>947</v>
      </c>
      <c r="AD113" t="s">
        <v>117</v>
      </c>
      <c r="AE113" t="s">
        <v>118</v>
      </c>
      <c r="AF113" s="4">
        <v>96950</v>
      </c>
      <c r="AG113" t="s">
        <v>119</v>
      </c>
      <c r="AH113" t="s">
        <v>1405</v>
      </c>
      <c r="AI113" s="5">
        <v>16707891106</v>
      </c>
      <c r="AK113" t="s">
        <v>6230</v>
      </c>
      <c r="BC113" t="str">
        <f>"49-9071.00"</f>
        <v>49-9071.00</v>
      </c>
      <c r="BD113" t="s">
        <v>240</v>
      </c>
      <c r="BE113" t="s">
        <v>6231</v>
      </c>
      <c r="BF113" t="s">
        <v>453</v>
      </c>
      <c r="BG113">
        <v>20</v>
      </c>
      <c r="BI113" s="1">
        <v>44958</v>
      </c>
      <c r="BJ113" s="1">
        <v>45322</v>
      </c>
      <c r="BM113">
        <v>35</v>
      </c>
      <c r="BN113">
        <v>0</v>
      </c>
      <c r="BO113">
        <v>7</v>
      </c>
      <c r="BP113">
        <v>7</v>
      </c>
      <c r="BQ113">
        <v>7</v>
      </c>
      <c r="BR113">
        <v>7</v>
      </c>
      <c r="BS113">
        <v>7</v>
      </c>
      <c r="BT113">
        <v>0</v>
      </c>
      <c r="BU113" t="str">
        <f>"8:00 AM"</f>
        <v>8:00 AM</v>
      </c>
      <c r="BV113" t="str">
        <f>"4:30 PM"</f>
        <v>4:30 PM</v>
      </c>
      <c r="BW113" t="s">
        <v>164</v>
      </c>
      <c r="BX113">
        <v>0</v>
      </c>
      <c r="BY113">
        <v>12</v>
      </c>
      <c r="BZ113" t="s">
        <v>113</v>
      </c>
      <c r="CB113" t="s">
        <v>6232</v>
      </c>
      <c r="CC113" t="s">
        <v>6233</v>
      </c>
      <c r="CD113" t="s">
        <v>7269</v>
      </c>
      <c r="CE113" t="s">
        <v>117</v>
      </c>
      <c r="CF113" t="s">
        <v>118</v>
      </c>
      <c r="CG113" s="4">
        <v>96950</v>
      </c>
      <c r="CH113" s="2">
        <v>9.19</v>
      </c>
      <c r="CI113" s="2">
        <v>9.19</v>
      </c>
      <c r="CJ113" s="2">
        <v>13.79</v>
      </c>
      <c r="CK113" s="2">
        <v>13.79</v>
      </c>
      <c r="CL113" t="s">
        <v>131</v>
      </c>
      <c r="CM113" t="s">
        <v>6235</v>
      </c>
      <c r="CN113" t="s">
        <v>133</v>
      </c>
      <c r="CP113" t="s">
        <v>113</v>
      </c>
      <c r="CQ113" t="s">
        <v>134</v>
      </c>
      <c r="CR113" t="s">
        <v>113</v>
      </c>
      <c r="CS113" t="s">
        <v>134</v>
      </c>
      <c r="CT113" t="s">
        <v>134</v>
      </c>
      <c r="CU113" t="s">
        <v>134</v>
      </c>
      <c r="CV113" t="s">
        <v>132</v>
      </c>
      <c r="CW113" t="s">
        <v>409</v>
      </c>
      <c r="CX113" s="5">
        <v>16707891106</v>
      </c>
      <c r="CY113" t="s">
        <v>6230</v>
      </c>
      <c r="CZ113" t="s">
        <v>399</v>
      </c>
      <c r="DA113" t="s">
        <v>134</v>
      </c>
      <c r="DB113" t="s">
        <v>113</v>
      </c>
    </row>
    <row r="114" spans="1:111" ht="14.45" customHeight="1" x14ac:dyDescent="0.25">
      <c r="A114" t="s">
        <v>7270</v>
      </c>
      <c r="B114" t="s">
        <v>111</v>
      </c>
      <c r="C114" s="1">
        <v>44790.081054629627</v>
      </c>
      <c r="D114" s="1">
        <v>44901</v>
      </c>
      <c r="E114" t="s">
        <v>170</v>
      </c>
      <c r="G114" t="s">
        <v>113</v>
      </c>
      <c r="H114" t="s">
        <v>113</v>
      </c>
      <c r="I114" t="s">
        <v>113</v>
      </c>
      <c r="J114" t="s">
        <v>2332</v>
      </c>
      <c r="K114" t="s">
        <v>956</v>
      </c>
      <c r="L114" t="s">
        <v>2957</v>
      </c>
      <c r="M114" t="s">
        <v>141</v>
      </c>
      <c r="N114" t="s">
        <v>708</v>
      </c>
      <c r="O114" t="s">
        <v>118</v>
      </c>
      <c r="P114" s="4">
        <v>96950</v>
      </c>
      <c r="Q114" t="s">
        <v>119</v>
      </c>
      <c r="R114" t="s">
        <v>132</v>
      </c>
      <c r="S114" s="5">
        <v>16702330800</v>
      </c>
      <c r="U114">
        <v>62441</v>
      </c>
      <c r="V114" t="s">
        <v>120</v>
      </c>
      <c r="X114" t="s">
        <v>2958</v>
      </c>
      <c r="Y114" t="s">
        <v>4688</v>
      </c>
      <c r="Z114" t="s">
        <v>4689</v>
      </c>
      <c r="AA114" t="s">
        <v>1755</v>
      </c>
      <c r="AB114" t="s">
        <v>2957</v>
      </c>
      <c r="AC114" t="s">
        <v>141</v>
      </c>
      <c r="AD114" t="s">
        <v>708</v>
      </c>
      <c r="AE114" t="s">
        <v>118</v>
      </c>
      <c r="AF114" s="4">
        <v>96950</v>
      </c>
      <c r="AG114" t="s">
        <v>119</v>
      </c>
      <c r="AH114" t="s">
        <v>132</v>
      </c>
      <c r="AI114" s="5">
        <v>16702330800</v>
      </c>
      <c r="AK114" t="s">
        <v>962</v>
      </c>
      <c r="BC114" t="str">
        <f>"39-9011.00"</f>
        <v>39-9011.00</v>
      </c>
      <c r="BD114" t="s">
        <v>1758</v>
      </c>
      <c r="BE114" t="s">
        <v>4690</v>
      </c>
      <c r="BF114" t="s">
        <v>4691</v>
      </c>
      <c r="BG114">
        <v>2</v>
      </c>
      <c r="BI114" s="1">
        <v>44837</v>
      </c>
      <c r="BJ114" s="1">
        <v>45199</v>
      </c>
      <c r="BM114">
        <v>35</v>
      </c>
      <c r="BN114">
        <v>0</v>
      </c>
      <c r="BO114">
        <v>7</v>
      </c>
      <c r="BP114">
        <v>7</v>
      </c>
      <c r="BQ114">
        <v>7</v>
      </c>
      <c r="BR114">
        <v>7</v>
      </c>
      <c r="BS114">
        <v>7</v>
      </c>
      <c r="BT114">
        <v>0</v>
      </c>
      <c r="BU114" t="str">
        <f>"8:00 AM"</f>
        <v>8:00 AM</v>
      </c>
      <c r="BV114" t="str">
        <f>"4:00 PM"</f>
        <v>4:00 PM</v>
      </c>
      <c r="BW114" t="s">
        <v>164</v>
      </c>
      <c r="BX114">
        <v>0</v>
      </c>
      <c r="BY114">
        <v>12</v>
      </c>
      <c r="BZ114" t="s">
        <v>113</v>
      </c>
      <c r="CB114" s="3" t="s">
        <v>4692</v>
      </c>
      <c r="CC114" t="s">
        <v>2957</v>
      </c>
      <c r="CD114" t="s">
        <v>141</v>
      </c>
      <c r="CE114" t="s">
        <v>708</v>
      </c>
      <c r="CF114" t="s">
        <v>118</v>
      </c>
      <c r="CG114" s="4">
        <v>96950</v>
      </c>
      <c r="CH114" s="2">
        <v>7.53</v>
      </c>
      <c r="CI114" s="2">
        <v>7.53</v>
      </c>
      <c r="CJ114" s="2">
        <v>11.3</v>
      </c>
      <c r="CK114" s="2">
        <v>11.3</v>
      </c>
      <c r="CL114" t="s">
        <v>131</v>
      </c>
      <c r="CM114" t="s">
        <v>228</v>
      </c>
      <c r="CN114" t="s">
        <v>133</v>
      </c>
      <c r="CP114" t="s">
        <v>113</v>
      </c>
      <c r="CQ114" t="s">
        <v>134</v>
      </c>
      <c r="CR114" t="s">
        <v>113</v>
      </c>
      <c r="CS114" t="s">
        <v>134</v>
      </c>
      <c r="CT114" t="s">
        <v>132</v>
      </c>
      <c r="CU114" t="s">
        <v>134</v>
      </c>
      <c r="CV114" t="s">
        <v>132</v>
      </c>
      <c r="CW114" t="s">
        <v>132</v>
      </c>
      <c r="CX114" s="5">
        <v>16702330800</v>
      </c>
      <c r="CY114" t="s">
        <v>962</v>
      </c>
      <c r="CZ114" t="s">
        <v>132</v>
      </c>
      <c r="DA114" t="s">
        <v>134</v>
      </c>
      <c r="DB114" t="s">
        <v>113</v>
      </c>
      <c r="DC114" t="s">
        <v>696</v>
      </c>
      <c r="DD114" t="s">
        <v>696</v>
      </c>
      <c r="DF114" t="s">
        <v>696</v>
      </c>
      <c r="DG114" t="s">
        <v>132</v>
      </c>
    </row>
    <row r="115" spans="1:111" ht="14.45" customHeight="1" x14ac:dyDescent="0.25">
      <c r="A115" t="s">
        <v>7271</v>
      </c>
      <c r="B115" t="s">
        <v>356</v>
      </c>
      <c r="C115" s="1">
        <v>44823.130409837962</v>
      </c>
      <c r="D115" s="1">
        <v>44901</v>
      </c>
      <c r="E115" t="s">
        <v>170</v>
      </c>
      <c r="G115" t="s">
        <v>113</v>
      </c>
      <c r="H115" t="s">
        <v>113</v>
      </c>
      <c r="I115" t="s">
        <v>113</v>
      </c>
      <c r="J115" t="s">
        <v>2063</v>
      </c>
      <c r="K115" t="s">
        <v>2064</v>
      </c>
      <c r="L115" t="s">
        <v>2065</v>
      </c>
      <c r="N115" t="s">
        <v>117</v>
      </c>
      <c r="O115" t="s">
        <v>118</v>
      </c>
      <c r="P115" s="4">
        <v>96950</v>
      </c>
      <c r="Q115" t="s">
        <v>119</v>
      </c>
      <c r="S115" s="5">
        <v>16702358570</v>
      </c>
      <c r="U115">
        <v>44522</v>
      </c>
      <c r="V115" t="s">
        <v>120</v>
      </c>
      <c r="X115" t="s">
        <v>2066</v>
      </c>
      <c r="Y115" t="s">
        <v>2067</v>
      </c>
      <c r="Z115" t="s">
        <v>1032</v>
      </c>
      <c r="AA115" t="s">
        <v>2068</v>
      </c>
      <c r="AB115" t="s">
        <v>2065</v>
      </c>
      <c r="AD115" t="s">
        <v>117</v>
      </c>
      <c r="AE115" t="s">
        <v>118</v>
      </c>
      <c r="AF115" s="4">
        <v>96950</v>
      </c>
      <c r="AG115" t="s">
        <v>119</v>
      </c>
      <c r="AI115" s="5">
        <v>16702358570</v>
      </c>
      <c r="AK115" t="s">
        <v>2069</v>
      </c>
      <c r="BC115" t="str">
        <f>"41-4012.00"</f>
        <v>41-4012.00</v>
      </c>
      <c r="BD115" t="s">
        <v>465</v>
      </c>
      <c r="BE115" t="s">
        <v>5862</v>
      </c>
      <c r="BF115" t="s">
        <v>5863</v>
      </c>
      <c r="BG115">
        <v>4</v>
      </c>
      <c r="BI115" s="1">
        <v>44835</v>
      </c>
      <c r="BJ115" s="1">
        <v>44834</v>
      </c>
      <c r="BM115">
        <v>35</v>
      </c>
      <c r="BN115">
        <v>5</v>
      </c>
      <c r="BO115">
        <v>5</v>
      </c>
      <c r="BP115">
        <v>5</v>
      </c>
      <c r="BQ115">
        <v>5</v>
      </c>
      <c r="BR115">
        <v>5</v>
      </c>
      <c r="BS115">
        <v>5</v>
      </c>
      <c r="BT115">
        <v>5</v>
      </c>
      <c r="BU115" t="str">
        <f>"7:00 AM"</f>
        <v>7:00 AM</v>
      </c>
      <c r="BV115" t="str">
        <f>"7:00 PM"</f>
        <v>7:00 PM</v>
      </c>
      <c r="BW115" t="s">
        <v>164</v>
      </c>
      <c r="BX115">
        <v>0</v>
      </c>
      <c r="BY115">
        <v>24</v>
      </c>
      <c r="BZ115" t="s">
        <v>113</v>
      </c>
      <c r="CB115" s="3" t="s">
        <v>5864</v>
      </c>
      <c r="CC115" t="s">
        <v>2073</v>
      </c>
      <c r="CD115" t="s">
        <v>1373</v>
      </c>
      <c r="CE115" t="s">
        <v>141</v>
      </c>
      <c r="CF115" t="s">
        <v>118</v>
      </c>
      <c r="CG115" s="4">
        <v>96950</v>
      </c>
      <c r="CH115" s="2">
        <v>8.81</v>
      </c>
      <c r="CI115" s="2">
        <v>8.81</v>
      </c>
      <c r="CJ115" s="2">
        <v>13.22</v>
      </c>
      <c r="CK115" s="2">
        <v>13.22</v>
      </c>
      <c r="CL115" t="s">
        <v>131</v>
      </c>
      <c r="CM115" t="s">
        <v>557</v>
      </c>
      <c r="CN115" t="s">
        <v>133</v>
      </c>
      <c r="CP115" t="s">
        <v>113</v>
      </c>
      <c r="CQ115" t="s">
        <v>134</v>
      </c>
      <c r="CR115" t="s">
        <v>113</v>
      </c>
      <c r="CS115" t="s">
        <v>134</v>
      </c>
      <c r="CT115" t="s">
        <v>132</v>
      </c>
      <c r="CU115" t="s">
        <v>134</v>
      </c>
      <c r="CV115" t="s">
        <v>132</v>
      </c>
      <c r="CW115" t="s">
        <v>715</v>
      </c>
      <c r="CX115" s="5">
        <v>16702358570</v>
      </c>
      <c r="CY115" t="s">
        <v>2069</v>
      </c>
      <c r="CZ115" t="s">
        <v>132</v>
      </c>
      <c r="DA115" t="s">
        <v>134</v>
      </c>
      <c r="DB115" t="s">
        <v>113</v>
      </c>
      <c r="DC115" t="s">
        <v>7272</v>
      </c>
      <c r="DD115" t="s">
        <v>2067</v>
      </c>
      <c r="DE115" t="s">
        <v>1032</v>
      </c>
    </row>
    <row r="116" spans="1:111" ht="14.45" customHeight="1" x14ac:dyDescent="0.25">
      <c r="A116" t="s">
        <v>7120</v>
      </c>
      <c r="B116" t="s">
        <v>356</v>
      </c>
      <c r="C116" s="1">
        <v>44803.899421643517</v>
      </c>
      <c r="D116" s="1">
        <v>44900</v>
      </c>
      <c r="E116" t="s">
        <v>170</v>
      </c>
      <c r="G116" t="s">
        <v>113</v>
      </c>
      <c r="H116" t="s">
        <v>113</v>
      </c>
      <c r="I116" t="s">
        <v>113</v>
      </c>
      <c r="J116" t="s">
        <v>4052</v>
      </c>
      <c r="K116" t="s">
        <v>4268</v>
      </c>
      <c r="L116" t="s">
        <v>4269</v>
      </c>
      <c r="M116" t="s">
        <v>132</v>
      </c>
      <c r="N116" t="s">
        <v>117</v>
      </c>
      <c r="O116" t="s">
        <v>118</v>
      </c>
      <c r="P116" s="4">
        <v>96950</v>
      </c>
      <c r="Q116" t="s">
        <v>119</v>
      </c>
      <c r="R116" t="s">
        <v>132</v>
      </c>
      <c r="S116" s="5">
        <v>16704839919</v>
      </c>
      <c r="U116">
        <v>448190</v>
      </c>
      <c r="V116" t="s">
        <v>120</v>
      </c>
      <c r="X116" t="s">
        <v>4056</v>
      </c>
      <c r="Y116" t="s">
        <v>4270</v>
      </c>
      <c r="Z116" t="s">
        <v>3750</v>
      </c>
      <c r="AA116" t="s">
        <v>4271</v>
      </c>
      <c r="AB116" t="s">
        <v>4054</v>
      </c>
      <c r="AC116" t="s">
        <v>132</v>
      </c>
      <c r="AD116" t="s">
        <v>117</v>
      </c>
      <c r="AE116" t="s">
        <v>118</v>
      </c>
      <c r="AF116" s="4">
        <v>96950</v>
      </c>
      <c r="AG116" t="s">
        <v>119</v>
      </c>
      <c r="AH116" t="s">
        <v>132</v>
      </c>
      <c r="AI116" s="5">
        <v>16704839919</v>
      </c>
      <c r="AK116" t="s">
        <v>432</v>
      </c>
      <c r="BC116" t="str">
        <f>"51-6052.00"</f>
        <v>51-6052.00</v>
      </c>
      <c r="BD116" t="s">
        <v>1715</v>
      </c>
      <c r="BE116" t="s">
        <v>4272</v>
      </c>
      <c r="BF116" t="s">
        <v>4273</v>
      </c>
      <c r="BG116">
        <v>2</v>
      </c>
      <c r="BI116" s="1">
        <v>44880</v>
      </c>
      <c r="BJ116" s="1">
        <v>45244</v>
      </c>
      <c r="BM116">
        <v>40</v>
      </c>
      <c r="BN116">
        <v>0</v>
      </c>
      <c r="BO116">
        <v>8</v>
      </c>
      <c r="BP116">
        <v>8</v>
      </c>
      <c r="BQ116">
        <v>8</v>
      </c>
      <c r="BR116">
        <v>8</v>
      </c>
      <c r="BS116">
        <v>8</v>
      </c>
      <c r="BT116">
        <v>0</v>
      </c>
      <c r="BU116" t="str">
        <f>"8:00 AM"</f>
        <v>8:00 AM</v>
      </c>
      <c r="BV116" t="str">
        <f>"5:00 PM"</f>
        <v>5:00 PM</v>
      </c>
      <c r="BW116" t="s">
        <v>128</v>
      </c>
      <c r="BX116">
        <v>0</v>
      </c>
      <c r="BY116">
        <v>6</v>
      </c>
      <c r="BZ116" t="s">
        <v>113</v>
      </c>
      <c r="CB116" t="s">
        <v>132</v>
      </c>
      <c r="CC116" t="s">
        <v>4054</v>
      </c>
      <c r="CD116" t="s">
        <v>132</v>
      </c>
      <c r="CE116" t="s">
        <v>117</v>
      </c>
      <c r="CF116" t="s">
        <v>118</v>
      </c>
      <c r="CG116" s="4">
        <v>96950</v>
      </c>
      <c r="CH116" s="2">
        <v>8.0299999999999994</v>
      </c>
      <c r="CI116" s="2">
        <v>8.0299999999999994</v>
      </c>
      <c r="CJ116" s="2">
        <v>12.05</v>
      </c>
      <c r="CK116" s="2">
        <v>12.05</v>
      </c>
      <c r="CL116" t="s">
        <v>131</v>
      </c>
      <c r="CM116" t="s">
        <v>132</v>
      </c>
      <c r="CN116" t="s">
        <v>133</v>
      </c>
      <c r="CP116" t="s">
        <v>113</v>
      </c>
      <c r="CQ116" t="s">
        <v>134</v>
      </c>
      <c r="CR116" t="s">
        <v>134</v>
      </c>
      <c r="CS116" t="s">
        <v>134</v>
      </c>
      <c r="CT116" t="s">
        <v>132</v>
      </c>
      <c r="CU116" t="s">
        <v>134</v>
      </c>
      <c r="CV116" t="s">
        <v>132</v>
      </c>
      <c r="CW116" t="s">
        <v>132</v>
      </c>
      <c r="CX116" s="5">
        <v>16702876868</v>
      </c>
      <c r="CY116" t="s">
        <v>7121</v>
      </c>
      <c r="CZ116" t="s">
        <v>132</v>
      </c>
      <c r="DA116" t="s">
        <v>134</v>
      </c>
      <c r="DB116" t="s">
        <v>113</v>
      </c>
    </row>
    <row r="117" spans="1:111" ht="14.45" customHeight="1" x14ac:dyDescent="0.25">
      <c r="A117" t="s">
        <v>7122</v>
      </c>
      <c r="B117" t="s">
        <v>356</v>
      </c>
      <c r="C117" s="1">
        <v>44847.867541782405</v>
      </c>
      <c r="D117" s="1">
        <v>44900</v>
      </c>
      <c r="E117" t="s">
        <v>170</v>
      </c>
      <c r="G117" t="s">
        <v>113</v>
      </c>
      <c r="H117" t="s">
        <v>113</v>
      </c>
      <c r="I117" t="s">
        <v>113</v>
      </c>
      <c r="J117" t="s">
        <v>3247</v>
      </c>
      <c r="K117" t="s">
        <v>3248</v>
      </c>
      <c r="L117" t="s">
        <v>3249</v>
      </c>
      <c r="M117" t="s">
        <v>3250</v>
      </c>
      <c r="N117" t="s">
        <v>141</v>
      </c>
      <c r="O117" t="s">
        <v>118</v>
      </c>
      <c r="P117" s="4">
        <v>96950</v>
      </c>
      <c r="Q117" t="s">
        <v>119</v>
      </c>
      <c r="S117" s="5">
        <v>16709893291</v>
      </c>
      <c r="U117">
        <v>56179</v>
      </c>
      <c r="V117" t="s">
        <v>120</v>
      </c>
      <c r="X117" t="s">
        <v>3251</v>
      </c>
      <c r="Y117" t="s">
        <v>3252</v>
      </c>
      <c r="Z117" t="s">
        <v>3253</v>
      </c>
      <c r="AA117" t="s">
        <v>3254</v>
      </c>
      <c r="AB117" t="s">
        <v>3249</v>
      </c>
      <c r="AC117" t="s">
        <v>3255</v>
      </c>
      <c r="AD117" t="s">
        <v>141</v>
      </c>
      <c r="AE117" t="s">
        <v>118</v>
      </c>
      <c r="AF117" s="4">
        <v>96950</v>
      </c>
      <c r="AG117" t="s">
        <v>119</v>
      </c>
      <c r="AI117" s="5">
        <v>16709893291</v>
      </c>
      <c r="AK117" t="s">
        <v>3256</v>
      </c>
      <c r="BC117" t="str">
        <f>"11-1021.00"</f>
        <v>11-1021.00</v>
      </c>
      <c r="BD117" t="s">
        <v>637</v>
      </c>
      <c r="BE117" t="s">
        <v>3257</v>
      </c>
      <c r="BF117" t="s">
        <v>3254</v>
      </c>
      <c r="BG117">
        <v>1</v>
      </c>
      <c r="BI117" s="1">
        <v>44835</v>
      </c>
      <c r="BJ117" s="1">
        <v>45199</v>
      </c>
      <c r="BM117">
        <v>40</v>
      </c>
      <c r="BN117">
        <v>0</v>
      </c>
      <c r="BO117">
        <v>8</v>
      </c>
      <c r="BP117">
        <v>8</v>
      </c>
      <c r="BQ117">
        <v>8</v>
      </c>
      <c r="BR117">
        <v>8</v>
      </c>
      <c r="BS117">
        <v>8</v>
      </c>
      <c r="BT117">
        <v>0</v>
      </c>
      <c r="BU117" t="str">
        <f>"8:00 AM"</f>
        <v>8:00 AM</v>
      </c>
      <c r="BV117" t="str">
        <f>"5:00 PM"</f>
        <v>5:00 PM</v>
      </c>
      <c r="BW117" t="s">
        <v>164</v>
      </c>
      <c r="BX117">
        <v>0</v>
      </c>
      <c r="BY117">
        <v>36</v>
      </c>
      <c r="BZ117" t="s">
        <v>134</v>
      </c>
      <c r="CA117">
        <v>35</v>
      </c>
      <c r="CB117" s="3" t="s">
        <v>3258</v>
      </c>
      <c r="CC117" t="s">
        <v>3249</v>
      </c>
      <c r="CD117" t="s">
        <v>3255</v>
      </c>
      <c r="CE117" t="s">
        <v>141</v>
      </c>
      <c r="CF117" t="s">
        <v>118</v>
      </c>
      <c r="CG117" s="4">
        <v>96950</v>
      </c>
      <c r="CH117" s="2">
        <v>20.83</v>
      </c>
      <c r="CI117" s="2">
        <v>21</v>
      </c>
      <c r="CJ117" s="2">
        <v>31.24</v>
      </c>
      <c r="CK117" s="2">
        <v>31.5</v>
      </c>
      <c r="CL117" t="s">
        <v>131</v>
      </c>
      <c r="CM117" t="s">
        <v>557</v>
      </c>
      <c r="CN117" t="s">
        <v>133</v>
      </c>
      <c r="CP117" t="s">
        <v>113</v>
      </c>
      <c r="CQ117" t="s">
        <v>134</v>
      </c>
      <c r="CR117" t="s">
        <v>134</v>
      </c>
      <c r="CS117" t="s">
        <v>134</v>
      </c>
      <c r="CT117" t="s">
        <v>132</v>
      </c>
      <c r="CU117" t="s">
        <v>134</v>
      </c>
      <c r="CV117" t="s">
        <v>134</v>
      </c>
      <c r="CW117" t="s">
        <v>7123</v>
      </c>
      <c r="CX117" s="5">
        <v>16709893291</v>
      </c>
      <c r="CY117" t="s">
        <v>3256</v>
      </c>
      <c r="CZ117" t="s">
        <v>132</v>
      </c>
      <c r="DA117" t="s">
        <v>134</v>
      </c>
      <c r="DB117" t="s">
        <v>113</v>
      </c>
    </row>
    <row r="118" spans="1:111" ht="14.45" customHeight="1" x14ac:dyDescent="0.25">
      <c r="A118" t="s">
        <v>7124</v>
      </c>
      <c r="B118" t="s">
        <v>356</v>
      </c>
      <c r="C118" s="1">
        <v>44852.82035613426</v>
      </c>
      <c r="D118" s="1">
        <v>44900</v>
      </c>
      <c r="E118" t="s">
        <v>112</v>
      </c>
      <c r="F118" s="1">
        <v>44882.791666666664</v>
      </c>
      <c r="G118" t="s">
        <v>113</v>
      </c>
      <c r="H118" t="s">
        <v>113</v>
      </c>
      <c r="I118" t="s">
        <v>113</v>
      </c>
      <c r="J118" t="s">
        <v>3301</v>
      </c>
      <c r="K118" t="s">
        <v>3302</v>
      </c>
      <c r="L118" t="s">
        <v>3303</v>
      </c>
      <c r="M118" t="s">
        <v>3304</v>
      </c>
      <c r="N118" t="s">
        <v>586</v>
      </c>
      <c r="O118" t="s">
        <v>118</v>
      </c>
      <c r="P118" s="4">
        <v>96950</v>
      </c>
      <c r="Q118" t="s">
        <v>119</v>
      </c>
      <c r="S118" s="5">
        <v>16702353027</v>
      </c>
      <c r="U118">
        <v>722310</v>
      </c>
      <c r="V118" t="s">
        <v>120</v>
      </c>
      <c r="X118" t="s">
        <v>3305</v>
      </c>
      <c r="Y118" t="s">
        <v>5651</v>
      </c>
      <c r="Z118" t="s">
        <v>3307</v>
      </c>
      <c r="AA118" t="s">
        <v>908</v>
      </c>
      <c r="AB118" t="s">
        <v>3303</v>
      </c>
      <c r="AC118" t="s">
        <v>3304</v>
      </c>
      <c r="AD118" t="s">
        <v>586</v>
      </c>
      <c r="AE118" t="s">
        <v>118</v>
      </c>
      <c r="AF118" s="4">
        <v>96950</v>
      </c>
      <c r="AG118" t="s">
        <v>119</v>
      </c>
      <c r="AI118" s="5">
        <v>16702353027</v>
      </c>
      <c r="AK118" t="s">
        <v>2662</v>
      </c>
      <c r="BC118" t="str">
        <f>"35-2012.00"</f>
        <v>35-2012.00</v>
      </c>
      <c r="BD118" t="s">
        <v>3085</v>
      </c>
      <c r="BE118" t="s">
        <v>7125</v>
      </c>
      <c r="BF118" t="s">
        <v>289</v>
      </c>
      <c r="BG118">
        <v>1</v>
      </c>
      <c r="BI118" s="1">
        <v>44884</v>
      </c>
      <c r="BJ118" s="1">
        <v>45248</v>
      </c>
      <c r="BM118">
        <v>35</v>
      </c>
      <c r="BN118">
        <v>0</v>
      </c>
      <c r="BO118">
        <v>7</v>
      </c>
      <c r="BP118">
        <v>7</v>
      </c>
      <c r="BQ118">
        <v>7</v>
      </c>
      <c r="BR118">
        <v>7</v>
      </c>
      <c r="BS118">
        <v>7</v>
      </c>
      <c r="BT118">
        <v>0</v>
      </c>
      <c r="BU118" t="str">
        <f>"3:00 AM"</f>
        <v>3:00 AM</v>
      </c>
      <c r="BV118" t="str">
        <f>"10:00 PM"</f>
        <v>10:00 PM</v>
      </c>
      <c r="BW118" t="s">
        <v>164</v>
      </c>
      <c r="BX118">
        <v>0</v>
      </c>
      <c r="BY118">
        <v>12</v>
      </c>
      <c r="BZ118" t="s">
        <v>113</v>
      </c>
      <c r="CB118" t="s">
        <v>7126</v>
      </c>
      <c r="CC118" t="s">
        <v>3303</v>
      </c>
      <c r="CD118" t="s">
        <v>3304</v>
      </c>
      <c r="CE118" t="s">
        <v>586</v>
      </c>
      <c r="CF118" t="s">
        <v>118</v>
      </c>
      <c r="CG118" s="4">
        <v>96950</v>
      </c>
      <c r="CH118" s="2">
        <v>8.76</v>
      </c>
      <c r="CI118" s="2">
        <v>9.24</v>
      </c>
      <c r="CJ118" s="2">
        <v>13.14</v>
      </c>
      <c r="CK118" s="2">
        <v>13.86</v>
      </c>
      <c r="CL118" t="s">
        <v>131</v>
      </c>
      <c r="CM118" t="s">
        <v>228</v>
      </c>
      <c r="CN118" t="s">
        <v>133</v>
      </c>
      <c r="CP118" t="s">
        <v>113</v>
      </c>
      <c r="CQ118" t="s">
        <v>134</v>
      </c>
      <c r="CR118" t="s">
        <v>113</v>
      </c>
      <c r="CS118" t="s">
        <v>134</v>
      </c>
      <c r="CT118" t="s">
        <v>132</v>
      </c>
      <c r="CU118" t="s">
        <v>134</v>
      </c>
      <c r="CV118" t="s">
        <v>132</v>
      </c>
      <c r="CW118" t="s">
        <v>7127</v>
      </c>
      <c r="CX118" s="5">
        <v>16702353027</v>
      </c>
      <c r="CY118" t="s">
        <v>7128</v>
      </c>
      <c r="CZ118" t="s">
        <v>132</v>
      </c>
      <c r="DA118" t="s">
        <v>134</v>
      </c>
      <c r="DB118" t="s">
        <v>113</v>
      </c>
    </row>
    <row r="119" spans="1:111" ht="14.45" customHeight="1" x14ac:dyDescent="0.25">
      <c r="A119" t="s">
        <v>7129</v>
      </c>
      <c r="B119" t="s">
        <v>356</v>
      </c>
      <c r="C119" s="1">
        <v>44833.493259490744</v>
      </c>
      <c r="D119" s="1">
        <v>44900</v>
      </c>
      <c r="E119" t="s">
        <v>170</v>
      </c>
      <c r="G119" t="s">
        <v>113</v>
      </c>
      <c r="H119" t="s">
        <v>113</v>
      </c>
      <c r="I119" t="s">
        <v>113</v>
      </c>
      <c r="J119" t="s">
        <v>7090</v>
      </c>
      <c r="L119" t="s">
        <v>5332</v>
      </c>
      <c r="N119" t="s">
        <v>117</v>
      </c>
      <c r="O119" t="s">
        <v>118</v>
      </c>
      <c r="P119" s="4">
        <v>96950</v>
      </c>
      <c r="Q119" t="s">
        <v>119</v>
      </c>
      <c r="S119" s="5">
        <v>16702339032</v>
      </c>
      <c r="U119">
        <v>5619</v>
      </c>
      <c r="V119" t="s">
        <v>120</v>
      </c>
      <c r="X119" t="s">
        <v>5333</v>
      </c>
      <c r="Y119" t="s">
        <v>7091</v>
      </c>
      <c r="Z119" t="s">
        <v>7092</v>
      </c>
      <c r="AA119" t="s">
        <v>326</v>
      </c>
      <c r="AB119" t="s">
        <v>7130</v>
      </c>
      <c r="AD119" t="s">
        <v>117</v>
      </c>
      <c r="AE119" t="s">
        <v>118</v>
      </c>
      <c r="AF119" s="4">
        <v>96950</v>
      </c>
      <c r="AG119" t="s">
        <v>119</v>
      </c>
      <c r="AI119" s="5">
        <v>16702339032</v>
      </c>
      <c r="AK119" t="s">
        <v>7093</v>
      </c>
      <c r="BC119" t="str">
        <f>"51-1011.00"</f>
        <v>51-1011.00</v>
      </c>
      <c r="BD119" t="s">
        <v>7131</v>
      </c>
      <c r="BE119" t="s">
        <v>7132</v>
      </c>
      <c r="BF119" t="s">
        <v>2828</v>
      </c>
      <c r="BG119">
        <v>1</v>
      </c>
      <c r="BI119" s="1">
        <v>44835</v>
      </c>
      <c r="BJ119" s="1">
        <v>45199</v>
      </c>
      <c r="BM119">
        <v>40</v>
      </c>
      <c r="BN119">
        <v>0</v>
      </c>
      <c r="BO119">
        <v>8</v>
      </c>
      <c r="BP119">
        <v>8</v>
      </c>
      <c r="BQ119">
        <v>8</v>
      </c>
      <c r="BR119">
        <v>8</v>
      </c>
      <c r="BS119">
        <v>8</v>
      </c>
      <c r="BT119">
        <v>0</v>
      </c>
      <c r="BU119" t="str">
        <f>"8:00 AM"</f>
        <v>8:00 AM</v>
      </c>
      <c r="BV119" t="str">
        <f>"5:00 PM"</f>
        <v>5:00 PM</v>
      </c>
      <c r="BW119" t="s">
        <v>164</v>
      </c>
      <c r="BX119">
        <v>0</v>
      </c>
      <c r="BY119">
        <v>12</v>
      </c>
      <c r="BZ119" t="s">
        <v>134</v>
      </c>
      <c r="CA119">
        <v>3</v>
      </c>
      <c r="CB119" s="3" t="s">
        <v>7133</v>
      </c>
      <c r="CC119" t="s">
        <v>5891</v>
      </c>
      <c r="CE119" t="s">
        <v>117</v>
      </c>
      <c r="CF119" t="s">
        <v>118</v>
      </c>
      <c r="CG119" s="4">
        <v>96950</v>
      </c>
      <c r="CH119" s="2">
        <v>25.54</v>
      </c>
      <c r="CI119" s="2">
        <v>25.54</v>
      </c>
      <c r="CJ119" s="2">
        <v>0</v>
      </c>
      <c r="CK119" s="2">
        <v>0</v>
      </c>
      <c r="CL119" t="s">
        <v>131</v>
      </c>
      <c r="CM119" t="s">
        <v>128</v>
      </c>
      <c r="CN119" t="s">
        <v>133</v>
      </c>
      <c r="CP119" t="s">
        <v>113</v>
      </c>
      <c r="CQ119" t="s">
        <v>134</v>
      </c>
      <c r="CR119" t="s">
        <v>113</v>
      </c>
      <c r="CS119" t="s">
        <v>113</v>
      </c>
      <c r="CT119" t="s">
        <v>132</v>
      </c>
      <c r="CU119" t="s">
        <v>134</v>
      </c>
      <c r="CV119" t="s">
        <v>132</v>
      </c>
      <c r="CW119" t="s">
        <v>558</v>
      </c>
      <c r="CX119" s="5">
        <v>16702339032</v>
      </c>
      <c r="CY119" t="s">
        <v>7093</v>
      </c>
      <c r="CZ119" t="s">
        <v>132</v>
      </c>
      <c r="DA119" t="s">
        <v>134</v>
      </c>
      <c r="DB119" t="s">
        <v>113</v>
      </c>
      <c r="DC119" t="s">
        <v>5333</v>
      </c>
      <c r="DD119" t="s">
        <v>7091</v>
      </c>
      <c r="DE119" t="s">
        <v>214</v>
      </c>
      <c r="DF119" t="s">
        <v>7090</v>
      </c>
      <c r="DG119" t="s">
        <v>7093</v>
      </c>
    </row>
    <row r="120" spans="1:111" ht="14.45" customHeight="1" x14ac:dyDescent="0.25">
      <c r="A120" t="s">
        <v>7134</v>
      </c>
      <c r="B120" t="s">
        <v>356</v>
      </c>
      <c r="C120" s="1">
        <v>44847.896265393516</v>
      </c>
      <c r="D120" s="1">
        <v>44900</v>
      </c>
      <c r="E120" t="s">
        <v>170</v>
      </c>
      <c r="G120" t="s">
        <v>113</v>
      </c>
      <c r="H120" t="s">
        <v>113</v>
      </c>
      <c r="I120" t="s">
        <v>113</v>
      </c>
      <c r="J120" t="s">
        <v>7135</v>
      </c>
      <c r="K120" t="s">
        <v>7136</v>
      </c>
      <c r="L120" t="s">
        <v>7137</v>
      </c>
      <c r="M120" t="s">
        <v>3255</v>
      </c>
      <c r="N120" t="s">
        <v>141</v>
      </c>
      <c r="O120" t="s">
        <v>118</v>
      </c>
      <c r="P120" s="4">
        <v>96950</v>
      </c>
      <c r="Q120" t="s">
        <v>119</v>
      </c>
      <c r="S120" s="5">
        <v>16709893291</v>
      </c>
      <c r="U120">
        <v>56179</v>
      </c>
      <c r="V120" t="s">
        <v>120</v>
      </c>
      <c r="X120" t="s">
        <v>7138</v>
      </c>
      <c r="Y120" t="s">
        <v>1073</v>
      </c>
      <c r="Z120" t="s">
        <v>1203</v>
      </c>
      <c r="AA120" t="s">
        <v>450</v>
      </c>
      <c r="AB120" t="s">
        <v>7137</v>
      </c>
      <c r="AC120" t="s">
        <v>3255</v>
      </c>
      <c r="AD120" t="s">
        <v>141</v>
      </c>
      <c r="AE120" t="s">
        <v>118</v>
      </c>
      <c r="AF120" s="4">
        <v>96950</v>
      </c>
      <c r="AG120" t="s">
        <v>119</v>
      </c>
      <c r="AI120" s="5">
        <v>16709893291</v>
      </c>
      <c r="AK120" t="s">
        <v>3256</v>
      </c>
      <c r="BC120" t="str">
        <f>"43-1011.00"</f>
        <v>43-1011.00</v>
      </c>
      <c r="BD120" t="s">
        <v>1209</v>
      </c>
      <c r="BE120" t="s">
        <v>7139</v>
      </c>
      <c r="BF120" t="s">
        <v>7140</v>
      </c>
      <c r="BG120">
        <v>5</v>
      </c>
      <c r="BI120" s="1">
        <v>44835</v>
      </c>
      <c r="BJ120" s="1">
        <v>45199</v>
      </c>
      <c r="BM120">
        <v>40</v>
      </c>
      <c r="BN120">
        <v>0</v>
      </c>
      <c r="BO120">
        <v>8</v>
      </c>
      <c r="BP120">
        <v>8</v>
      </c>
      <c r="BQ120">
        <v>8</v>
      </c>
      <c r="BR120">
        <v>8</v>
      </c>
      <c r="BS120">
        <v>8</v>
      </c>
      <c r="BT120">
        <v>0</v>
      </c>
      <c r="BU120" t="str">
        <f>"8:00 AM"</f>
        <v>8:00 AM</v>
      </c>
      <c r="BV120" t="str">
        <f>"5:00 PM"</f>
        <v>5:00 PM</v>
      </c>
      <c r="BW120" t="s">
        <v>164</v>
      </c>
      <c r="BX120">
        <v>0</v>
      </c>
      <c r="BY120">
        <v>12</v>
      </c>
      <c r="BZ120" t="s">
        <v>134</v>
      </c>
      <c r="CB120" s="3" t="s">
        <v>7141</v>
      </c>
      <c r="CC120" t="s">
        <v>7137</v>
      </c>
      <c r="CD120" t="s">
        <v>7142</v>
      </c>
      <c r="CE120" t="s">
        <v>141</v>
      </c>
      <c r="CF120" t="s">
        <v>118</v>
      </c>
      <c r="CG120" s="4">
        <v>96950</v>
      </c>
      <c r="CH120" s="2">
        <v>14.93</v>
      </c>
      <c r="CI120" s="2">
        <v>15</v>
      </c>
      <c r="CJ120" s="2">
        <v>22.4</v>
      </c>
      <c r="CK120" s="2">
        <v>22.5</v>
      </c>
      <c r="CL120" t="s">
        <v>131</v>
      </c>
      <c r="CM120" t="s">
        <v>132</v>
      </c>
      <c r="CN120" t="s">
        <v>133</v>
      </c>
      <c r="CP120" t="s">
        <v>113</v>
      </c>
      <c r="CQ120" t="s">
        <v>134</v>
      </c>
      <c r="CR120" t="s">
        <v>134</v>
      </c>
      <c r="CS120" t="s">
        <v>134</v>
      </c>
      <c r="CT120" t="s">
        <v>132</v>
      </c>
      <c r="CU120" t="s">
        <v>134</v>
      </c>
      <c r="CV120" t="s">
        <v>132</v>
      </c>
      <c r="CW120" t="s">
        <v>7143</v>
      </c>
      <c r="CX120" s="5">
        <v>16709893291</v>
      </c>
      <c r="CY120" t="s">
        <v>3256</v>
      </c>
      <c r="CZ120" t="s">
        <v>132</v>
      </c>
      <c r="DA120" t="s">
        <v>134</v>
      </c>
      <c r="DB120" t="s">
        <v>113</v>
      </c>
    </row>
    <row r="121" spans="1:111" ht="14.45" customHeight="1" x14ac:dyDescent="0.25">
      <c r="A121" t="s">
        <v>7144</v>
      </c>
      <c r="B121" t="s">
        <v>111</v>
      </c>
      <c r="C121" s="1">
        <v>44900.748000231484</v>
      </c>
      <c r="D121" s="1">
        <v>44900</v>
      </c>
      <c r="E121" t="s">
        <v>170</v>
      </c>
      <c r="G121" t="s">
        <v>113</v>
      </c>
      <c r="H121" t="s">
        <v>113</v>
      </c>
      <c r="I121" t="s">
        <v>113</v>
      </c>
      <c r="J121" t="s">
        <v>4309</v>
      </c>
      <c r="L121" t="s">
        <v>2043</v>
      </c>
      <c r="M121" t="s">
        <v>2044</v>
      </c>
      <c r="N121" t="s">
        <v>141</v>
      </c>
      <c r="O121" t="s">
        <v>118</v>
      </c>
      <c r="P121" s="4">
        <v>96950</v>
      </c>
      <c r="Q121" t="s">
        <v>119</v>
      </c>
      <c r="S121" s="5">
        <v>16702353027</v>
      </c>
      <c r="U121">
        <v>23622</v>
      </c>
      <c r="V121" t="s">
        <v>120</v>
      </c>
      <c r="X121" t="s">
        <v>7145</v>
      </c>
      <c r="Y121" t="s">
        <v>6921</v>
      </c>
      <c r="Z121" t="s">
        <v>4424</v>
      </c>
      <c r="AA121" t="s">
        <v>326</v>
      </c>
      <c r="AB121" t="s">
        <v>2043</v>
      </c>
      <c r="AC121" t="s">
        <v>2044</v>
      </c>
      <c r="AD121" t="s">
        <v>141</v>
      </c>
      <c r="AE121" t="s">
        <v>118</v>
      </c>
      <c r="AF121" s="4">
        <v>96950</v>
      </c>
      <c r="AG121" t="s">
        <v>119</v>
      </c>
      <c r="AI121" s="5">
        <v>16702353027</v>
      </c>
      <c r="AK121" t="s">
        <v>4310</v>
      </c>
      <c r="BC121" t="str">
        <f>"47-2061.00"</f>
        <v>47-2061.00</v>
      </c>
      <c r="BD121" t="s">
        <v>162</v>
      </c>
      <c r="BE121" t="s">
        <v>7146</v>
      </c>
      <c r="BF121" t="s">
        <v>1735</v>
      </c>
      <c r="BG121">
        <v>10</v>
      </c>
      <c r="BI121" s="1">
        <v>44927</v>
      </c>
      <c r="BJ121" s="1">
        <v>44926</v>
      </c>
      <c r="BM121">
        <v>35</v>
      </c>
      <c r="BN121">
        <v>0</v>
      </c>
      <c r="BO121">
        <v>7</v>
      </c>
      <c r="BP121">
        <v>7</v>
      </c>
      <c r="BQ121">
        <v>7</v>
      </c>
      <c r="BR121">
        <v>7</v>
      </c>
      <c r="BS121">
        <v>7</v>
      </c>
      <c r="BT121">
        <v>0</v>
      </c>
      <c r="BU121" t="str">
        <f>"7:30 AM"</f>
        <v>7:30 AM</v>
      </c>
      <c r="BV121" t="str">
        <f>"2:30 PM"</f>
        <v>2:30 PM</v>
      </c>
      <c r="BW121" t="s">
        <v>164</v>
      </c>
      <c r="BX121">
        <v>0</v>
      </c>
      <c r="BY121">
        <v>3</v>
      </c>
      <c r="BZ121" t="s">
        <v>113</v>
      </c>
      <c r="CB121" s="3" t="s">
        <v>7147</v>
      </c>
      <c r="CC121" t="s">
        <v>2043</v>
      </c>
      <c r="CD121" t="s">
        <v>2044</v>
      </c>
      <c r="CE121" t="s">
        <v>141</v>
      </c>
      <c r="CF121" t="s">
        <v>118</v>
      </c>
      <c r="CG121" s="4">
        <v>96950</v>
      </c>
      <c r="CH121" s="2">
        <v>8.75</v>
      </c>
      <c r="CJ121" s="2">
        <v>13.13</v>
      </c>
      <c r="CL121" t="s">
        <v>131</v>
      </c>
      <c r="CM121" t="s">
        <v>132</v>
      </c>
      <c r="CN121" t="s">
        <v>133</v>
      </c>
      <c r="CP121" t="s">
        <v>113</v>
      </c>
      <c r="CQ121" t="s">
        <v>134</v>
      </c>
      <c r="CR121" t="s">
        <v>113</v>
      </c>
      <c r="CS121" t="s">
        <v>134</v>
      </c>
      <c r="CT121" t="s">
        <v>132</v>
      </c>
      <c r="CU121" t="s">
        <v>134</v>
      </c>
      <c r="CV121" t="s">
        <v>132</v>
      </c>
      <c r="CW121" t="s">
        <v>7148</v>
      </c>
      <c r="CX121" s="5">
        <v>16702353027</v>
      </c>
      <c r="CY121" t="s">
        <v>4310</v>
      </c>
      <c r="CZ121" t="s">
        <v>132</v>
      </c>
      <c r="DA121" t="s">
        <v>134</v>
      </c>
      <c r="DB121" t="s">
        <v>113</v>
      </c>
    </row>
    <row r="122" spans="1:111" ht="14.45" customHeight="1" x14ac:dyDescent="0.25">
      <c r="A122" t="s">
        <v>7149</v>
      </c>
      <c r="B122" t="s">
        <v>111</v>
      </c>
      <c r="C122" s="1">
        <v>44900.763041782404</v>
      </c>
      <c r="D122" s="1">
        <v>44900</v>
      </c>
      <c r="E122" t="s">
        <v>170</v>
      </c>
      <c r="G122" t="s">
        <v>113</v>
      </c>
      <c r="H122" t="s">
        <v>113</v>
      </c>
      <c r="I122" t="s">
        <v>113</v>
      </c>
      <c r="J122" t="s">
        <v>7150</v>
      </c>
      <c r="L122" t="s">
        <v>7151</v>
      </c>
      <c r="M122" t="s">
        <v>3304</v>
      </c>
      <c r="N122" t="s">
        <v>117</v>
      </c>
      <c r="O122" t="s">
        <v>118</v>
      </c>
      <c r="P122" s="4">
        <v>96950</v>
      </c>
      <c r="Q122" t="s">
        <v>119</v>
      </c>
      <c r="S122" s="5">
        <v>16702353027</v>
      </c>
      <c r="U122">
        <v>23622</v>
      </c>
      <c r="V122" t="s">
        <v>120</v>
      </c>
      <c r="X122" t="s">
        <v>7145</v>
      </c>
      <c r="Y122" t="s">
        <v>6921</v>
      </c>
      <c r="Z122" t="s">
        <v>4424</v>
      </c>
      <c r="AA122" t="s">
        <v>144</v>
      </c>
      <c r="AB122" t="s">
        <v>7151</v>
      </c>
      <c r="AC122" t="s">
        <v>3304</v>
      </c>
      <c r="AD122" t="s">
        <v>117</v>
      </c>
      <c r="AE122" t="s">
        <v>118</v>
      </c>
      <c r="AF122" s="4">
        <v>96950</v>
      </c>
      <c r="AG122" t="s">
        <v>119</v>
      </c>
      <c r="AI122" s="5">
        <v>16702353027</v>
      </c>
      <c r="AK122" t="s">
        <v>4310</v>
      </c>
      <c r="BC122" t="str">
        <f>"37-2011.00"</f>
        <v>37-2011.00</v>
      </c>
      <c r="BD122" t="s">
        <v>125</v>
      </c>
      <c r="BE122" t="s">
        <v>7152</v>
      </c>
      <c r="BF122" t="s">
        <v>7153</v>
      </c>
      <c r="BG122">
        <v>5</v>
      </c>
      <c r="BI122" s="1">
        <v>44927</v>
      </c>
      <c r="BJ122" s="1">
        <v>44926</v>
      </c>
      <c r="BM122">
        <v>35</v>
      </c>
      <c r="BN122">
        <v>0</v>
      </c>
      <c r="BO122">
        <v>7</v>
      </c>
      <c r="BP122">
        <v>7</v>
      </c>
      <c r="BQ122">
        <v>7</v>
      </c>
      <c r="BR122">
        <v>7</v>
      </c>
      <c r="BS122">
        <v>7</v>
      </c>
      <c r="BT122">
        <v>0</v>
      </c>
      <c r="BU122" t="str">
        <f>"7:30 AM"</f>
        <v>7:30 AM</v>
      </c>
      <c r="BV122" t="str">
        <f>"2:30 PM"</f>
        <v>2:30 PM</v>
      </c>
      <c r="BW122" t="s">
        <v>164</v>
      </c>
      <c r="BX122">
        <v>0</v>
      </c>
      <c r="BY122">
        <v>3</v>
      </c>
      <c r="BZ122" t="s">
        <v>113</v>
      </c>
      <c r="CB122" t="s">
        <v>7154</v>
      </c>
      <c r="CC122" t="s">
        <v>7155</v>
      </c>
      <c r="CD122" t="s">
        <v>7156</v>
      </c>
      <c r="CE122" t="s">
        <v>117</v>
      </c>
      <c r="CF122" t="s">
        <v>118</v>
      </c>
      <c r="CG122" s="4">
        <v>96950</v>
      </c>
      <c r="CH122" s="2">
        <v>7.99</v>
      </c>
      <c r="CJ122" s="2">
        <v>11.99</v>
      </c>
      <c r="CL122" t="s">
        <v>131</v>
      </c>
      <c r="CM122" t="s">
        <v>228</v>
      </c>
      <c r="CN122" t="s">
        <v>133</v>
      </c>
      <c r="CP122" t="s">
        <v>113</v>
      </c>
      <c r="CQ122" t="s">
        <v>134</v>
      </c>
      <c r="CR122" t="s">
        <v>113</v>
      </c>
      <c r="CS122" t="s">
        <v>134</v>
      </c>
      <c r="CT122" t="s">
        <v>132</v>
      </c>
      <c r="CU122" t="s">
        <v>134</v>
      </c>
      <c r="CV122" t="s">
        <v>132</v>
      </c>
      <c r="CW122" t="s">
        <v>7157</v>
      </c>
      <c r="CX122" s="5">
        <v>16702353027</v>
      </c>
      <c r="CY122" t="s">
        <v>4310</v>
      </c>
      <c r="CZ122" t="s">
        <v>132</v>
      </c>
      <c r="DA122" t="s">
        <v>134</v>
      </c>
      <c r="DB122" t="s">
        <v>113</v>
      </c>
    </row>
    <row r="123" spans="1:111" ht="14.45" customHeight="1" x14ac:dyDescent="0.25">
      <c r="A123" t="s">
        <v>7158</v>
      </c>
      <c r="B123" t="s">
        <v>187</v>
      </c>
      <c r="C123" s="1">
        <v>44795.129226967591</v>
      </c>
      <c r="D123" s="1">
        <v>44900</v>
      </c>
      <c r="E123" t="s">
        <v>112</v>
      </c>
      <c r="F123" s="1">
        <v>44833.833333333336</v>
      </c>
      <c r="G123" t="s">
        <v>113</v>
      </c>
      <c r="H123" t="s">
        <v>113</v>
      </c>
      <c r="I123" t="s">
        <v>113</v>
      </c>
      <c r="J123" t="s">
        <v>7105</v>
      </c>
      <c r="L123" t="s">
        <v>7106</v>
      </c>
      <c r="N123" t="s">
        <v>141</v>
      </c>
      <c r="O123" t="s">
        <v>118</v>
      </c>
      <c r="P123" s="4">
        <v>96950</v>
      </c>
      <c r="Q123" t="s">
        <v>119</v>
      </c>
      <c r="S123" s="5">
        <v>16702881816</v>
      </c>
      <c r="U123">
        <v>722320</v>
      </c>
      <c r="V123" t="s">
        <v>120</v>
      </c>
      <c r="X123" t="s">
        <v>7107</v>
      </c>
      <c r="Y123" t="s">
        <v>7108</v>
      </c>
      <c r="Z123" t="s">
        <v>246</v>
      </c>
      <c r="AA123" t="s">
        <v>1956</v>
      </c>
      <c r="AB123" t="s">
        <v>7106</v>
      </c>
      <c r="AD123" t="s">
        <v>141</v>
      </c>
      <c r="AE123" t="s">
        <v>118</v>
      </c>
      <c r="AF123" s="4">
        <v>96950</v>
      </c>
      <c r="AG123" t="s">
        <v>119</v>
      </c>
      <c r="AI123" s="5">
        <v>16702881816</v>
      </c>
      <c r="AK123" t="s">
        <v>7109</v>
      </c>
      <c r="BC123" t="str">
        <f>"35-2021.00"</f>
        <v>35-2021.00</v>
      </c>
      <c r="BD123" t="s">
        <v>1703</v>
      </c>
      <c r="BE123" t="s">
        <v>7110</v>
      </c>
      <c r="BF123" t="s">
        <v>1703</v>
      </c>
      <c r="BG123">
        <v>7</v>
      </c>
      <c r="BH123">
        <v>7</v>
      </c>
      <c r="BI123" s="1">
        <v>44835</v>
      </c>
      <c r="BJ123" s="1">
        <v>45199</v>
      </c>
      <c r="BK123" s="1">
        <v>44900</v>
      </c>
      <c r="BL123" s="1">
        <v>45199</v>
      </c>
      <c r="BM123">
        <v>40</v>
      </c>
      <c r="BN123">
        <v>0</v>
      </c>
      <c r="BO123">
        <v>8</v>
      </c>
      <c r="BP123">
        <v>8</v>
      </c>
      <c r="BQ123">
        <v>8</v>
      </c>
      <c r="BR123">
        <v>8</v>
      </c>
      <c r="BS123">
        <v>8</v>
      </c>
      <c r="BT123">
        <v>0</v>
      </c>
      <c r="BU123" t="str">
        <f>"7:00 AM"</f>
        <v>7:00 AM</v>
      </c>
      <c r="BV123" t="str">
        <f>"4:00 PM"</f>
        <v>4:00 PM</v>
      </c>
      <c r="BW123" t="s">
        <v>164</v>
      </c>
      <c r="BX123">
        <v>0</v>
      </c>
      <c r="BY123">
        <v>3</v>
      </c>
      <c r="BZ123" t="s">
        <v>113</v>
      </c>
      <c r="CB123" t="s">
        <v>7111</v>
      </c>
      <c r="CC123" t="s">
        <v>7112</v>
      </c>
      <c r="CE123" t="s">
        <v>117</v>
      </c>
      <c r="CF123" t="s">
        <v>118</v>
      </c>
      <c r="CG123" s="4">
        <v>96950</v>
      </c>
      <c r="CH123" s="2">
        <v>7.87</v>
      </c>
      <c r="CI123" s="2">
        <v>7.87</v>
      </c>
      <c r="CJ123" s="2">
        <v>11.8</v>
      </c>
      <c r="CK123" s="2">
        <v>11.8</v>
      </c>
      <c r="CL123" t="s">
        <v>131</v>
      </c>
      <c r="CM123" t="s">
        <v>228</v>
      </c>
      <c r="CN123" t="s">
        <v>133</v>
      </c>
      <c r="CP123" t="s">
        <v>113</v>
      </c>
      <c r="CQ123" t="s">
        <v>134</v>
      </c>
      <c r="CR123" t="s">
        <v>113</v>
      </c>
      <c r="CS123" t="s">
        <v>134</v>
      </c>
      <c r="CT123" t="s">
        <v>132</v>
      </c>
      <c r="CU123" t="s">
        <v>132</v>
      </c>
      <c r="CV123" t="s">
        <v>132</v>
      </c>
      <c r="CW123" t="s">
        <v>1431</v>
      </c>
      <c r="CX123" s="5">
        <v>16702881816</v>
      </c>
      <c r="CY123" t="s">
        <v>7109</v>
      </c>
      <c r="CZ123" t="s">
        <v>132</v>
      </c>
      <c r="DA123" t="s">
        <v>134</v>
      </c>
      <c r="DB123" t="s">
        <v>113</v>
      </c>
    </row>
    <row r="124" spans="1:111" ht="14.45" customHeight="1" x14ac:dyDescent="0.25">
      <c r="A124" t="s">
        <v>7159</v>
      </c>
      <c r="B124" t="s">
        <v>356</v>
      </c>
      <c r="C124" s="1">
        <v>44847.884641203702</v>
      </c>
      <c r="D124" s="1">
        <v>44900</v>
      </c>
      <c r="E124" t="s">
        <v>170</v>
      </c>
      <c r="G124" t="s">
        <v>113</v>
      </c>
      <c r="H124" t="s">
        <v>113</v>
      </c>
      <c r="I124" t="s">
        <v>113</v>
      </c>
      <c r="J124" t="s">
        <v>7135</v>
      </c>
      <c r="K124" t="s">
        <v>7160</v>
      </c>
      <c r="L124" t="s">
        <v>7161</v>
      </c>
      <c r="M124" t="s">
        <v>3255</v>
      </c>
      <c r="N124" t="s">
        <v>141</v>
      </c>
      <c r="O124" t="s">
        <v>118</v>
      </c>
      <c r="P124" s="4">
        <v>96950</v>
      </c>
      <c r="Q124" t="s">
        <v>119</v>
      </c>
      <c r="S124" s="5">
        <v>16709893291</v>
      </c>
      <c r="U124">
        <v>541211</v>
      </c>
      <c r="V124" t="s">
        <v>120</v>
      </c>
      <c r="X124" t="s">
        <v>7138</v>
      </c>
      <c r="Y124" t="s">
        <v>1073</v>
      </c>
      <c r="Z124" t="s">
        <v>1203</v>
      </c>
      <c r="AA124" t="s">
        <v>450</v>
      </c>
      <c r="AB124" t="s">
        <v>7162</v>
      </c>
      <c r="AC124" t="s">
        <v>3255</v>
      </c>
      <c r="AD124" t="s">
        <v>141</v>
      </c>
      <c r="AE124" t="s">
        <v>118</v>
      </c>
      <c r="AF124" s="4">
        <v>96950</v>
      </c>
      <c r="AG124" t="s">
        <v>119</v>
      </c>
      <c r="AI124" s="5">
        <v>16709893291</v>
      </c>
      <c r="AK124" t="s">
        <v>3256</v>
      </c>
      <c r="BC124" t="str">
        <f>"13-2011.00"</f>
        <v>13-2011.00</v>
      </c>
      <c r="BD124" t="s">
        <v>147</v>
      </c>
      <c r="BE124" t="s">
        <v>7163</v>
      </c>
      <c r="BF124" t="s">
        <v>149</v>
      </c>
      <c r="BG124">
        <v>1</v>
      </c>
      <c r="BI124" s="1">
        <v>44835</v>
      </c>
      <c r="BJ124" s="1">
        <v>45199</v>
      </c>
      <c r="BM124">
        <v>40</v>
      </c>
      <c r="BN124">
        <v>0</v>
      </c>
      <c r="BO124">
        <v>8</v>
      </c>
      <c r="BP124">
        <v>8</v>
      </c>
      <c r="BQ124">
        <v>8</v>
      </c>
      <c r="BR124">
        <v>8</v>
      </c>
      <c r="BS124">
        <v>8</v>
      </c>
      <c r="BT124">
        <v>0</v>
      </c>
      <c r="BU124" t="str">
        <f>"8:00 AM"</f>
        <v>8:00 AM</v>
      </c>
      <c r="BV124" t="str">
        <f>"5:00 PM"</f>
        <v>5:00 PM</v>
      </c>
      <c r="BW124" t="s">
        <v>150</v>
      </c>
      <c r="BX124">
        <v>0</v>
      </c>
      <c r="BY124">
        <v>48</v>
      </c>
      <c r="BZ124" t="s">
        <v>113</v>
      </c>
      <c r="CB124" s="3" t="s">
        <v>7164</v>
      </c>
      <c r="CC124" t="s">
        <v>7137</v>
      </c>
      <c r="CD124" t="s">
        <v>3255</v>
      </c>
      <c r="CE124" t="s">
        <v>141</v>
      </c>
      <c r="CF124" t="s">
        <v>118</v>
      </c>
      <c r="CG124" s="4">
        <v>96950</v>
      </c>
      <c r="CH124" s="2">
        <v>16.190000000000001</v>
      </c>
      <c r="CI124" s="2">
        <v>17</v>
      </c>
      <c r="CJ124" s="2">
        <v>24.28</v>
      </c>
      <c r="CK124" s="2">
        <v>25.5</v>
      </c>
      <c r="CL124" t="s">
        <v>131</v>
      </c>
      <c r="CM124" t="s">
        <v>183</v>
      </c>
      <c r="CN124" t="s">
        <v>133</v>
      </c>
      <c r="CP124" t="s">
        <v>113</v>
      </c>
      <c r="CQ124" t="s">
        <v>134</v>
      </c>
      <c r="CR124" t="s">
        <v>134</v>
      </c>
      <c r="CS124" t="s">
        <v>134</v>
      </c>
      <c r="CT124" t="s">
        <v>132</v>
      </c>
      <c r="CU124" t="s">
        <v>134</v>
      </c>
      <c r="CV124" t="s">
        <v>134</v>
      </c>
      <c r="CW124" t="s">
        <v>7165</v>
      </c>
      <c r="CX124" s="5">
        <v>16709893291</v>
      </c>
      <c r="CY124" t="s">
        <v>3256</v>
      </c>
      <c r="CZ124" t="s">
        <v>132</v>
      </c>
      <c r="DA124" t="s">
        <v>134</v>
      </c>
      <c r="DB124" t="s">
        <v>113</v>
      </c>
    </row>
    <row r="125" spans="1:111" ht="14.45" customHeight="1" x14ac:dyDescent="0.25">
      <c r="A125" t="s">
        <v>7166</v>
      </c>
      <c r="B125" t="s">
        <v>356</v>
      </c>
      <c r="C125" s="1">
        <v>44847.879322800924</v>
      </c>
      <c r="D125" s="1">
        <v>44900</v>
      </c>
      <c r="E125" t="s">
        <v>112</v>
      </c>
      <c r="F125" s="1">
        <v>44833.833333333336</v>
      </c>
      <c r="G125" t="s">
        <v>113</v>
      </c>
      <c r="H125" t="s">
        <v>113</v>
      </c>
      <c r="I125" t="s">
        <v>113</v>
      </c>
      <c r="J125" t="s">
        <v>7135</v>
      </c>
      <c r="K125" t="s">
        <v>7160</v>
      </c>
      <c r="L125" t="s">
        <v>7161</v>
      </c>
      <c r="M125" t="s">
        <v>3255</v>
      </c>
      <c r="N125" t="s">
        <v>141</v>
      </c>
      <c r="O125" t="s">
        <v>118</v>
      </c>
      <c r="P125" s="4">
        <v>96950</v>
      </c>
      <c r="Q125" t="s">
        <v>119</v>
      </c>
      <c r="S125" s="5">
        <v>16709893291</v>
      </c>
      <c r="U125">
        <v>541211</v>
      </c>
      <c r="V125" t="s">
        <v>120</v>
      </c>
      <c r="X125" t="s">
        <v>7138</v>
      </c>
      <c r="Y125" t="s">
        <v>1073</v>
      </c>
      <c r="Z125" t="s">
        <v>1203</v>
      </c>
      <c r="AA125" t="s">
        <v>450</v>
      </c>
      <c r="AB125" t="s">
        <v>7162</v>
      </c>
      <c r="AC125" t="s">
        <v>3255</v>
      </c>
      <c r="AD125" t="s">
        <v>141</v>
      </c>
      <c r="AE125" t="s">
        <v>118</v>
      </c>
      <c r="AF125" s="4">
        <v>96950</v>
      </c>
      <c r="AG125" t="s">
        <v>119</v>
      </c>
      <c r="AI125" s="5">
        <v>16709893291</v>
      </c>
      <c r="AK125" t="s">
        <v>3256</v>
      </c>
      <c r="BC125" t="str">
        <f>"13-2011.00"</f>
        <v>13-2011.00</v>
      </c>
      <c r="BD125" t="s">
        <v>147</v>
      </c>
      <c r="BE125" t="s">
        <v>7163</v>
      </c>
      <c r="BF125" t="s">
        <v>149</v>
      </c>
      <c r="BG125">
        <v>1</v>
      </c>
      <c r="BI125" s="1">
        <v>44835</v>
      </c>
      <c r="BJ125" s="1">
        <v>45199</v>
      </c>
      <c r="BM125">
        <v>40</v>
      </c>
      <c r="BN125">
        <v>0</v>
      </c>
      <c r="BO125">
        <v>8</v>
      </c>
      <c r="BP125">
        <v>8</v>
      </c>
      <c r="BQ125">
        <v>8</v>
      </c>
      <c r="BR125">
        <v>8</v>
      </c>
      <c r="BS125">
        <v>8</v>
      </c>
      <c r="BT125">
        <v>0</v>
      </c>
      <c r="BU125" t="str">
        <f>"8:00 AM"</f>
        <v>8:00 AM</v>
      </c>
      <c r="BV125" t="str">
        <f>"5:00 PM"</f>
        <v>5:00 PM</v>
      </c>
      <c r="BW125" t="s">
        <v>150</v>
      </c>
      <c r="BX125">
        <v>0</v>
      </c>
      <c r="BY125">
        <v>48</v>
      </c>
      <c r="BZ125" t="s">
        <v>113</v>
      </c>
      <c r="CB125" s="3" t="s">
        <v>7164</v>
      </c>
      <c r="CC125" t="s">
        <v>7137</v>
      </c>
      <c r="CD125" t="s">
        <v>3255</v>
      </c>
      <c r="CE125" t="s">
        <v>141</v>
      </c>
      <c r="CF125" t="s">
        <v>118</v>
      </c>
      <c r="CG125" s="4">
        <v>96950</v>
      </c>
      <c r="CH125" s="2">
        <v>16.190000000000001</v>
      </c>
      <c r="CI125" s="2">
        <v>17</v>
      </c>
      <c r="CJ125" s="2">
        <v>24.28</v>
      </c>
      <c r="CK125" s="2">
        <v>25.5</v>
      </c>
      <c r="CL125" t="s">
        <v>131</v>
      </c>
      <c r="CM125" t="s">
        <v>132</v>
      </c>
      <c r="CN125" t="s">
        <v>133</v>
      </c>
      <c r="CP125" t="s">
        <v>113</v>
      </c>
      <c r="CQ125" t="s">
        <v>134</v>
      </c>
      <c r="CR125" t="s">
        <v>134</v>
      </c>
      <c r="CS125" t="s">
        <v>134</v>
      </c>
      <c r="CT125" t="s">
        <v>132</v>
      </c>
      <c r="CU125" t="s">
        <v>134</v>
      </c>
      <c r="CV125" t="s">
        <v>134</v>
      </c>
      <c r="CW125" t="s">
        <v>7167</v>
      </c>
      <c r="CX125" s="5">
        <v>16709893291</v>
      </c>
      <c r="CY125" t="s">
        <v>3256</v>
      </c>
      <c r="CZ125" t="s">
        <v>132</v>
      </c>
      <c r="DA125" t="s">
        <v>134</v>
      </c>
      <c r="DB125" t="s">
        <v>113</v>
      </c>
    </row>
    <row r="126" spans="1:111" ht="14.45" customHeight="1" x14ac:dyDescent="0.25">
      <c r="A126" t="s">
        <v>7168</v>
      </c>
      <c r="B126" t="s">
        <v>187</v>
      </c>
      <c r="C126" s="1">
        <v>44865.876615740737</v>
      </c>
      <c r="D126" s="1">
        <v>44900</v>
      </c>
      <c r="E126" t="s">
        <v>170</v>
      </c>
      <c r="G126" t="s">
        <v>113</v>
      </c>
      <c r="H126" t="s">
        <v>113</v>
      </c>
      <c r="I126" t="s">
        <v>113</v>
      </c>
      <c r="J126" t="s">
        <v>6942</v>
      </c>
      <c r="L126" t="s">
        <v>6943</v>
      </c>
      <c r="N126" t="s">
        <v>141</v>
      </c>
      <c r="O126" t="s">
        <v>118</v>
      </c>
      <c r="P126" s="4">
        <v>96950</v>
      </c>
      <c r="Q126" t="s">
        <v>119</v>
      </c>
      <c r="S126" s="5">
        <v>16702338040</v>
      </c>
      <c r="U126">
        <v>53111</v>
      </c>
      <c r="V126" t="s">
        <v>120</v>
      </c>
      <c r="X126" t="s">
        <v>271</v>
      </c>
      <c r="Y126" t="s">
        <v>7169</v>
      </c>
      <c r="Z126" t="s">
        <v>6946</v>
      </c>
      <c r="AA126" t="s">
        <v>375</v>
      </c>
      <c r="AB126" t="s">
        <v>6943</v>
      </c>
      <c r="AD126" t="s">
        <v>141</v>
      </c>
      <c r="AE126" t="s">
        <v>118</v>
      </c>
      <c r="AF126" s="4">
        <v>96950</v>
      </c>
      <c r="AG126" t="s">
        <v>119</v>
      </c>
      <c r="AI126" s="5">
        <v>16702338040</v>
      </c>
      <c r="AK126" t="s">
        <v>4045</v>
      </c>
      <c r="BC126" t="str">
        <f>"27-1024.00"</f>
        <v>27-1024.00</v>
      </c>
      <c r="BD126" t="s">
        <v>2264</v>
      </c>
      <c r="BE126" t="s">
        <v>7170</v>
      </c>
      <c r="BF126" t="s">
        <v>7171</v>
      </c>
      <c r="BG126">
        <v>1</v>
      </c>
      <c r="BH126">
        <v>1</v>
      </c>
      <c r="BI126" s="1">
        <v>44896</v>
      </c>
      <c r="BJ126" s="1">
        <v>45199</v>
      </c>
      <c r="BK126" s="1">
        <v>44900</v>
      </c>
      <c r="BL126" s="1">
        <v>45199</v>
      </c>
      <c r="BM126">
        <v>40</v>
      </c>
      <c r="BN126">
        <v>0</v>
      </c>
      <c r="BO126">
        <v>8</v>
      </c>
      <c r="BP126">
        <v>8</v>
      </c>
      <c r="BQ126">
        <v>8</v>
      </c>
      <c r="BR126">
        <v>8</v>
      </c>
      <c r="BS126">
        <v>8</v>
      </c>
      <c r="BT126">
        <v>0</v>
      </c>
      <c r="BU126" t="str">
        <f>"9:00 AM"</f>
        <v>9:00 AM</v>
      </c>
      <c r="BV126" t="str">
        <f>"5:00 PM"</f>
        <v>5:00 PM</v>
      </c>
      <c r="BW126" t="s">
        <v>164</v>
      </c>
      <c r="BX126">
        <v>3</v>
      </c>
      <c r="BY126">
        <v>24</v>
      </c>
      <c r="BZ126" t="s">
        <v>113</v>
      </c>
      <c r="CB126" s="3" t="s">
        <v>7172</v>
      </c>
      <c r="CC126" t="s">
        <v>6943</v>
      </c>
      <c r="CE126" t="s">
        <v>141</v>
      </c>
      <c r="CF126" t="s">
        <v>118</v>
      </c>
      <c r="CG126" s="4">
        <v>96950</v>
      </c>
      <c r="CH126" s="2">
        <v>10.18</v>
      </c>
      <c r="CI126" s="2">
        <v>10.18</v>
      </c>
      <c r="CJ126" s="2">
        <v>15.27</v>
      </c>
      <c r="CK126" s="2">
        <v>15.27</v>
      </c>
      <c r="CL126" t="s">
        <v>131</v>
      </c>
      <c r="CM126" t="s">
        <v>228</v>
      </c>
      <c r="CN126" t="s">
        <v>133</v>
      </c>
      <c r="CP126" t="s">
        <v>113</v>
      </c>
      <c r="CQ126" t="s">
        <v>134</v>
      </c>
      <c r="CR126" t="s">
        <v>113</v>
      </c>
      <c r="CS126" t="s">
        <v>134</v>
      </c>
      <c r="CT126" t="s">
        <v>134</v>
      </c>
      <c r="CU126" t="s">
        <v>134</v>
      </c>
      <c r="CV126" t="s">
        <v>132</v>
      </c>
      <c r="CW126" t="s">
        <v>6951</v>
      </c>
      <c r="CX126" s="5">
        <v>16702338040</v>
      </c>
      <c r="CY126" t="s">
        <v>4045</v>
      </c>
      <c r="CZ126" t="s">
        <v>132</v>
      </c>
      <c r="DA126" t="s">
        <v>134</v>
      </c>
      <c r="DB126" t="s">
        <v>113</v>
      </c>
    </row>
    <row r="127" spans="1:111" ht="14.45" customHeight="1" x14ac:dyDescent="0.25">
      <c r="A127" t="s">
        <v>7173</v>
      </c>
      <c r="B127" t="s">
        <v>356</v>
      </c>
      <c r="C127" s="1">
        <v>44852.917221990741</v>
      </c>
      <c r="D127" s="1">
        <v>44900</v>
      </c>
      <c r="E127" t="s">
        <v>112</v>
      </c>
      <c r="F127" s="1">
        <v>44882.791666666664</v>
      </c>
      <c r="G127" t="s">
        <v>113</v>
      </c>
      <c r="H127" t="s">
        <v>113</v>
      </c>
      <c r="I127" t="s">
        <v>113</v>
      </c>
      <c r="J127" t="s">
        <v>5649</v>
      </c>
      <c r="K127" t="s">
        <v>3302</v>
      </c>
      <c r="L127" t="s">
        <v>5650</v>
      </c>
      <c r="N127" t="s">
        <v>117</v>
      </c>
      <c r="O127" t="s">
        <v>118</v>
      </c>
      <c r="P127" s="4">
        <v>96950</v>
      </c>
      <c r="Q127" t="s">
        <v>119</v>
      </c>
      <c r="S127" s="5">
        <v>16702353027</v>
      </c>
      <c r="U127">
        <v>722310</v>
      </c>
      <c r="V127" t="s">
        <v>120</v>
      </c>
      <c r="X127" t="s">
        <v>3305</v>
      </c>
      <c r="Y127" t="s">
        <v>5651</v>
      </c>
      <c r="Z127" t="s">
        <v>5652</v>
      </c>
      <c r="AA127" t="s">
        <v>908</v>
      </c>
      <c r="AB127" t="s">
        <v>5653</v>
      </c>
      <c r="AD127" t="s">
        <v>117</v>
      </c>
      <c r="AE127" t="s">
        <v>118</v>
      </c>
      <c r="AF127" s="4">
        <v>96950</v>
      </c>
      <c r="AG127" t="s">
        <v>119</v>
      </c>
      <c r="AI127" s="5">
        <v>16702353027</v>
      </c>
      <c r="AK127" t="s">
        <v>2662</v>
      </c>
      <c r="BC127" t="str">
        <f>"35-9021.00"</f>
        <v>35-9021.00</v>
      </c>
      <c r="BD127" t="s">
        <v>735</v>
      </c>
      <c r="BE127" t="s">
        <v>5655</v>
      </c>
      <c r="BF127" t="s">
        <v>5656</v>
      </c>
      <c r="BG127">
        <v>2</v>
      </c>
      <c r="BI127" s="1">
        <v>44884</v>
      </c>
      <c r="BJ127" s="1">
        <v>45248</v>
      </c>
      <c r="BM127">
        <v>35</v>
      </c>
      <c r="BN127">
        <v>0</v>
      </c>
      <c r="BO127">
        <v>7</v>
      </c>
      <c r="BP127">
        <v>7</v>
      </c>
      <c r="BQ127">
        <v>7</v>
      </c>
      <c r="BR127">
        <v>7</v>
      </c>
      <c r="BS127">
        <v>7</v>
      </c>
      <c r="BT127">
        <v>0</v>
      </c>
      <c r="BU127" t="str">
        <f>"3:00 AM"</f>
        <v>3:00 AM</v>
      </c>
      <c r="BV127" t="str">
        <f>"10:00 AM"</f>
        <v>10:00 AM</v>
      </c>
      <c r="BW127" t="s">
        <v>164</v>
      </c>
      <c r="BX127">
        <v>0</v>
      </c>
      <c r="BY127">
        <v>3</v>
      </c>
      <c r="BZ127" t="s">
        <v>113</v>
      </c>
      <c r="CB127" t="s">
        <v>7174</v>
      </c>
      <c r="CC127" t="s">
        <v>3303</v>
      </c>
      <c r="CE127" t="s">
        <v>117</v>
      </c>
      <c r="CG127" s="4">
        <v>96950</v>
      </c>
      <c r="CH127" s="2">
        <v>8.0299999999999994</v>
      </c>
      <c r="CI127" s="2">
        <v>9.24</v>
      </c>
      <c r="CJ127" s="2">
        <v>12.05</v>
      </c>
      <c r="CK127" s="2">
        <v>13.86</v>
      </c>
      <c r="CL127" t="s">
        <v>131</v>
      </c>
      <c r="CM127" t="s">
        <v>228</v>
      </c>
      <c r="CN127" t="s">
        <v>133</v>
      </c>
      <c r="CP127" t="s">
        <v>113</v>
      </c>
      <c r="CQ127" t="s">
        <v>134</v>
      </c>
      <c r="CR127" t="s">
        <v>113</v>
      </c>
      <c r="CS127" t="s">
        <v>134</v>
      </c>
      <c r="CT127" t="s">
        <v>132</v>
      </c>
      <c r="CU127" t="s">
        <v>134</v>
      </c>
      <c r="CV127" t="s">
        <v>132</v>
      </c>
      <c r="CW127" t="s">
        <v>7175</v>
      </c>
      <c r="CX127" s="5">
        <v>16702353027</v>
      </c>
      <c r="CY127" t="s">
        <v>2662</v>
      </c>
      <c r="CZ127" t="s">
        <v>132</v>
      </c>
      <c r="DA127" t="s">
        <v>134</v>
      </c>
      <c r="DB127" t="s">
        <v>113</v>
      </c>
    </row>
    <row r="128" spans="1:111" ht="14.45" customHeight="1" x14ac:dyDescent="0.25">
      <c r="A128" t="s">
        <v>7176</v>
      </c>
      <c r="B128" t="s">
        <v>356</v>
      </c>
      <c r="C128" s="1">
        <v>44848.940319791669</v>
      </c>
      <c r="D128" s="1">
        <v>44900</v>
      </c>
      <c r="E128" t="s">
        <v>170</v>
      </c>
      <c r="G128" t="s">
        <v>113</v>
      </c>
      <c r="H128" t="s">
        <v>113</v>
      </c>
      <c r="I128" t="s">
        <v>113</v>
      </c>
      <c r="J128" t="s">
        <v>3301</v>
      </c>
      <c r="K128" t="s">
        <v>3302</v>
      </c>
      <c r="L128" t="s">
        <v>3303</v>
      </c>
      <c r="M128" t="s">
        <v>3304</v>
      </c>
      <c r="N128" t="s">
        <v>586</v>
      </c>
      <c r="O128" t="s">
        <v>118</v>
      </c>
      <c r="P128" s="4">
        <v>96950</v>
      </c>
      <c r="Q128" t="s">
        <v>119</v>
      </c>
      <c r="S128" s="5">
        <v>16702353027</v>
      </c>
      <c r="U128">
        <v>722310</v>
      </c>
      <c r="V128" t="s">
        <v>120</v>
      </c>
      <c r="X128" t="s">
        <v>3305</v>
      </c>
      <c r="Y128" t="s">
        <v>5651</v>
      </c>
      <c r="Z128" t="s">
        <v>3307</v>
      </c>
      <c r="AA128" t="s">
        <v>908</v>
      </c>
      <c r="AB128" t="s">
        <v>3303</v>
      </c>
      <c r="AC128" t="s">
        <v>3304</v>
      </c>
      <c r="AD128" t="s">
        <v>586</v>
      </c>
      <c r="AE128" t="s">
        <v>118</v>
      </c>
      <c r="AF128" s="4">
        <v>96950</v>
      </c>
      <c r="AG128" t="s">
        <v>119</v>
      </c>
      <c r="AI128" s="5">
        <v>16702353027</v>
      </c>
      <c r="AK128" t="s">
        <v>2662</v>
      </c>
      <c r="BC128" t="str">
        <f>"35-2012.00"</f>
        <v>35-2012.00</v>
      </c>
      <c r="BD128" t="s">
        <v>3085</v>
      </c>
      <c r="BE128" t="s">
        <v>7125</v>
      </c>
      <c r="BF128" t="s">
        <v>289</v>
      </c>
      <c r="BG128">
        <v>2</v>
      </c>
      <c r="BI128" s="1">
        <v>44884</v>
      </c>
      <c r="BJ128" s="1">
        <v>45248</v>
      </c>
      <c r="BM128">
        <v>35</v>
      </c>
      <c r="BN128">
        <v>0</v>
      </c>
      <c r="BO128">
        <v>7</v>
      </c>
      <c r="BP128">
        <v>7</v>
      </c>
      <c r="BQ128">
        <v>7</v>
      </c>
      <c r="BR128">
        <v>7</v>
      </c>
      <c r="BS128">
        <v>7</v>
      </c>
      <c r="BT128">
        <v>0</v>
      </c>
      <c r="BU128" t="str">
        <f>"3:00 AM"</f>
        <v>3:00 AM</v>
      </c>
      <c r="BV128" t="str">
        <f>"10:00 AM"</f>
        <v>10:00 AM</v>
      </c>
      <c r="BW128" t="s">
        <v>164</v>
      </c>
      <c r="BX128">
        <v>0</v>
      </c>
      <c r="BY128">
        <v>12</v>
      </c>
      <c r="BZ128" t="s">
        <v>113</v>
      </c>
      <c r="CB128" t="s">
        <v>7177</v>
      </c>
      <c r="CC128" t="s">
        <v>3303</v>
      </c>
      <c r="CD128" t="s">
        <v>3304</v>
      </c>
      <c r="CE128" t="s">
        <v>586</v>
      </c>
      <c r="CF128" t="s">
        <v>118</v>
      </c>
      <c r="CG128" s="4">
        <v>96950</v>
      </c>
      <c r="CH128" s="2">
        <v>8.76</v>
      </c>
      <c r="CI128" s="2">
        <v>9.24</v>
      </c>
      <c r="CJ128" s="2">
        <v>13.14</v>
      </c>
      <c r="CK128" s="2">
        <v>13.86</v>
      </c>
      <c r="CL128" t="s">
        <v>131</v>
      </c>
      <c r="CM128" t="s">
        <v>228</v>
      </c>
      <c r="CN128" t="s">
        <v>133</v>
      </c>
      <c r="CP128" t="s">
        <v>113</v>
      </c>
      <c r="CQ128" t="s">
        <v>134</v>
      </c>
      <c r="CR128" t="s">
        <v>113</v>
      </c>
      <c r="CS128" t="s">
        <v>134</v>
      </c>
      <c r="CT128" t="s">
        <v>132</v>
      </c>
      <c r="CU128" t="s">
        <v>134</v>
      </c>
      <c r="CV128" t="s">
        <v>132</v>
      </c>
      <c r="CW128" t="s">
        <v>7178</v>
      </c>
      <c r="CX128" s="5">
        <v>16702353027</v>
      </c>
      <c r="CY128" t="s">
        <v>2662</v>
      </c>
      <c r="CZ128" t="s">
        <v>132</v>
      </c>
      <c r="DA128" t="s">
        <v>134</v>
      </c>
      <c r="DB128" t="s">
        <v>113</v>
      </c>
      <c r="DC128" t="s">
        <v>228</v>
      </c>
    </row>
    <row r="129" spans="1:111" ht="14.45" customHeight="1" x14ac:dyDescent="0.25">
      <c r="A129" t="s">
        <v>7053</v>
      </c>
      <c r="B129" t="s">
        <v>187</v>
      </c>
      <c r="C129" s="1">
        <v>44860.368497337964</v>
      </c>
      <c r="D129" s="1">
        <v>44897</v>
      </c>
      <c r="E129" t="s">
        <v>170</v>
      </c>
      <c r="G129" t="s">
        <v>113</v>
      </c>
      <c r="H129" t="s">
        <v>113</v>
      </c>
      <c r="I129" t="s">
        <v>113</v>
      </c>
      <c r="J129" t="s">
        <v>7054</v>
      </c>
      <c r="K129" t="s">
        <v>7055</v>
      </c>
      <c r="L129" t="s">
        <v>7056</v>
      </c>
      <c r="M129" t="s">
        <v>397</v>
      </c>
      <c r="N129" t="s">
        <v>117</v>
      </c>
      <c r="O129" t="s">
        <v>118</v>
      </c>
      <c r="P129" s="4">
        <v>96950</v>
      </c>
      <c r="Q129" t="s">
        <v>119</v>
      </c>
      <c r="R129" t="s">
        <v>118</v>
      </c>
      <c r="S129" s="5">
        <v>16718884941</v>
      </c>
      <c r="U129">
        <v>236116</v>
      </c>
      <c r="V129" t="s">
        <v>120</v>
      </c>
      <c r="X129" t="s">
        <v>1711</v>
      </c>
      <c r="Y129" t="s">
        <v>7057</v>
      </c>
      <c r="Z129" t="s">
        <v>2102</v>
      </c>
      <c r="AA129" t="s">
        <v>144</v>
      </c>
      <c r="AB129" t="s">
        <v>7058</v>
      </c>
      <c r="AC129" t="s">
        <v>397</v>
      </c>
      <c r="AD129" t="s">
        <v>117</v>
      </c>
      <c r="AE129" t="s">
        <v>118</v>
      </c>
      <c r="AF129" s="4">
        <v>96950</v>
      </c>
      <c r="AG129" t="s">
        <v>119</v>
      </c>
      <c r="AH129" t="s">
        <v>118</v>
      </c>
      <c r="AI129" s="5">
        <v>16718884941</v>
      </c>
      <c r="AK129" t="s">
        <v>7059</v>
      </c>
      <c r="BC129" t="str">
        <f>"51-7011.00"</f>
        <v>51-7011.00</v>
      </c>
      <c r="BD129" t="s">
        <v>7060</v>
      </c>
      <c r="BE129" t="s">
        <v>7061</v>
      </c>
      <c r="BF129" t="s">
        <v>7062</v>
      </c>
      <c r="BG129">
        <v>6</v>
      </c>
      <c r="BH129">
        <v>6</v>
      </c>
      <c r="BI129" s="1">
        <v>44866</v>
      </c>
      <c r="BJ129" s="1">
        <v>45199</v>
      </c>
      <c r="BK129" s="1">
        <v>44897</v>
      </c>
      <c r="BL129" s="1">
        <v>45199</v>
      </c>
      <c r="BM129">
        <v>40</v>
      </c>
      <c r="BN129">
        <v>0</v>
      </c>
      <c r="BO129">
        <v>8</v>
      </c>
      <c r="BP129">
        <v>8</v>
      </c>
      <c r="BQ129">
        <v>8</v>
      </c>
      <c r="BR129">
        <v>8</v>
      </c>
      <c r="BS129">
        <v>8</v>
      </c>
      <c r="BT129">
        <v>0</v>
      </c>
      <c r="BU129" t="str">
        <f>"8:00 AM"</f>
        <v>8:00 AM</v>
      </c>
      <c r="BV129" t="str">
        <f>"5:00 PM"</f>
        <v>5:00 PM</v>
      </c>
      <c r="BW129" t="s">
        <v>164</v>
      </c>
      <c r="BX129">
        <v>0</v>
      </c>
      <c r="BY129">
        <v>12</v>
      </c>
      <c r="BZ129" t="s">
        <v>113</v>
      </c>
      <c r="CB129" t="s">
        <v>7063</v>
      </c>
      <c r="CC129" t="s">
        <v>7064</v>
      </c>
      <c r="CD129" t="s">
        <v>397</v>
      </c>
      <c r="CE129" t="s">
        <v>117</v>
      </c>
      <c r="CF129" t="s">
        <v>118</v>
      </c>
      <c r="CG129" s="4">
        <v>96950</v>
      </c>
      <c r="CH129" s="2">
        <v>13.1</v>
      </c>
      <c r="CI129" s="2">
        <v>13.5</v>
      </c>
      <c r="CJ129" s="2">
        <v>0</v>
      </c>
      <c r="CK129" s="2">
        <v>0</v>
      </c>
      <c r="CL129" t="s">
        <v>131</v>
      </c>
      <c r="CM129" t="s">
        <v>132</v>
      </c>
      <c r="CN129" t="s">
        <v>1330</v>
      </c>
      <c r="CP129" t="s">
        <v>113</v>
      </c>
      <c r="CQ129" t="s">
        <v>134</v>
      </c>
      <c r="CR129" t="s">
        <v>134</v>
      </c>
      <c r="CS129" t="s">
        <v>113</v>
      </c>
      <c r="CT129" t="s">
        <v>132</v>
      </c>
      <c r="CU129" t="s">
        <v>134</v>
      </c>
      <c r="CV129" t="s">
        <v>132</v>
      </c>
      <c r="CW129" t="s">
        <v>1460</v>
      </c>
      <c r="CX129" s="5">
        <v>16702355434</v>
      </c>
      <c r="CY129" t="s">
        <v>7059</v>
      </c>
      <c r="CZ129" t="s">
        <v>132</v>
      </c>
      <c r="DA129" t="s">
        <v>134</v>
      </c>
      <c r="DB129" t="s">
        <v>113</v>
      </c>
    </row>
    <row r="130" spans="1:111" ht="14.45" customHeight="1" x14ac:dyDescent="0.25">
      <c r="A130" t="s">
        <v>7065</v>
      </c>
      <c r="B130" t="s">
        <v>356</v>
      </c>
      <c r="C130" s="1">
        <v>44837.088238078701</v>
      </c>
      <c r="D130" s="1">
        <v>44897</v>
      </c>
      <c r="E130" t="s">
        <v>170</v>
      </c>
      <c r="G130" t="s">
        <v>113</v>
      </c>
      <c r="H130" t="s">
        <v>113</v>
      </c>
      <c r="I130" t="s">
        <v>113</v>
      </c>
      <c r="J130" t="s">
        <v>1545</v>
      </c>
      <c r="K130" t="s">
        <v>1545</v>
      </c>
      <c r="L130" t="s">
        <v>5906</v>
      </c>
      <c r="N130" t="s">
        <v>117</v>
      </c>
      <c r="O130" t="s">
        <v>118</v>
      </c>
      <c r="P130" s="4">
        <v>96950</v>
      </c>
      <c r="Q130" t="s">
        <v>119</v>
      </c>
      <c r="R130" t="s">
        <v>132</v>
      </c>
      <c r="S130" s="5">
        <v>16702336927</v>
      </c>
      <c r="U130">
        <v>531110</v>
      </c>
      <c r="V130" t="s">
        <v>120</v>
      </c>
      <c r="X130" t="s">
        <v>1548</v>
      </c>
      <c r="Y130" t="s">
        <v>1549</v>
      </c>
      <c r="Z130" t="s">
        <v>1550</v>
      </c>
      <c r="AA130" t="s">
        <v>144</v>
      </c>
      <c r="AB130" t="s">
        <v>5906</v>
      </c>
      <c r="AD130" t="s">
        <v>117</v>
      </c>
      <c r="AE130" t="s">
        <v>118</v>
      </c>
      <c r="AF130" s="4">
        <v>96950</v>
      </c>
      <c r="AG130" t="s">
        <v>119</v>
      </c>
      <c r="AH130" t="s">
        <v>132</v>
      </c>
      <c r="AI130" s="5">
        <v>16702336927</v>
      </c>
      <c r="AK130" t="s">
        <v>569</v>
      </c>
      <c r="BC130" t="str">
        <f>"37-2012.00"</f>
        <v>37-2012.00</v>
      </c>
      <c r="BD130" t="s">
        <v>180</v>
      </c>
      <c r="BE130" t="s">
        <v>7066</v>
      </c>
      <c r="BF130" t="s">
        <v>1809</v>
      </c>
      <c r="BG130">
        <v>5</v>
      </c>
      <c r="BI130" s="1">
        <v>44927</v>
      </c>
      <c r="BJ130" s="1">
        <v>45291</v>
      </c>
      <c r="BM130">
        <v>35</v>
      </c>
      <c r="BN130">
        <v>0</v>
      </c>
      <c r="BO130">
        <v>7</v>
      </c>
      <c r="BP130">
        <v>7</v>
      </c>
      <c r="BQ130">
        <v>7</v>
      </c>
      <c r="BR130">
        <v>7</v>
      </c>
      <c r="BS130">
        <v>7</v>
      </c>
      <c r="BT130">
        <v>0</v>
      </c>
      <c r="BU130" t="str">
        <f>"7:30 AM"</f>
        <v>7:30 AM</v>
      </c>
      <c r="BV130" t="str">
        <f>"3:30 PM"</f>
        <v>3:30 PM</v>
      </c>
      <c r="BW130" t="s">
        <v>164</v>
      </c>
      <c r="BX130">
        <v>0</v>
      </c>
      <c r="BY130">
        <v>3</v>
      </c>
      <c r="BZ130" t="s">
        <v>113</v>
      </c>
      <c r="CB130" t="s">
        <v>7067</v>
      </c>
      <c r="CC130" t="s">
        <v>7068</v>
      </c>
      <c r="CD130" t="s">
        <v>7069</v>
      </c>
      <c r="CE130" t="s">
        <v>117</v>
      </c>
      <c r="CF130" t="s">
        <v>118</v>
      </c>
      <c r="CG130" s="4">
        <v>96950</v>
      </c>
      <c r="CH130" s="2">
        <v>7.56</v>
      </c>
      <c r="CI130" s="2">
        <v>7.56</v>
      </c>
      <c r="CJ130" s="2">
        <v>11.34</v>
      </c>
      <c r="CK130" s="2">
        <v>11.34</v>
      </c>
      <c r="CL130" t="s">
        <v>131</v>
      </c>
      <c r="CN130" t="s">
        <v>133</v>
      </c>
      <c r="CP130" t="s">
        <v>113</v>
      </c>
      <c r="CQ130" t="s">
        <v>134</v>
      </c>
      <c r="CR130" t="s">
        <v>134</v>
      </c>
      <c r="CS130" t="s">
        <v>134</v>
      </c>
      <c r="CT130" t="s">
        <v>132</v>
      </c>
      <c r="CU130" t="s">
        <v>134</v>
      </c>
      <c r="CV130" t="s">
        <v>132</v>
      </c>
      <c r="CW130" t="s">
        <v>5132</v>
      </c>
      <c r="CX130" s="5">
        <v>16702336927</v>
      </c>
      <c r="CY130" t="s">
        <v>569</v>
      </c>
      <c r="CZ130" t="s">
        <v>132</v>
      </c>
      <c r="DA130" t="s">
        <v>134</v>
      </c>
      <c r="DB130" t="s">
        <v>113</v>
      </c>
    </row>
    <row r="131" spans="1:111" ht="14.45" customHeight="1" x14ac:dyDescent="0.25">
      <c r="A131" t="s">
        <v>7070</v>
      </c>
      <c r="B131" t="s">
        <v>356</v>
      </c>
      <c r="C131" s="1">
        <v>44855.854782870367</v>
      </c>
      <c r="D131" s="1">
        <v>44897</v>
      </c>
      <c r="E131" t="s">
        <v>170</v>
      </c>
      <c r="G131" t="s">
        <v>113</v>
      </c>
      <c r="H131" t="s">
        <v>113</v>
      </c>
      <c r="I131" t="s">
        <v>113</v>
      </c>
      <c r="J131" t="s">
        <v>7071</v>
      </c>
      <c r="K131" t="s">
        <v>7072</v>
      </c>
      <c r="L131" t="s">
        <v>1105</v>
      </c>
      <c r="M131" t="s">
        <v>1106</v>
      </c>
      <c r="N131" t="s">
        <v>117</v>
      </c>
      <c r="O131" t="s">
        <v>118</v>
      </c>
      <c r="P131" s="4">
        <v>96950</v>
      </c>
      <c r="Q131" t="s">
        <v>119</v>
      </c>
      <c r="S131" s="5">
        <v>16702350393</v>
      </c>
      <c r="U131">
        <v>812112</v>
      </c>
      <c r="V131" t="s">
        <v>120</v>
      </c>
      <c r="X131" t="s">
        <v>6960</v>
      </c>
      <c r="Y131" t="s">
        <v>6961</v>
      </c>
      <c r="AA131" t="s">
        <v>477</v>
      </c>
      <c r="AB131" t="s">
        <v>1105</v>
      </c>
      <c r="AC131" t="s">
        <v>1106</v>
      </c>
      <c r="AD131" t="s">
        <v>117</v>
      </c>
      <c r="AE131" t="s">
        <v>118</v>
      </c>
      <c r="AF131" s="4">
        <v>96950</v>
      </c>
      <c r="AG131" t="s">
        <v>119</v>
      </c>
      <c r="AI131" s="5">
        <v>16702350393</v>
      </c>
      <c r="AK131" t="s">
        <v>7073</v>
      </c>
      <c r="BC131" t="str">
        <f>"39-5011.00"</f>
        <v>39-5011.00</v>
      </c>
      <c r="BD131" t="s">
        <v>4528</v>
      </c>
      <c r="BE131" t="s">
        <v>7074</v>
      </c>
      <c r="BF131" t="s">
        <v>4072</v>
      </c>
      <c r="BG131">
        <v>1</v>
      </c>
      <c r="BI131" s="1">
        <v>44896</v>
      </c>
      <c r="BJ131" s="1">
        <v>45199</v>
      </c>
      <c r="BM131">
        <v>35</v>
      </c>
      <c r="BN131">
        <v>0</v>
      </c>
      <c r="BO131">
        <v>7</v>
      </c>
      <c r="BP131">
        <v>7</v>
      </c>
      <c r="BQ131">
        <v>7</v>
      </c>
      <c r="BR131">
        <v>7</v>
      </c>
      <c r="BS131">
        <v>7</v>
      </c>
      <c r="BT131">
        <v>0</v>
      </c>
      <c r="BU131" t="str">
        <f>"9:00 AM"</f>
        <v>9:00 AM</v>
      </c>
      <c r="BV131" t="str">
        <f>"5:00 PM"</f>
        <v>5:00 PM</v>
      </c>
      <c r="BW131" t="s">
        <v>164</v>
      </c>
      <c r="BX131">
        <v>0</v>
      </c>
      <c r="BY131">
        <v>3</v>
      </c>
      <c r="BZ131" t="s">
        <v>113</v>
      </c>
      <c r="CB131" t="s">
        <v>7075</v>
      </c>
      <c r="CC131" t="s">
        <v>1105</v>
      </c>
      <c r="CD131" t="s">
        <v>1106</v>
      </c>
      <c r="CE131" t="s">
        <v>117</v>
      </c>
      <c r="CF131" t="s">
        <v>118</v>
      </c>
      <c r="CG131" s="4">
        <v>96950</v>
      </c>
      <c r="CH131" s="2">
        <v>7.85</v>
      </c>
      <c r="CI131" s="2">
        <v>7.85</v>
      </c>
      <c r="CJ131" s="2">
        <v>11.77</v>
      </c>
      <c r="CK131" s="2">
        <v>11.77</v>
      </c>
      <c r="CL131" t="s">
        <v>131</v>
      </c>
      <c r="CN131" t="s">
        <v>133</v>
      </c>
      <c r="CP131" t="s">
        <v>113</v>
      </c>
      <c r="CQ131" t="s">
        <v>134</v>
      </c>
      <c r="CR131" t="s">
        <v>134</v>
      </c>
      <c r="CS131" t="s">
        <v>134</v>
      </c>
      <c r="CT131" t="s">
        <v>132</v>
      </c>
      <c r="CU131" t="s">
        <v>134</v>
      </c>
      <c r="CV131" t="s">
        <v>132</v>
      </c>
      <c r="CW131" t="s">
        <v>7076</v>
      </c>
      <c r="CX131" s="5">
        <v>16702350393</v>
      </c>
      <c r="CY131" t="s">
        <v>7073</v>
      </c>
      <c r="CZ131" t="s">
        <v>132</v>
      </c>
      <c r="DA131" t="s">
        <v>134</v>
      </c>
      <c r="DB131" t="s">
        <v>113</v>
      </c>
      <c r="DC131" t="s">
        <v>6960</v>
      </c>
      <c r="DD131" t="s">
        <v>6961</v>
      </c>
      <c r="DF131" t="s">
        <v>7071</v>
      </c>
      <c r="DG131" t="s">
        <v>7073</v>
      </c>
    </row>
    <row r="132" spans="1:111" ht="14.45" customHeight="1" x14ac:dyDescent="0.25">
      <c r="A132" t="s">
        <v>7077</v>
      </c>
      <c r="B132" t="s">
        <v>313</v>
      </c>
      <c r="C132" s="1">
        <v>44789.956178125001</v>
      </c>
      <c r="D132" s="1">
        <v>44897</v>
      </c>
      <c r="E132" t="s">
        <v>170</v>
      </c>
      <c r="G132" t="s">
        <v>113</v>
      </c>
      <c r="H132" t="s">
        <v>113</v>
      </c>
      <c r="I132" t="s">
        <v>113</v>
      </c>
      <c r="J132" t="s">
        <v>2332</v>
      </c>
      <c r="K132" t="s">
        <v>956</v>
      </c>
      <c r="L132" t="s">
        <v>2957</v>
      </c>
      <c r="M132" t="s">
        <v>141</v>
      </c>
      <c r="N132" t="s">
        <v>708</v>
      </c>
      <c r="O132" t="s">
        <v>118</v>
      </c>
      <c r="P132" s="4">
        <v>96950</v>
      </c>
      <c r="Q132" t="s">
        <v>119</v>
      </c>
      <c r="R132" t="s">
        <v>132</v>
      </c>
      <c r="S132" s="5">
        <v>16702330800</v>
      </c>
      <c r="U132">
        <v>62441</v>
      </c>
      <c r="V132" t="s">
        <v>120</v>
      </c>
      <c r="X132" t="s">
        <v>2958</v>
      </c>
      <c r="Y132" t="s">
        <v>4688</v>
      </c>
      <c r="Z132" t="s">
        <v>1085</v>
      </c>
      <c r="AA132" t="s">
        <v>1755</v>
      </c>
      <c r="AB132" t="s">
        <v>2957</v>
      </c>
      <c r="AC132" t="s">
        <v>141</v>
      </c>
      <c r="AD132" t="s">
        <v>708</v>
      </c>
      <c r="AE132" t="s">
        <v>118</v>
      </c>
      <c r="AF132" s="4">
        <v>96950</v>
      </c>
      <c r="AG132" t="s">
        <v>119</v>
      </c>
      <c r="AH132" t="s">
        <v>132</v>
      </c>
      <c r="AI132" s="5">
        <v>16702330800</v>
      </c>
      <c r="AK132" t="s">
        <v>962</v>
      </c>
      <c r="BC132" t="str">
        <f>"39-9011.00"</f>
        <v>39-9011.00</v>
      </c>
      <c r="BD132" t="s">
        <v>1758</v>
      </c>
      <c r="BE132" t="s">
        <v>4690</v>
      </c>
      <c r="BF132" t="s">
        <v>4691</v>
      </c>
      <c r="BG132">
        <v>6</v>
      </c>
      <c r="BH132">
        <v>5</v>
      </c>
      <c r="BI132" s="1">
        <v>44866</v>
      </c>
      <c r="BJ132" s="1">
        <v>45230</v>
      </c>
      <c r="BK132" s="1">
        <v>44897</v>
      </c>
      <c r="BL132" s="1">
        <v>45230</v>
      </c>
      <c r="BM132">
        <v>35</v>
      </c>
      <c r="BN132">
        <v>0</v>
      </c>
      <c r="BO132">
        <v>7</v>
      </c>
      <c r="BP132">
        <v>7</v>
      </c>
      <c r="BQ132">
        <v>7</v>
      </c>
      <c r="BR132">
        <v>7</v>
      </c>
      <c r="BS132">
        <v>7</v>
      </c>
      <c r="BT132">
        <v>0</v>
      </c>
      <c r="BU132" t="str">
        <f>"8:00 AM"</f>
        <v>8:00 AM</v>
      </c>
      <c r="BV132" t="str">
        <f>"4:00 PM"</f>
        <v>4:00 PM</v>
      </c>
      <c r="BW132" t="s">
        <v>164</v>
      </c>
      <c r="BX132">
        <v>0</v>
      </c>
      <c r="BY132">
        <v>12</v>
      </c>
      <c r="BZ132" t="s">
        <v>113</v>
      </c>
      <c r="CB132" s="3" t="s">
        <v>4692</v>
      </c>
      <c r="CC132" t="s">
        <v>2957</v>
      </c>
      <c r="CD132" t="s">
        <v>141</v>
      </c>
      <c r="CE132" t="s">
        <v>708</v>
      </c>
      <c r="CF132" t="s">
        <v>118</v>
      </c>
      <c r="CG132" s="4">
        <v>96950</v>
      </c>
      <c r="CH132" s="2">
        <v>7.53</v>
      </c>
      <c r="CI132" s="2">
        <v>7.53</v>
      </c>
      <c r="CJ132" s="2">
        <v>11.3</v>
      </c>
      <c r="CK132" s="2">
        <v>11.3</v>
      </c>
      <c r="CL132" t="s">
        <v>131</v>
      </c>
      <c r="CM132" t="s">
        <v>228</v>
      </c>
      <c r="CN132" t="s">
        <v>133</v>
      </c>
      <c r="CP132" t="s">
        <v>113</v>
      </c>
      <c r="CQ132" t="s">
        <v>134</v>
      </c>
      <c r="CR132" t="s">
        <v>113</v>
      </c>
      <c r="CS132" t="s">
        <v>134</v>
      </c>
      <c r="CT132" t="s">
        <v>132</v>
      </c>
      <c r="CU132" t="s">
        <v>134</v>
      </c>
      <c r="CV132" t="s">
        <v>132</v>
      </c>
      <c r="CW132" t="s">
        <v>132</v>
      </c>
      <c r="CX132" s="5">
        <v>16702330800</v>
      </c>
      <c r="CY132" t="s">
        <v>962</v>
      </c>
      <c r="CZ132" t="s">
        <v>132</v>
      </c>
      <c r="DA132" t="s">
        <v>134</v>
      </c>
      <c r="DB132" t="s">
        <v>113</v>
      </c>
      <c r="DC132" t="s">
        <v>696</v>
      </c>
      <c r="DD132" t="s">
        <v>696</v>
      </c>
      <c r="DF132" t="s">
        <v>696</v>
      </c>
      <c r="DG132" t="s">
        <v>132</v>
      </c>
    </row>
    <row r="133" spans="1:111" ht="14.45" customHeight="1" x14ac:dyDescent="0.25">
      <c r="A133" t="s">
        <v>7078</v>
      </c>
      <c r="B133" t="s">
        <v>313</v>
      </c>
      <c r="C133" s="1">
        <v>44855.106425115744</v>
      </c>
      <c r="D133" s="1">
        <v>44897</v>
      </c>
      <c r="E133" t="s">
        <v>170</v>
      </c>
      <c r="G133" t="s">
        <v>113</v>
      </c>
      <c r="H133" t="s">
        <v>113</v>
      </c>
      <c r="I133" t="s">
        <v>113</v>
      </c>
      <c r="J133" t="s">
        <v>3665</v>
      </c>
      <c r="K133" t="s">
        <v>3666</v>
      </c>
      <c r="L133" t="s">
        <v>7079</v>
      </c>
      <c r="N133" t="s">
        <v>141</v>
      </c>
      <c r="O133" t="s">
        <v>118</v>
      </c>
      <c r="P133" s="4">
        <v>96950</v>
      </c>
      <c r="Q133" t="s">
        <v>119</v>
      </c>
      <c r="S133" s="5">
        <v>16703221234</v>
      </c>
      <c r="U133">
        <v>721110</v>
      </c>
      <c r="V133" t="s">
        <v>120</v>
      </c>
      <c r="X133" t="s">
        <v>3668</v>
      </c>
      <c r="Y133" t="s">
        <v>3669</v>
      </c>
      <c r="Z133" t="s">
        <v>3670</v>
      </c>
      <c r="AA133" t="s">
        <v>3671</v>
      </c>
      <c r="AB133" t="s">
        <v>4942</v>
      </c>
      <c r="AD133" t="s">
        <v>141</v>
      </c>
      <c r="AE133" t="s">
        <v>118</v>
      </c>
      <c r="AF133" s="4">
        <v>96950</v>
      </c>
      <c r="AG133" t="s">
        <v>119</v>
      </c>
      <c r="AI133" s="5">
        <v>16703221234</v>
      </c>
      <c r="AJ133">
        <v>780</v>
      </c>
      <c r="AK133" t="s">
        <v>3672</v>
      </c>
      <c r="BC133" t="str">
        <f>"49-9071.00"</f>
        <v>49-9071.00</v>
      </c>
      <c r="BD133" t="s">
        <v>240</v>
      </c>
      <c r="BE133" t="s">
        <v>7080</v>
      </c>
      <c r="BF133" t="s">
        <v>6133</v>
      </c>
      <c r="BG133">
        <v>6</v>
      </c>
      <c r="BH133">
        <v>5</v>
      </c>
      <c r="BI133" s="1">
        <v>44927</v>
      </c>
      <c r="BJ133" s="1">
        <v>45199</v>
      </c>
      <c r="BK133" s="1">
        <v>44927</v>
      </c>
      <c r="BL133" s="1">
        <v>45199</v>
      </c>
      <c r="BM133">
        <v>40</v>
      </c>
      <c r="BN133">
        <v>0</v>
      </c>
      <c r="BO133">
        <v>8</v>
      </c>
      <c r="BP133">
        <v>8</v>
      </c>
      <c r="BQ133">
        <v>8</v>
      </c>
      <c r="BR133">
        <v>8</v>
      </c>
      <c r="BS133">
        <v>8</v>
      </c>
      <c r="BT133">
        <v>0</v>
      </c>
      <c r="BU133" t="str">
        <f>"8:00 AM"</f>
        <v>8:00 AM</v>
      </c>
      <c r="BV133" t="str">
        <f>"4:30 PM"</f>
        <v>4:30 PM</v>
      </c>
      <c r="BW133" t="s">
        <v>164</v>
      </c>
      <c r="BX133">
        <v>0</v>
      </c>
      <c r="BY133">
        <v>24</v>
      </c>
      <c r="BZ133" t="s">
        <v>113</v>
      </c>
      <c r="CB133" t="s">
        <v>132</v>
      </c>
      <c r="CC133" t="s">
        <v>4942</v>
      </c>
      <c r="CE133" t="s">
        <v>141</v>
      </c>
      <c r="CF133" t="s">
        <v>118</v>
      </c>
      <c r="CG133" s="4">
        <v>96950</v>
      </c>
      <c r="CH133" s="2">
        <v>9.19</v>
      </c>
      <c r="CI133" s="2">
        <v>9.19</v>
      </c>
      <c r="CJ133" s="2">
        <v>13.78</v>
      </c>
      <c r="CK133" s="2">
        <v>13.78</v>
      </c>
      <c r="CL133" t="s">
        <v>131</v>
      </c>
      <c r="CM133" t="s">
        <v>7081</v>
      </c>
      <c r="CN133" t="s">
        <v>133</v>
      </c>
      <c r="CP133" t="s">
        <v>113</v>
      </c>
      <c r="CQ133" t="s">
        <v>113</v>
      </c>
      <c r="CR133" t="s">
        <v>113</v>
      </c>
      <c r="CS133" t="s">
        <v>134</v>
      </c>
      <c r="CT133" t="s">
        <v>132</v>
      </c>
      <c r="CU133" t="s">
        <v>134</v>
      </c>
      <c r="CV133" t="s">
        <v>132</v>
      </c>
      <c r="CW133" t="s">
        <v>7082</v>
      </c>
      <c r="CX133" s="5">
        <v>16703221234</v>
      </c>
      <c r="CY133" t="s">
        <v>3672</v>
      </c>
      <c r="CZ133" t="s">
        <v>183</v>
      </c>
      <c r="DA133" t="s">
        <v>134</v>
      </c>
      <c r="DB133" t="s">
        <v>113</v>
      </c>
    </row>
    <row r="134" spans="1:111" ht="14.45" customHeight="1" x14ac:dyDescent="0.25">
      <c r="A134" t="s">
        <v>7083</v>
      </c>
      <c r="B134" t="s">
        <v>187</v>
      </c>
      <c r="C134" s="1">
        <v>44860.012913425926</v>
      </c>
      <c r="D134" s="1">
        <v>44897</v>
      </c>
      <c r="E134" t="s">
        <v>170</v>
      </c>
      <c r="G134" t="s">
        <v>113</v>
      </c>
      <c r="H134" t="s">
        <v>113</v>
      </c>
      <c r="I134" t="s">
        <v>113</v>
      </c>
      <c r="J134" t="s">
        <v>1466</v>
      </c>
      <c r="L134" t="s">
        <v>1467</v>
      </c>
      <c r="N134" t="s">
        <v>141</v>
      </c>
      <c r="O134" t="s">
        <v>118</v>
      </c>
      <c r="P134" s="4">
        <v>96950</v>
      </c>
      <c r="Q134" t="s">
        <v>119</v>
      </c>
      <c r="S134" s="5">
        <v>16702349083</v>
      </c>
      <c r="U134">
        <v>811111</v>
      </c>
      <c r="V134" t="s">
        <v>120</v>
      </c>
      <c r="X134" t="s">
        <v>7084</v>
      </c>
      <c r="Y134" t="s">
        <v>7085</v>
      </c>
      <c r="Z134" t="s">
        <v>7086</v>
      </c>
      <c r="AA134" t="s">
        <v>326</v>
      </c>
      <c r="AB134" t="s">
        <v>1467</v>
      </c>
      <c r="AD134" t="s">
        <v>141</v>
      </c>
      <c r="AE134" t="s">
        <v>118</v>
      </c>
      <c r="AF134" s="4">
        <v>96950</v>
      </c>
      <c r="AG134" t="s">
        <v>119</v>
      </c>
      <c r="AI134" s="5">
        <v>16702349083</v>
      </c>
      <c r="AK134" t="s">
        <v>1471</v>
      </c>
      <c r="BC134" t="str">
        <f>"49-3042.00"</f>
        <v>49-3042.00</v>
      </c>
      <c r="BD134" t="s">
        <v>1472</v>
      </c>
      <c r="BE134" t="s">
        <v>7087</v>
      </c>
      <c r="BF134" t="s">
        <v>1472</v>
      </c>
      <c r="BG134">
        <v>2</v>
      </c>
      <c r="BH134">
        <v>2</v>
      </c>
      <c r="BI134" s="1">
        <v>44927</v>
      </c>
      <c r="BJ134" s="1">
        <v>45291</v>
      </c>
      <c r="BK134" s="1">
        <v>44927</v>
      </c>
      <c r="BL134" s="1">
        <v>45291</v>
      </c>
      <c r="BM134">
        <v>35</v>
      </c>
      <c r="BN134">
        <v>0</v>
      </c>
      <c r="BO134">
        <v>7</v>
      </c>
      <c r="BP134">
        <v>7</v>
      </c>
      <c r="BQ134">
        <v>7</v>
      </c>
      <c r="BR134">
        <v>7</v>
      </c>
      <c r="BS134">
        <v>7</v>
      </c>
      <c r="BT134">
        <v>0</v>
      </c>
      <c r="BU134" t="str">
        <f>"9:00 AM"</f>
        <v>9:00 AM</v>
      </c>
      <c r="BV134" t="str">
        <f>"5:00 PM"</f>
        <v>5:00 PM</v>
      </c>
      <c r="BW134" t="s">
        <v>164</v>
      </c>
      <c r="BX134">
        <v>0</v>
      </c>
      <c r="BY134">
        <v>24</v>
      </c>
      <c r="BZ134" t="s">
        <v>113</v>
      </c>
      <c r="CB134" s="3" t="s">
        <v>7088</v>
      </c>
      <c r="CC134" t="s">
        <v>1476</v>
      </c>
      <c r="CE134" t="s">
        <v>141</v>
      </c>
      <c r="CF134" t="s">
        <v>118</v>
      </c>
      <c r="CG134" s="4">
        <v>96950</v>
      </c>
      <c r="CH134" s="2">
        <v>11</v>
      </c>
      <c r="CI134" s="2">
        <v>11</v>
      </c>
      <c r="CJ134" s="2">
        <v>16.5</v>
      </c>
      <c r="CK134" s="2">
        <v>16.5</v>
      </c>
      <c r="CL134" t="s">
        <v>131</v>
      </c>
      <c r="CN134" t="s">
        <v>133</v>
      </c>
      <c r="CP134" t="s">
        <v>113</v>
      </c>
      <c r="CQ134" t="s">
        <v>134</v>
      </c>
      <c r="CR134" t="s">
        <v>113</v>
      </c>
      <c r="CS134" t="s">
        <v>134</v>
      </c>
      <c r="CT134" t="s">
        <v>132</v>
      </c>
      <c r="CU134" t="s">
        <v>134</v>
      </c>
      <c r="CV134" t="s">
        <v>132</v>
      </c>
      <c r="CW134" t="s">
        <v>1478</v>
      </c>
      <c r="CX134" s="5">
        <v>16702349083</v>
      </c>
      <c r="CY134" t="s">
        <v>1471</v>
      </c>
      <c r="CZ134" t="s">
        <v>624</v>
      </c>
      <c r="DA134" t="s">
        <v>134</v>
      </c>
      <c r="DB134" t="s">
        <v>113</v>
      </c>
    </row>
    <row r="135" spans="1:111" ht="14.45" customHeight="1" x14ac:dyDescent="0.25">
      <c r="A135" t="s">
        <v>7089</v>
      </c>
      <c r="B135" t="s">
        <v>187</v>
      </c>
      <c r="C135" s="1">
        <v>44833.489182523146</v>
      </c>
      <c r="D135" s="1">
        <v>44897</v>
      </c>
      <c r="E135" t="s">
        <v>170</v>
      </c>
      <c r="G135" t="s">
        <v>113</v>
      </c>
      <c r="H135" t="s">
        <v>113</v>
      </c>
      <c r="I135" t="s">
        <v>113</v>
      </c>
      <c r="J135" t="s">
        <v>7090</v>
      </c>
      <c r="L135" t="s">
        <v>5332</v>
      </c>
      <c r="N135" t="s">
        <v>117</v>
      </c>
      <c r="O135" t="s">
        <v>118</v>
      </c>
      <c r="P135" s="4">
        <v>96950</v>
      </c>
      <c r="Q135" t="s">
        <v>119</v>
      </c>
      <c r="S135" s="5">
        <v>16702339032</v>
      </c>
      <c r="U135">
        <v>5619</v>
      </c>
      <c r="V135" t="s">
        <v>120</v>
      </c>
      <c r="X135" t="s">
        <v>5333</v>
      </c>
      <c r="Y135" t="s">
        <v>7091</v>
      </c>
      <c r="Z135" t="s">
        <v>7092</v>
      </c>
      <c r="AA135" t="s">
        <v>144</v>
      </c>
      <c r="AB135" t="s">
        <v>5332</v>
      </c>
      <c r="AD135" t="s">
        <v>117</v>
      </c>
      <c r="AE135" t="s">
        <v>118</v>
      </c>
      <c r="AF135" s="4">
        <v>96950</v>
      </c>
      <c r="AG135" t="s">
        <v>119</v>
      </c>
      <c r="AI135" s="5">
        <v>16702339032</v>
      </c>
      <c r="AK135" t="s">
        <v>7093</v>
      </c>
      <c r="BC135" t="str">
        <f>"49-9071.00"</f>
        <v>49-9071.00</v>
      </c>
      <c r="BD135" t="s">
        <v>240</v>
      </c>
      <c r="BE135" t="s">
        <v>7094</v>
      </c>
      <c r="BF135" t="s">
        <v>4098</v>
      </c>
      <c r="BG135">
        <v>2</v>
      </c>
      <c r="BH135">
        <v>2</v>
      </c>
      <c r="BI135" s="1">
        <v>44835</v>
      </c>
      <c r="BJ135" s="1">
        <v>45199</v>
      </c>
      <c r="BK135" s="1">
        <v>44897</v>
      </c>
      <c r="BL135" s="1">
        <v>45199</v>
      </c>
      <c r="BM135">
        <v>40</v>
      </c>
      <c r="BN135">
        <v>0</v>
      </c>
      <c r="BO135">
        <v>0</v>
      </c>
      <c r="BP135">
        <v>8</v>
      </c>
      <c r="BQ135">
        <v>8</v>
      </c>
      <c r="BR135">
        <v>8</v>
      </c>
      <c r="BS135">
        <v>8</v>
      </c>
      <c r="BT135">
        <v>8</v>
      </c>
      <c r="BU135" t="str">
        <f>"7:00 AM"</f>
        <v>7:00 AM</v>
      </c>
      <c r="BV135" t="str">
        <f>"4:00 PM"</f>
        <v>4:00 PM</v>
      </c>
      <c r="BW135" t="s">
        <v>164</v>
      </c>
      <c r="BX135">
        <v>0</v>
      </c>
      <c r="BY135">
        <v>6</v>
      </c>
      <c r="BZ135" t="s">
        <v>113</v>
      </c>
      <c r="CB135" s="3" t="s">
        <v>7095</v>
      </c>
      <c r="CC135" t="s">
        <v>5891</v>
      </c>
      <c r="CE135" t="s">
        <v>117</v>
      </c>
      <c r="CF135" t="s">
        <v>118</v>
      </c>
      <c r="CG135" s="4">
        <v>96950</v>
      </c>
      <c r="CH135" s="2">
        <v>9.19</v>
      </c>
      <c r="CI135" s="2">
        <v>9.19</v>
      </c>
      <c r="CJ135" s="2">
        <v>0</v>
      </c>
      <c r="CK135" s="2">
        <v>0</v>
      </c>
      <c r="CL135" t="s">
        <v>131</v>
      </c>
      <c r="CM135" t="s">
        <v>128</v>
      </c>
      <c r="CN135" t="s">
        <v>133</v>
      </c>
      <c r="CP135" t="s">
        <v>113</v>
      </c>
      <c r="CQ135" t="s">
        <v>134</v>
      </c>
      <c r="CR135" t="s">
        <v>113</v>
      </c>
      <c r="CS135" t="s">
        <v>113</v>
      </c>
      <c r="CT135" t="s">
        <v>132</v>
      </c>
      <c r="CU135" t="s">
        <v>134</v>
      </c>
      <c r="CV135" t="s">
        <v>132</v>
      </c>
      <c r="CW135" t="s">
        <v>558</v>
      </c>
      <c r="CX135" s="5">
        <v>16702339032</v>
      </c>
      <c r="CY135" t="s">
        <v>7093</v>
      </c>
      <c r="CZ135" t="s">
        <v>132</v>
      </c>
      <c r="DA135" t="s">
        <v>134</v>
      </c>
      <c r="DB135" t="s">
        <v>113</v>
      </c>
      <c r="DC135" t="s">
        <v>5333</v>
      </c>
      <c r="DD135" t="s">
        <v>7091</v>
      </c>
      <c r="DE135" t="s">
        <v>214</v>
      </c>
      <c r="DF135" t="s">
        <v>7090</v>
      </c>
      <c r="DG135" t="s">
        <v>7093</v>
      </c>
    </row>
    <row r="136" spans="1:111" ht="14.45" customHeight="1" x14ac:dyDescent="0.25">
      <c r="A136" t="s">
        <v>7096</v>
      </c>
      <c r="B136" t="s">
        <v>187</v>
      </c>
      <c r="C136" s="1">
        <v>44803.883358333333</v>
      </c>
      <c r="D136" s="1">
        <v>44897</v>
      </c>
      <c r="E136" t="s">
        <v>170</v>
      </c>
      <c r="G136" t="s">
        <v>113</v>
      </c>
      <c r="H136" t="s">
        <v>113</v>
      </c>
      <c r="I136" t="s">
        <v>113</v>
      </c>
      <c r="J136" t="s">
        <v>1319</v>
      </c>
      <c r="K136" t="s">
        <v>6177</v>
      </c>
      <c r="L136" t="s">
        <v>1321</v>
      </c>
      <c r="N136" t="s">
        <v>586</v>
      </c>
      <c r="O136" t="s">
        <v>118</v>
      </c>
      <c r="P136" s="4">
        <v>96950</v>
      </c>
      <c r="Q136" t="s">
        <v>119</v>
      </c>
      <c r="S136" s="5">
        <v>16702338883</v>
      </c>
      <c r="U136">
        <v>23622</v>
      </c>
      <c r="V136" t="s">
        <v>120</v>
      </c>
      <c r="X136" t="s">
        <v>6178</v>
      </c>
      <c r="Y136" t="s">
        <v>6179</v>
      </c>
      <c r="Z136" t="s">
        <v>1324</v>
      </c>
      <c r="AA136" t="s">
        <v>1325</v>
      </c>
      <c r="AB136" t="s">
        <v>1321</v>
      </c>
      <c r="AD136" t="s">
        <v>586</v>
      </c>
      <c r="AE136" t="s">
        <v>118</v>
      </c>
      <c r="AF136" s="4">
        <v>96950</v>
      </c>
      <c r="AG136" t="s">
        <v>119</v>
      </c>
      <c r="AI136" s="5">
        <v>16702338883</v>
      </c>
      <c r="AK136" t="s">
        <v>1326</v>
      </c>
      <c r="BC136" t="str">
        <f>"53-7065.00"</f>
        <v>53-7065.00</v>
      </c>
      <c r="BD136" t="s">
        <v>2036</v>
      </c>
      <c r="BE136" t="s">
        <v>7097</v>
      </c>
      <c r="BF136" t="s">
        <v>7098</v>
      </c>
      <c r="BG136">
        <v>2</v>
      </c>
      <c r="BH136">
        <v>2</v>
      </c>
      <c r="BI136" s="1">
        <v>44835</v>
      </c>
      <c r="BJ136" s="1">
        <v>45199</v>
      </c>
      <c r="BK136" s="1">
        <v>44897</v>
      </c>
      <c r="BL136" s="1">
        <v>45199</v>
      </c>
      <c r="BM136">
        <v>40</v>
      </c>
      <c r="BN136">
        <v>0</v>
      </c>
      <c r="BO136">
        <v>8</v>
      </c>
      <c r="BP136">
        <v>8</v>
      </c>
      <c r="BQ136">
        <v>8</v>
      </c>
      <c r="BR136">
        <v>8</v>
      </c>
      <c r="BS136">
        <v>8</v>
      </c>
      <c r="BT136">
        <v>0</v>
      </c>
      <c r="BU136" t="str">
        <f>"7:30 AM"</f>
        <v>7:30 AM</v>
      </c>
      <c r="BV136" t="str">
        <f>"4:30 PM"</f>
        <v>4:30 PM</v>
      </c>
      <c r="BW136" t="s">
        <v>164</v>
      </c>
      <c r="BX136">
        <v>0</v>
      </c>
      <c r="BY136">
        <v>3</v>
      </c>
      <c r="BZ136" t="s">
        <v>113</v>
      </c>
      <c r="CB136" t="s">
        <v>7099</v>
      </c>
      <c r="CC136" t="s">
        <v>1329</v>
      </c>
      <c r="CE136" t="s">
        <v>586</v>
      </c>
      <c r="CF136" t="s">
        <v>118</v>
      </c>
      <c r="CG136" s="4">
        <v>96950</v>
      </c>
      <c r="CH136" s="2">
        <v>7.97</v>
      </c>
      <c r="CI136" s="2">
        <v>9</v>
      </c>
      <c r="CJ136" s="2">
        <v>11.96</v>
      </c>
      <c r="CK136" s="2">
        <v>13.5</v>
      </c>
      <c r="CL136" t="s">
        <v>131</v>
      </c>
      <c r="CM136" t="s">
        <v>132</v>
      </c>
      <c r="CN136" t="s">
        <v>1330</v>
      </c>
      <c r="CP136" t="s">
        <v>113</v>
      </c>
      <c r="CQ136" t="s">
        <v>134</v>
      </c>
      <c r="CR136" t="s">
        <v>134</v>
      </c>
      <c r="CS136" t="s">
        <v>134</v>
      </c>
      <c r="CT136" t="s">
        <v>132</v>
      </c>
      <c r="CU136" t="s">
        <v>134</v>
      </c>
      <c r="CV136" t="s">
        <v>134</v>
      </c>
      <c r="CW136" t="s">
        <v>7100</v>
      </c>
      <c r="CX136" s="5">
        <v>16702338883</v>
      </c>
      <c r="CY136" t="s">
        <v>1326</v>
      </c>
      <c r="CZ136" t="s">
        <v>132</v>
      </c>
      <c r="DA136" t="s">
        <v>134</v>
      </c>
      <c r="DB136" t="s">
        <v>113</v>
      </c>
    </row>
    <row r="137" spans="1:111" ht="14.45" customHeight="1" x14ac:dyDescent="0.25">
      <c r="A137" t="s">
        <v>7101</v>
      </c>
      <c r="B137" t="s">
        <v>356</v>
      </c>
      <c r="C137" s="1">
        <v>44750.064059722223</v>
      </c>
      <c r="D137" s="1">
        <v>44897</v>
      </c>
      <c r="E137" t="s">
        <v>170</v>
      </c>
      <c r="G137" t="s">
        <v>113</v>
      </c>
      <c r="H137" t="s">
        <v>113</v>
      </c>
      <c r="I137" t="s">
        <v>113</v>
      </c>
      <c r="J137" t="s">
        <v>173</v>
      </c>
      <c r="K137" t="s">
        <v>174</v>
      </c>
      <c r="L137" t="s">
        <v>175</v>
      </c>
      <c r="N137" t="s">
        <v>141</v>
      </c>
      <c r="O137" t="s">
        <v>118</v>
      </c>
      <c r="P137" s="4">
        <v>96950</v>
      </c>
      <c r="Q137" t="s">
        <v>119</v>
      </c>
      <c r="S137" s="5">
        <v>16702345900</v>
      </c>
      <c r="T137">
        <v>575</v>
      </c>
      <c r="U137">
        <v>721110</v>
      </c>
      <c r="V137" t="s">
        <v>120</v>
      </c>
      <c r="X137" t="s">
        <v>176</v>
      </c>
      <c r="Y137" t="s">
        <v>177</v>
      </c>
      <c r="AA137" t="s">
        <v>178</v>
      </c>
      <c r="AB137" t="s">
        <v>175</v>
      </c>
      <c r="AD137" t="s">
        <v>141</v>
      </c>
      <c r="AE137" t="s">
        <v>118</v>
      </c>
      <c r="AF137" s="4">
        <v>96950</v>
      </c>
      <c r="AG137" t="s">
        <v>119</v>
      </c>
      <c r="AI137" s="5">
        <v>16702345900</v>
      </c>
      <c r="AJ137">
        <v>574</v>
      </c>
      <c r="AK137" t="s">
        <v>179</v>
      </c>
      <c r="BC137" t="str">
        <f>"15-1151.00"</f>
        <v>15-1151.00</v>
      </c>
      <c r="BD137" t="s">
        <v>5167</v>
      </c>
      <c r="BE137" t="s">
        <v>7102</v>
      </c>
      <c r="BF137" t="s">
        <v>7103</v>
      </c>
      <c r="BG137">
        <v>1</v>
      </c>
      <c r="BI137" s="1">
        <v>44835</v>
      </c>
      <c r="BJ137" s="1">
        <v>45199</v>
      </c>
      <c r="BM137">
        <v>40</v>
      </c>
      <c r="BN137">
        <v>8</v>
      </c>
      <c r="BO137">
        <v>8</v>
      </c>
      <c r="BP137">
        <v>0</v>
      </c>
      <c r="BQ137">
        <v>0</v>
      </c>
      <c r="BR137">
        <v>8</v>
      </c>
      <c r="BS137">
        <v>8</v>
      </c>
      <c r="BT137">
        <v>8</v>
      </c>
      <c r="BU137" t="str">
        <f>"8:00 AM"</f>
        <v>8:00 AM</v>
      </c>
      <c r="BV137" t="str">
        <f>"5:00 PM"</f>
        <v>5:00 PM</v>
      </c>
      <c r="BW137" t="s">
        <v>164</v>
      </c>
      <c r="BX137">
        <v>0</v>
      </c>
      <c r="BY137">
        <v>24</v>
      </c>
      <c r="BZ137" t="s">
        <v>113</v>
      </c>
      <c r="CA137">
        <v>2</v>
      </c>
      <c r="CB137" t="s">
        <v>183</v>
      </c>
      <c r="CC137" t="s">
        <v>184</v>
      </c>
      <c r="CE137" t="s">
        <v>141</v>
      </c>
      <c r="CF137" t="s">
        <v>118</v>
      </c>
      <c r="CG137" s="4">
        <v>96950</v>
      </c>
      <c r="CH137" s="2">
        <v>12.32</v>
      </c>
      <c r="CI137" s="2">
        <v>12.32</v>
      </c>
      <c r="CJ137" s="2">
        <v>18.48</v>
      </c>
      <c r="CK137" s="2">
        <v>18.48</v>
      </c>
      <c r="CL137" t="s">
        <v>131</v>
      </c>
      <c r="CN137" t="s">
        <v>133</v>
      </c>
      <c r="CP137" t="s">
        <v>113</v>
      </c>
      <c r="CQ137" t="s">
        <v>134</v>
      </c>
      <c r="CR137" t="s">
        <v>113</v>
      </c>
      <c r="CS137" t="s">
        <v>134</v>
      </c>
      <c r="CT137" t="s">
        <v>132</v>
      </c>
      <c r="CU137" t="s">
        <v>134</v>
      </c>
      <c r="CV137" t="s">
        <v>132</v>
      </c>
      <c r="CW137" t="s">
        <v>185</v>
      </c>
      <c r="CX137" s="5">
        <v>16702345900</v>
      </c>
      <c r="CY137" t="s">
        <v>179</v>
      </c>
      <c r="CZ137" t="s">
        <v>132</v>
      </c>
      <c r="DA137" t="s">
        <v>134</v>
      </c>
      <c r="DB137" t="s">
        <v>113</v>
      </c>
    </row>
    <row r="138" spans="1:111" ht="14.45" customHeight="1" x14ac:dyDescent="0.25">
      <c r="A138" t="s">
        <v>7104</v>
      </c>
      <c r="B138" t="s">
        <v>187</v>
      </c>
      <c r="C138" s="1">
        <v>44795.136304398147</v>
      </c>
      <c r="D138" s="1">
        <v>44897</v>
      </c>
      <c r="E138" t="s">
        <v>170</v>
      </c>
      <c r="G138" t="s">
        <v>113</v>
      </c>
      <c r="H138" t="s">
        <v>113</v>
      </c>
      <c r="I138" t="s">
        <v>113</v>
      </c>
      <c r="J138" t="s">
        <v>7105</v>
      </c>
      <c r="L138" t="s">
        <v>7106</v>
      </c>
      <c r="N138" t="s">
        <v>141</v>
      </c>
      <c r="O138" t="s">
        <v>118</v>
      </c>
      <c r="P138" s="4">
        <v>96950</v>
      </c>
      <c r="Q138" t="s">
        <v>119</v>
      </c>
      <c r="S138" s="5">
        <v>16702881816</v>
      </c>
      <c r="U138">
        <v>722320</v>
      </c>
      <c r="V138" t="s">
        <v>120</v>
      </c>
      <c r="X138" t="s">
        <v>7107</v>
      </c>
      <c r="Y138" t="s">
        <v>7108</v>
      </c>
      <c r="Z138" t="s">
        <v>246</v>
      </c>
      <c r="AA138" t="s">
        <v>1956</v>
      </c>
      <c r="AB138" t="s">
        <v>7106</v>
      </c>
      <c r="AD138" t="s">
        <v>141</v>
      </c>
      <c r="AE138" t="s">
        <v>118</v>
      </c>
      <c r="AF138" s="4">
        <v>96950</v>
      </c>
      <c r="AG138" t="s">
        <v>119</v>
      </c>
      <c r="AI138" s="5">
        <v>16702881816</v>
      </c>
      <c r="AK138" t="s">
        <v>7109</v>
      </c>
      <c r="BC138" t="str">
        <f>"35-2021.00"</f>
        <v>35-2021.00</v>
      </c>
      <c r="BD138" t="s">
        <v>1703</v>
      </c>
      <c r="BE138" t="s">
        <v>7110</v>
      </c>
      <c r="BF138" t="s">
        <v>1703</v>
      </c>
      <c r="BG138">
        <v>3</v>
      </c>
      <c r="BH138">
        <v>3</v>
      </c>
      <c r="BI138" s="1">
        <v>44835</v>
      </c>
      <c r="BJ138" s="1">
        <v>45199</v>
      </c>
      <c r="BK138" s="1">
        <v>44897</v>
      </c>
      <c r="BL138" s="1">
        <v>45199</v>
      </c>
      <c r="BM138">
        <v>40</v>
      </c>
      <c r="BN138">
        <v>0</v>
      </c>
      <c r="BO138">
        <v>8</v>
      </c>
      <c r="BP138">
        <v>8</v>
      </c>
      <c r="BQ138">
        <v>8</v>
      </c>
      <c r="BR138">
        <v>8</v>
      </c>
      <c r="BS138">
        <v>8</v>
      </c>
      <c r="BT138">
        <v>0</v>
      </c>
      <c r="BU138" t="str">
        <f>"7:00 AM"</f>
        <v>7:00 AM</v>
      </c>
      <c r="BV138" t="str">
        <f>"4:00 PM"</f>
        <v>4:00 PM</v>
      </c>
      <c r="BW138" t="s">
        <v>164</v>
      </c>
      <c r="BX138">
        <v>0</v>
      </c>
      <c r="BY138">
        <v>3</v>
      </c>
      <c r="BZ138" t="s">
        <v>113</v>
      </c>
      <c r="CB138" t="s">
        <v>7111</v>
      </c>
      <c r="CC138" t="s">
        <v>7112</v>
      </c>
      <c r="CE138" t="s">
        <v>117</v>
      </c>
      <c r="CF138" t="s">
        <v>118</v>
      </c>
      <c r="CG138" s="4">
        <v>96950</v>
      </c>
      <c r="CH138" s="2">
        <v>7.87</v>
      </c>
      <c r="CI138" s="2">
        <v>7.87</v>
      </c>
      <c r="CJ138" s="2">
        <v>11.8</v>
      </c>
      <c r="CK138" s="2">
        <v>11.8</v>
      </c>
      <c r="CL138" t="s">
        <v>131</v>
      </c>
      <c r="CM138" t="s">
        <v>228</v>
      </c>
      <c r="CN138" t="s">
        <v>133</v>
      </c>
      <c r="CP138" t="s">
        <v>113</v>
      </c>
      <c r="CQ138" t="s">
        <v>134</v>
      </c>
      <c r="CR138" t="s">
        <v>113</v>
      </c>
      <c r="CS138" t="s">
        <v>134</v>
      </c>
      <c r="CT138" t="s">
        <v>132</v>
      </c>
      <c r="CU138" t="s">
        <v>132</v>
      </c>
      <c r="CV138" t="s">
        <v>132</v>
      </c>
      <c r="CW138" t="s">
        <v>1431</v>
      </c>
      <c r="CX138" s="5">
        <v>16702881816</v>
      </c>
      <c r="CY138" t="s">
        <v>7109</v>
      </c>
      <c r="CZ138" t="s">
        <v>132</v>
      </c>
      <c r="DA138" t="s">
        <v>134</v>
      </c>
      <c r="DB138" t="s">
        <v>113</v>
      </c>
    </row>
    <row r="139" spans="1:111" ht="14.45" customHeight="1" x14ac:dyDescent="0.25">
      <c r="A139" t="s">
        <v>7113</v>
      </c>
      <c r="B139" t="s">
        <v>356</v>
      </c>
      <c r="C139" s="1">
        <v>44848.006347685186</v>
      </c>
      <c r="D139" s="1">
        <v>44897</v>
      </c>
      <c r="E139" t="s">
        <v>112</v>
      </c>
      <c r="F139" s="1">
        <v>45014.833333333336</v>
      </c>
      <c r="G139" t="s">
        <v>134</v>
      </c>
      <c r="H139" t="s">
        <v>113</v>
      </c>
      <c r="I139" t="s">
        <v>113</v>
      </c>
      <c r="J139" t="s">
        <v>6446</v>
      </c>
      <c r="K139" t="s">
        <v>6447</v>
      </c>
      <c r="L139" t="s">
        <v>6448</v>
      </c>
      <c r="M139" t="s">
        <v>6449</v>
      </c>
      <c r="N139" t="s">
        <v>117</v>
      </c>
      <c r="O139" t="s">
        <v>118</v>
      </c>
      <c r="P139" s="4">
        <v>96950</v>
      </c>
      <c r="Q139" t="s">
        <v>119</v>
      </c>
      <c r="S139" s="5">
        <v>16702355379</v>
      </c>
      <c r="U139">
        <v>72251</v>
      </c>
      <c r="V139" t="s">
        <v>120</v>
      </c>
      <c r="X139" t="s">
        <v>6450</v>
      </c>
      <c r="Y139" t="s">
        <v>6451</v>
      </c>
      <c r="Z139" t="s">
        <v>6452</v>
      </c>
      <c r="AA139" t="s">
        <v>390</v>
      </c>
      <c r="AB139" t="s">
        <v>6448</v>
      </c>
      <c r="AC139" t="s">
        <v>6449</v>
      </c>
      <c r="AD139" t="s">
        <v>117</v>
      </c>
      <c r="AE139" t="s">
        <v>118</v>
      </c>
      <c r="AF139" s="4">
        <v>96950</v>
      </c>
      <c r="AG139" t="s">
        <v>119</v>
      </c>
      <c r="AI139" s="5">
        <v>16702355379</v>
      </c>
      <c r="AK139" t="s">
        <v>6453</v>
      </c>
      <c r="BC139" t="str">
        <f>"35-2014.00"</f>
        <v>35-2014.00</v>
      </c>
      <c r="BD139" t="s">
        <v>287</v>
      </c>
      <c r="BE139" t="s">
        <v>6454</v>
      </c>
      <c r="BF139" t="s">
        <v>289</v>
      </c>
      <c r="BG139">
        <v>3</v>
      </c>
      <c r="BI139" s="1">
        <v>45016</v>
      </c>
      <c r="BJ139" s="1">
        <v>45412</v>
      </c>
      <c r="BM139">
        <v>35</v>
      </c>
      <c r="BN139">
        <v>7</v>
      </c>
      <c r="BO139">
        <v>0</v>
      </c>
      <c r="BP139">
        <v>7</v>
      </c>
      <c r="BQ139">
        <v>0</v>
      </c>
      <c r="BR139">
        <v>7</v>
      </c>
      <c r="BS139">
        <v>7</v>
      </c>
      <c r="BT139">
        <v>7</v>
      </c>
      <c r="BU139" t="str">
        <f>"3:00 PM"</f>
        <v>3:00 PM</v>
      </c>
      <c r="BV139" t="str">
        <f>"10:00 PM"</f>
        <v>10:00 PM</v>
      </c>
      <c r="BW139" t="s">
        <v>164</v>
      </c>
      <c r="BX139">
        <v>0</v>
      </c>
      <c r="BY139">
        <v>12</v>
      </c>
      <c r="BZ139" t="s">
        <v>113</v>
      </c>
      <c r="CB139" s="3" t="s">
        <v>7114</v>
      </c>
      <c r="CC139" t="s">
        <v>6456</v>
      </c>
      <c r="CD139" t="s">
        <v>6449</v>
      </c>
      <c r="CE139" t="s">
        <v>117</v>
      </c>
      <c r="CF139" t="s">
        <v>118</v>
      </c>
      <c r="CG139" s="4">
        <v>96950</v>
      </c>
      <c r="CH139" s="2">
        <v>8.5500000000000007</v>
      </c>
      <c r="CI139" s="2">
        <v>8.6999999999999993</v>
      </c>
      <c r="CJ139" s="2">
        <v>12.83</v>
      </c>
      <c r="CK139" s="2">
        <v>13.05</v>
      </c>
      <c r="CL139" t="s">
        <v>131</v>
      </c>
      <c r="CM139" t="s">
        <v>228</v>
      </c>
      <c r="CN139" t="s">
        <v>133</v>
      </c>
      <c r="CP139" t="s">
        <v>113</v>
      </c>
      <c r="CQ139" t="s">
        <v>134</v>
      </c>
      <c r="CR139" t="s">
        <v>113</v>
      </c>
      <c r="CS139" t="s">
        <v>134</v>
      </c>
      <c r="CT139" t="s">
        <v>134</v>
      </c>
      <c r="CU139" t="s">
        <v>134</v>
      </c>
      <c r="CV139" t="s">
        <v>132</v>
      </c>
      <c r="CW139" t="s">
        <v>6457</v>
      </c>
      <c r="CX139" s="5">
        <v>16702355379</v>
      </c>
      <c r="CY139" t="s">
        <v>6453</v>
      </c>
      <c r="CZ139" t="s">
        <v>6458</v>
      </c>
      <c r="DA139" t="s">
        <v>134</v>
      </c>
      <c r="DB139" t="s">
        <v>113</v>
      </c>
      <c r="DC139" t="s">
        <v>228</v>
      </c>
      <c r="DD139" t="s">
        <v>228</v>
      </c>
      <c r="DF139" t="s">
        <v>228</v>
      </c>
    </row>
    <row r="140" spans="1:111" ht="14.45" customHeight="1" x14ac:dyDescent="0.25">
      <c r="A140" t="s">
        <v>7115</v>
      </c>
      <c r="B140" t="s">
        <v>111</v>
      </c>
      <c r="C140" s="1">
        <v>44861.933590856483</v>
      </c>
      <c r="D140" s="1">
        <v>44897</v>
      </c>
      <c r="E140" t="s">
        <v>112</v>
      </c>
      <c r="F140" s="1">
        <v>44984.791666666664</v>
      </c>
      <c r="G140" t="s">
        <v>113</v>
      </c>
      <c r="H140" t="s">
        <v>113</v>
      </c>
      <c r="I140" t="s">
        <v>113</v>
      </c>
      <c r="J140" t="s">
        <v>6633</v>
      </c>
      <c r="L140" t="s">
        <v>1903</v>
      </c>
      <c r="M140" t="s">
        <v>1904</v>
      </c>
      <c r="N140" t="s">
        <v>117</v>
      </c>
      <c r="O140" t="s">
        <v>118</v>
      </c>
      <c r="P140" s="4">
        <v>96950</v>
      </c>
      <c r="Q140" t="s">
        <v>119</v>
      </c>
      <c r="R140" t="s">
        <v>118</v>
      </c>
      <c r="S140" s="5">
        <v>16702341795</v>
      </c>
      <c r="U140">
        <v>722511</v>
      </c>
      <c r="V140" t="s">
        <v>120</v>
      </c>
      <c r="X140" t="s">
        <v>1905</v>
      </c>
      <c r="Y140" t="s">
        <v>1906</v>
      </c>
      <c r="Z140" t="s">
        <v>1907</v>
      </c>
      <c r="AA140" t="s">
        <v>298</v>
      </c>
      <c r="AB140" t="s">
        <v>1903</v>
      </c>
      <c r="AC140" t="s">
        <v>1904</v>
      </c>
      <c r="AD140" t="s">
        <v>117</v>
      </c>
      <c r="AE140" t="s">
        <v>118</v>
      </c>
      <c r="AF140" s="4">
        <v>96950</v>
      </c>
      <c r="AG140" t="s">
        <v>119</v>
      </c>
      <c r="AH140" t="s">
        <v>118</v>
      </c>
      <c r="AI140" s="5">
        <v>16702341795</v>
      </c>
      <c r="AK140" t="s">
        <v>1378</v>
      </c>
      <c r="BC140" t="str">
        <f>"35-2014.00"</f>
        <v>35-2014.00</v>
      </c>
      <c r="BD140" t="s">
        <v>287</v>
      </c>
      <c r="BE140" t="s">
        <v>6634</v>
      </c>
      <c r="BF140" t="s">
        <v>289</v>
      </c>
      <c r="BG140">
        <v>4</v>
      </c>
      <c r="BI140" s="1">
        <v>44986</v>
      </c>
      <c r="BJ140" s="1">
        <v>45350</v>
      </c>
      <c r="BM140">
        <v>34</v>
      </c>
      <c r="BN140">
        <v>6</v>
      </c>
      <c r="BO140">
        <v>6</v>
      </c>
      <c r="BP140">
        <v>0</v>
      </c>
      <c r="BQ140">
        <v>6</v>
      </c>
      <c r="BR140">
        <v>5</v>
      </c>
      <c r="BS140">
        <v>6</v>
      </c>
      <c r="BT140">
        <v>5</v>
      </c>
      <c r="BU140" t="str">
        <f>"6:00 AM"</f>
        <v>6:00 AM</v>
      </c>
      <c r="BV140" t="str">
        <f>"11:00 PM"</f>
        <v>11:00 PM</v>
      </c>
      <c r="BW140" t="s">
        <v>164</v>
      </c>
      <c r="BX140">
        <v>0</v>
      </c>
      <c r="BY140">
        <v>12</v>
      </c>
      <c r="BZ140" t="s">
        <v>113</v>
      </c>
      <c r="CB140" t="s">
        <v>6635</v>
      </c>
      <c r="CC140" t="s">
        <v>6636</v>
      </c>
      <c r="CD140" t="s">
        <v>1106</v>
      </c>
      <c r="CE140" t="s">
        <v>117</v>
      </c>
      <c r="CF140" t="s">
        <v>118</v>
      </c>
      <c r="CG140" s="4">
        <v>96950</v>
      </c>
      <c r="CH140" s="2">
        <v>8.5500000000000007</v>
      </c>
      <c r="CI140" s="2">
        <v>10.75</v>
      </c>
      <c r="CJ140" s="2">
        <v>12.83</v>
      </c>
      <c r="CK140" s="2">
        <v>16.13</v>
      </c>
      <c r="CL140" t="s">
        <v>131</v>
      </c>
      <c r="CM140" t="s">
        <v>132</v>
      </c>
      <c r="CN140" t="s">
        <v>133</v>
      </c>
      <c r="CP140" t="s">
        <v>113</v>
      </c>
      <c r="CQ140" t="s">
        <v>134</v>
      </c>
      <c r="CR140" t="s">
        <v>134</v>
      </c>
      <c r="CS140" t="s">
        <v>134</v>
      </c>
      <c r="CT140" t="s">
        <v>132</v>
      </c>
      <c r="CU140" t="s">
        <v>134</v>
      </c>
      <c r="CV140" t="s">
        <v>134</v>
      </c>
      <c r="CW140" t="s">
        <v>1383</v>
      </c>
      <c r="CX140" s="5">
        <v>16702341795</v>
      </c>
      <c r="CY140" t="s">
        <v>1378</v>
      </c>
      <c r="CZ140" t="s">
        <v>1384</v>
      </c>
      <c r="DA140" t="s">
        <v>134</v>
      </c>
      <c r="DB140" t="s">
        <v>113</v>
      </c>
      <c r="DC140" t="s">
        <v>7116</v>
      </c>
      <c r="DD140" t="s">
        <v>7117</v>
      </c>
      <c r="DE140" t="s">
        <v>214</v>
      </c>
      <c r="DF140" t="s">
        <v>1902</v>
      </c>
      <c r="DG140" t="s">
        <v>7118</v>
      </c>
    </row>
    <row r="141" spans="1:111" ht="14.45" customHeight="1" x14ac:dyDescent="0.25">
      <c r="A141" t="s">
        <v>7119</v>
      </c>
      <c r="B141" t="s">
        <v>356</v>
      </c>
      <c r="C141" s="1">
        <v>44833.253511921299</v>
      </c>
      <c r="D141" s="1">
        <v>44897</v>
      </c>
      <c r="E141" t="s">
        <v>112</v>
      </c>
      <c r="F141" s="1">
        <v>44984.791666666664</v>
      </c>
      <c r="G141" t="s">
        <v>113</v>
      </c>
      <c r="H141" t="s">
        <v>113</v>
      </c>
      <c r="I141" t="s">
        <v>113</v>
      </c>
      <c r="J141" t="s">
        <v>1545</v>
      </c>
      <c r="K141" t="s">
        <v>1545</v>
      </c>
      <c r="L141" t="s">
        <v>5906</v>
      </c>
      <c r="N141" t="s">
        <v>117</v>
      </c>
      <c r="O141" t="s">
        <v>118</v>
      </c>
      <c r="P141" s="4">
        <v>96950</v>
      </c>
      <c r="Q141" t="s">
        <v>119</v>
      </c>
      <c r="R141" t="s">
        <v>132</v>
      </c>
      <c r="S141" s="5">
        <v>16702336927</v>
      </c>
      <c r="U141">
        <v>72111</v>
      </c>
      <c r="V141" t="s">
        <v>120</v>
      </c>
      <c r="X141" t="s">
        <v>1548</v>
      </c>
      <c r="Y141" t="s">
        <v>1549</v>
      </c>
      <c r="Z141" t="s">
        <v>1550</v>
      </c>
      <c r="AA141" t="s">
        <v>5907</v>
      </c>
      <c r="AB141" t="s">
        <v>5906</v>
      </c>
      <c r="AD141" t="s">
        <v>117</v>
      </c>
      <c r="AE141" t="s">
        <v>118</v>
      </c>
      <c r="AF141" s="4">
        <v>96950</v>
      </c>
      <c r="AG141" t="s">
        <v>119</v>
      </c>
      <c r="AH141" t="s">
        <v>132</v>
      </c>
      <c r="AI141" s="5">
        <v>16702336927</v>
      </c>
      <c r="AK141" t="s">
        <v>569</v>
      </c>
      <c r="BC141" t="str">
        <f>"37-2011.00"</f>
        <v>37-2011.00</v>
      </c>
      <c r="BD141" t="s">
        <v>125</v>
      </c>
      <c r="BE141" t="s">
        <v>5908</v>
      </c>
      <c r="BF141" t="s">
        <v>5909</v>
      </c>
      <c r="BG141">
        <v>15</v>
      </c>
      <c r="BI141" s="1">
        <v>44986</v>
      </c>
      <c r="BJ141" s="1">
        <v>45351</v>
      </c>
      <c r="BM141">
        <v>35</v>
      </c>
      <c r="BN141">
        <v>0</v>
      </c>
      <c r="BO141">
        <v>7</v>
      </c>
      <c r="BP141">
        <v>7</v>
      </c>
      <c r="BQ141">
        <v>7</v>
      </c>
      <c r="BR141">
        <v>7</v>
      </c>
      <c r="BS141">
        <v>7</v>
      </c>
      <c r="BT141">
        <v>0</v>
      </c>
      <c r="BU141" t="str">
        <f>"7:30 AM"</f>
        <v>7:30 AM</v>
      </c>
      <c r="BV141" t="str">
        <f>"3:30 PM"</f>
        <v>3:30 PM</v>
      </c>
      <c r="BW141" t="s">
        <v>164</v>
      </c>
      <c r="BX141">
        <v>0</v>
      </c>
      <c r="BY141">
        <v>12</v>
      </c>
      <c r="BZ141" t="s">
        <v>113</v>
      </c>
      <c r="CB141" t="s">
        <v>5950</v>
      </c>
      <c r="CC141" t="s">
        <v>5911</v>
      </c>
      <c r="CD141" t="s">
        <v>1552</v>
      </c>
      <c r="CE141" t="s">
        <v>141</v>
      </c>
      <c r="CG141" s="4">
        <v>96950</v>
      </c>
      <c r="CH141" s="2">
        <v>8.0500000000000007</v>
      </c>
      <c r="CI141" s="2">
        <v>8.0500000000000007</v>
      </c>
      <c r="CJ141" s="2">
        <v>12.08</v>
      </c>
      <c r="CK141" s="2">
        <v>12.08</v>
      </c>
      <c r="CL141" t="s">
        <v>131</v>
      </c>
      <c r="CN141" t="s">
        <v>133</v>
      </c>
      <c r="CP141" t="s">
        <v>113</v>
      </c>
      <c r="CQ141" t="s">
        <v>134</v>
      </c>
      <c r="CR141" t="s">
        <v>113</v>
      </c>
      <c r="CS141" t="s">
        <v>134</v>
      </c>
      <c r="CT141" t="s">
        <v>132</v>
      </c>
      <c r="CU141" t="s">
        <v>134</v>
      </c>
      <c r="CV141" t="s">
        <v>132</v>
      </c>
      <c r="CW141" t="s">
        <v>574</v>
      </c>
      <c r="CX141" s="5">
        <v>16702336927</v>
      </c>
      <c r="CY141" t="s">
        <v>569</v>
      </c>
      <c r="CZ141" t="s">
        <v>132</v>
      </c>
      <c r="DA141" t="s">
        <v>134</v>
      </c>
      <c r="DB141" t="s">
        <v>113</v>
      </c>
    </row>
    <row r="142" spans="1:111" ht="14.45" customHeight="1" x14ac:dyDescent="0.25">
      <c r="A142" t="s">
        <v>6804</v>
      </c>
      <c r="B142" t="s">
        <v>356</v>
      </c>
      <c r="C142" s="1">
        <v>44802.198848495369</v>
      </c>
      <c r="D142" s="1">
        <v>44896</v>
      </c>
      <c r="E142" t="s">
        <v>112</v>
      </c>
      <c r="F142" s="1">
        <v>44833.833333333336</v>
      </c>
      <c r="G142" t="s">
        <v>113</v>
      </c>
      <c r="H142" t="s">
        <v>113</v>
      </c>
      <c r="I142" t="s">
        <v>113</v>
      </c>
      <c r="J142" t="s">
        <v>4931</v>
      </c>
      <c r="K142" t="s">
        <v>4014</v>
      </c>
      <c r="L142" t="s">
        <v>6805</v>
      </c>
      <c r="M142" t="s">
        <v>6806</v>
      </c>
      <c r="N142" t="s">
        <v>117</v>
      </c>
      <c r="O142" t="s">
        <v>118</v>
      </c>
      <c r="P142" s="4">
        <v>96950</v>
      </c>
      <c r="Q142" t="s">
        <v>119</v>
      </c>
      <c r="S142" s="5">
        <v>16702356622</v>
      </c>
      <c r="U142">
        <v>531110</v>
      </c>
      <c r="V142" t="s">
        <v>120</v>
      </c>
      <c r="X142" t="s">
        <v>6807</v>
      </c>
      <c r="Y142" t="s">
        <v>6808</v>
      </c>
      <c r="Z142" t="s">
        <v>6809</v>
      </c>
      <c r="AA142" t="s">
        <v>4019</v>
      </c>
      <c r="AB142" t="s">
        <v>6805</v>
      </c>
      <c r="AD142" t="s">
        <v>117</v>
      </c>
      <c r="AE142" t="s">
        <v>118</v>
      </c>
      <c r="AF142" s="4">
        <v>96950</v>
      </c>
      <c r="AG142" t="s">
        <v>119</v>
      </c>
      <c r="AI142" s="5">
        <v>16702356622</v>
      </c>
      <c r="AK142" t="s">
        <v>4021</v>
      </c>
      <c r="BC142" t="str">
        <f>"49-9071.00"</f>
        <v>49-9071.00</v>
      </c>
      <c r="BD142" t="s">
        <v>240</v>
      </c>
      <c r="BE142" t="s">
        <v>6810</v>
      </c>
      <c r="BF142" t="s">
        <v>6811</v>
      </c>
      <c r="BG142">
        <v>4</v>
      </c>
      <c r="BI142" s="1">
        <v>44835</v>
      </c>
      <c r="BJ142" s="1">
        <v>45199</v>
      </c>
      <c r="BM142">
        <v>40</v>
      </c>
      <c r="BN142">
        <v>0</v>
      </c>
      <c r="BO142">
        <v>8</v>
      </c>
      <c r="BP142">
        <v>8</v>
      </c>
      <c r="BQ142">
        <v>8</v>
      </c>
      <c r="BR142">
        <v>8</v>
      </c>
      <c r="BS142">
        <v>8</v>
      </c>
      <c r="BT142">
        <v>0</v>
      </c>
      <c r="BU142" t="str">
        <f>"8:00 AM"</f>
        <v>8:00 AM</v>
      </c>
      <c r="BV142" t="str">
        <f>"5:00 PM"</f>
        <v>5:00 PM</v>
      </c>
      <c r="BW142" t="s">
        <v>164</v>
      </c>
      <c r="BX142">
        <v>0</v>
      </c>
      <c r="BY142">
        <v>6</v>
      </c>
      <c r="BZ142" t="s">
        <v>113</v>
      </c>
      <c r="CB142" t="s">
        <v>6812</v>
      </c>
      <c r="CC142" t="s">
        <v>767</v>
      </c>
      <c r="CE142" t="s">
        <v>6813</v>
      </c>
      <c r="CG142" s="4">
        <v>96950</v>
      </c>
      <c r="CH142" s="2">
        <v>9.19</v>
      </c>
      <c r="CI142" s="2">
        <v>9.19</v>
      </c>
      <c r="CJ142" s="2">
        <v>13.79</v>
      </c>
      <c r="CK142" s="2">
        <v>13.79</v>
      </c>
      <c r="CL142" t="s">
        <v>131</v>
      </c>
      <c r="CM142" t="s">
        <v>128</v>
      </c>
      <c r="CN142" t="s">
        <v>1330</v>
      </c>
      <c r="CP142" t="s">
        <v>113</v>
      </c>
      <c r="CQ142" t="s">
        <v>134</v>
      </c>
      <c r="CR142" t="s">
        <v>134</v>
      </c>
      <c r="CS142" t="s">
        <v>134</v>
      </c>
      <c r="CT142" t="s">
        <v>132</v>
      </c>
      <c r="CU142" t="s">
        <v>134</v>
      </c>
      <c r="CV142" t="s">
        <v>132</v>
      </c>
      <c r="CW142" t="s">
        <v>6814</v>
      </c>
      <c r="CX142" s="5">
        <v>16702356622</v>
      </c>
      <c r="CY142" t="s">
        <v>6815</v>
      </c>
      <c r="CZ142" t="s">
        <v>132</v>
      </c>
      <c r="DA142" t="s">
        <v>134</v>
      </c>
      <c r="DB142" t="s">
        <v>113</v>
      </c>
    </row>
    <row r="143" spans="1:111" ht="14.45" customHeight="1" x14ac:dyDescent="0.25">
      <c r="A143" t="s">
        <v>6816</v>
      </c>
      <c r="B143" t="s">
        <v>356</v>
      </c>
      <c r="C143" s="1">
        <v>44734.234875578702</v>
      </c>
      <c r="D143" s="1">
        <v>44896</v>
      </c>
      <c r="E143" t="s">
        <v>112</v>
      </c>
      <c r="F143" s="1">
        <v>44833.833333333336</v>
      </c>
      <c r="G143" t="s">
        <v>134</v>
      </c>
      <c r="H143" t="s">
        <v>113</v>
      </c>
      <c r="I143" t="s">
        <v>113</v>
      </c>
      <c r="J143" t="s">
        <v>173</v>
      </c>
      <c r="K143" t="s">
        <v>174</v>
      </c>
      <c r="L143" t="s">
        <v>175</v>
      </c>
      <c r="N143" t="s">
        <v>141</v>
      </c>
      <c r="O143" t="s">
        <v>118</v>
      </c>
      <c r="P143" s="4">
        <v>96950</v>
      </c>
      <c r="Q143" t="s">
        <v>119</v>
      </c>
      <c r="S143" s="5">
        <v>16702345900</v>
      </c>
      <c r="T143">
        <v>575</v>
      </c>
      <c r="U143">
        <v>721110</v>
      </c>
      <c r="V143" t="s">
        <v>120</v>
      </c>
      <c r="X143" t="s">
        <v>176</v>
      </c>
      <c r="Y143" t="s">
        <v>177</v>
      </c>
      <c r="AA143" t="s">
        <v>178</v>
      </c>
      <c r="AB143" t="s">
        <v>175</v>
      </c>
      <c r="AD143" t="s">
        <v>141</v>
      </c>
      <c r="AE143" t="s">
        <v>118</v>
      </c>
      <c r="AF143" s="4">
        <v>96950</v>
      </c>
      <c r="AG143" t="s">
        <v>119</v>
      </c>
      <c r="AI143" s="5">
        <v>16702345900</v>
      </c>
      <c r="AJ143">
        <v>574</v>
      </c>
      <c r="AK143" t="s">
        <v>179</v>
      </c>
      <c r="BC143" t="str">
        <f>"37-2012.00"</f>
        <v>37-2012.00</v>
      </c>
      <c r="BD143" t="s">
        <v>180</v>
      </c>
      <c r="BE143" t="s">
        <v>181</v>
      </c>
      <c r="BF143" t="s">
        <v>182</v>
      </c>
      <c r="BG143">
        <v>1</v>
      </c>
      <c r="BI143" s="1">
        <v>44835</v>
      </c>
      <c r="BJ143" s="1">
        <v>45930</v>
      </c>
      <c r="BM143">
        <v>40</v>
      </c>
      <c r="BN143">
        <v>7</v>
      </c>
      <c r="BO143">
        <v>7</v>
      </c>
      <c r="BP143">
        <v>6</v>
      </c>
      <c r="BQ143">
        <v>0</v>
      </c>
      <c r="BR143">
        <v>6</v>
      </c>
      <c r="BS143">
        <v>7</v>
      </c>
      <c r="BT143">
        <v>7</v>
      </c>
      <c r="BU143" t="str">
        <f>"9:00 AM"</f>
        <v>9:00 AM</v>
      </c>
      <c r="BV143" t="str">
        <f>"4:00 PM"</f>
        <v>4:00 PM</v>
      </c>
      <c r="BW143" t="s">
        <v>164</v>
      </c>
      <c r="BX143">
        <v>0</v>
      </c>
      <c r="BY143">
        <v>3</v>
      </c>
      <c r="BZ143" t="s">
        <v>113</v>
      </c>
      <c r="CB143" t="s">
        <v>183</v>
      </c>
      <c r="CC143" t="s">
        <v>184</v>
      </c>
      <c r="CE143" t="s">
        <v>141</v>
      </c>
      <c r="CF143" t="s">
        <v>118</v>
      </c>
      <c r="CG143" s="4">
        <v>96950</v>
      </c>
      <c r="CH143" s="2">
        <v>7.45</v>
      </c>
      <c r="CI143" s="2">
        <v>7.59</v>
      </c>
      <c r="CJ143" s="2">
        <v>11.17</v>
      </c>
      <c r="CK143" s="2">
        <v>11.38</v>
      </c>
      <c r="CL143" t="s">
        <v>131</v>
      </c>
      <c r="CN143" t="s">
        <v>133</v>
      </c>
      <c r="CP143" t="s">
        <v>113</v>
      </c>
      <c r="CQ143" t="s">
        <v>134</v>
      </c>
      <c r="CR143" t="s">
        <v>113</v>
      </c>
      <c r="CS143" t="s">
        <v>134</v>
      </c>
      <c r="CT143" t="s">
        <v>132</v>
      </c>
      <c r="CU143" t="s">
        <v>134</v>
      </c>
      <c r="CV143" t="s">
        <v>132</v>
      </c>
      <c r="CW143" t="s">
        <v>185</v>
      </c>
      <c r="CX143" s="5">
        <v>16702345900</v>
      </c>
      <c r="CY143" t="s">
        <v>179</v>
      </c>
      <c r="CZ143" t="s">
        <v>132</v>
      </c>
      <c r="DA143" t="s">
        <v>134</v>
      </c>
      <c r="DB143" t="s">
        <v>113</v>
      </c>
    </row>
    <row r="144" spans="1:111" ht="14.45" customHeight="1" x14ac:dyDescent="0.25">
      <c r="A144" t="s">
        <v>6817</v>
      </c>
      <c r="B144" t="s">
        <v>356</v>
      </c>
      <c r="C144" s="1">
        <v>44734.312609490742</v>
      </c>
      <c r="D144" s="1">
        <v>44896</v>
      </c>
      <c r="E144" t="s">
        <v>112</v>
      </c>
      <c r="F144" s="1">
        <v>44833.833333333336</v>
      </c>
      <c r="G144" t="s">
        <v>134</v>
      </c>
      <c r="H144" t="s">
        <v>113</v>
      </c>
      <c r="I144" t="s">
        <v>113</v>
      </c>
      <c r="J144" t="s">
        <v>173</v>
      </c>
      <c r="K144" t="s">
        <v>174</v>
      </c>
      <c r="L144" t="s">
        <v>175</v>
      </c>
      <c r="N144" t="s">
        <v>141</v>
      </c>
      <c r="O144" t="s">
        <v>118</v>
      </c>
      <c r="P144" s="4">
        <v>96950</v>
      </c>
      <c r="Q144" t="s">
        <v>119</v>
      </c>
      <c r="S144" s="5">
        <v>16702345900</v>
      </c>
      <c r="T144">
        <v>575</v>
      </c>
      <c r="U144">
        <v>721110</v>
      </c>
      <c r="V144" t="s">
        <v>120</v>
      </c>
      <c r="X144" t="s">
        <v>176</v>
      </c>
      <c r="Y144" t="s">
        <v>177</v>
      </c>
      <c r="AA144" t="s">
        <v>178</v>
      </c>
      <c r="AB144" t="s">
        <v>175</v>
      </c>
      <c r="AD144" t="s">
        <v>141</v>
      </c>
      <c r="AE144" t="s">
        <v>118</v>
      </c>
      <c r="AF144" s="4">
        <v>96950</v>
      </c>
      <c r="AG144" t="s">
        <v>119</v>
      </c>
      <c r="AI144" s="5">
        <v>16702345900</v>
      </c>
      <c r="AJ144">
        <v>574</v>
      </c>
      <c r="AK144" t="s">
        <v>179</v>
      </c>
      <c r="BC144" t="str">
        <f>"37-2012.00"</f>
        <v>37-2012.00</v>
      </c>
      <c r="BD144" t="s">
        <v>180</v>
      </c>
      <c r="BE144" t="s">
        <v>181</v>
      </c>
      <c r="BF144" t="s">
        <v>182</v>
      </c>
      <c r="BG144">
        <v>1</v>
      </c>
      <c r="BI144" s="1">
        <v>44835</v>
      </c>
      <c r="BJ144" s="1">
        <v>45930</v>
      </c>
      <c r="BM144">
        <v>40</v>
      </c>
      <c r="BN144">
        <v>7</v>
      </c>
      <c r="BO144">
        <v>7</v>
      </c>
      <c r="BP144">
        <v>6</v>
      </c>
      <c r="BQ144">
        <v>6</v>
      </c>
      <c r="BR144">
        <v>7</v>
      </c>
      <c r="BS144">
        <v>0</v>
      </c>
      <c r="BT144">
        <v>7</v>
      </c>
      <c r="BU144" t="str">
        <f>"9:00 AM"</f>
        <v>9:00 AM</v>
      </c>
      <c r="BV144" t="str">
        <f>"4:00 PM"</f>
        <v>4:00 PM</v>
      </c>
      <c r="BW144" t="s">
        <v>164</v>
      </c>
      <c r="BX144">
        <v>0</v>
      </c>
      <c r="BY144">
        <v>3</v>
      </c>
      <c r="BZ144" t="s">
        <v>113</v>
      </c>
      <c r="CB144" t="s">
        <v>183</v>
      </c>
      <c r="CC144" t="s">
        <v>184</v>
      </c>
      <c r="CE144" t="s">
        <v>141</v>
      </c>
      <c r="CF144" t="s">
        <v>118</v>
      </c>
      <c r="CG144" s="4">
        <v>96950</v>
      </c>
      <c r="CH144" s="2">
        <v>7.45</v>
      </c>
      <c r="CI144" s="2">
        <v>7.59</v>
      </c>
      <c r="CJ144" s="2">
        <v>11.17</v>
      </c>
      <c r="CK144" s="2">
        <v>11.38</v>
      </c>
      <c r="CL144" t="s">
        <v>131</v>
      </c>
      <c r="CN144" t="s">
        <v>133</v>
      </c>
      <c r="CP144" t="s">
        <v>113</v>
      </c>
      <c r="CQ144" t="s">
        <v>134</v>
      </c>
      <c r="CR144" t="s">
        <v>113</v>
      </c>
      <c r="CS144" t="s">
        <v>134</v>
      </c>
      <c r="CT144" t="s">
        <v>132</v>
      </c>
      <c r="CU144" t="s">
        <v>134</v>
      </c>
      <c r="CV144" t="s">
        <v>132</v>
      </c>
      <c r="CW144" t="s">
        <v>1795</v>
      </c>
      <c r="CX144" s="5">
        <v>16702345900</v>
      </c>
      <c r="CY144" t="s">
        <v>179</v>
      </c>
      <c r="CZ144" t="s">
        <v>132</v>
      </c>
      <c r="DA144" t="s">
        <v>134</v>
      </c>
      <c r="DB144" t="s">
        <v>113</v>
      </c>
    </row>
    <row r="145" spans="1:111" ht="14.45" customHeight="1" x14ac:dyDescent="0.25">
      <c r="A145" t="s">
        <v>6818</v>
      </c>
      <c r="B145" t="s">
        <v>356</v>
      </c>
      <c r="C145" s="1">
        <v>44806.894357986108</v>
      </c>
      <c r="D145" s="1">
        <v>44896</v>
      </c>
      <c r="E145" t="s">
        <v>112</v>
      </c>
      <c r="F145" s="1">
        <v>44833.833333333336</v>
      </c>
      <c r="G145" t="s">
        <v>113</v>
      </c>
      <c r="H145" t="s">
        <v>113</v>
      </c>
      <c r="I145" t="s">
        <v>113</v>
      </c>
      <c r="J145" t="s">
        <v>6819</v>
      </c>
      <c r="K145" t="s">
        <v>5555</v>
      </c>
      <c r="L145" t="s">
        <v>6820</v>
      </c>
      <c r="M145" t="s">
        <v>708</v>
      </c>
      <c r="N145" t="s">
        <v>130</v>
      </c>
      <c r="O145" t="s">
        <v>118</v>
      </c>
      <c r="P145" s="4">
        <v>96950</v>
      </c>
      <c r="Q145" t="s">
        <v>119</v>
      </c>
      <c r="S145" s="5">
        <v>16702346412</v>
      </c>
      <c r="U145">
        <v>72111</v>
      </c>
      <c r="V145" t="s">
        <v>120</v>
      </c>
      <c r="X145" t="s">
        <v>5557</v>
      </c>
      <c r="Y145" t="s">
        <v>5558</v>
      </c>
      <c r="AA145" t="s">
        <v>5559</v>
      </c>
      <c r="AB145" t="s">
        <v>6820</v>
      </c>
      <c r="AC145" t="s">
        <v>708</v>
      </c>
      <c r="AD145" t="s">
        <v>141</v>
      </c>
      <c r="AE145" t="s">
        <v>118</v>
      </c>
      <c r="AF145" s="4">
        <v>96950</v>
      </c>
      <c r="AG145" t="s">
        <v>119</v>
      </c>
      <c r="AI145" s="5">
        <v>16702346412</v>
      </c>
      <c r="AK145" t="s">
        <v>2319</v>
      </c>
      <c r="BC145" t="str">
        <f>"49-9071.00"</f>
        <v>49-9071.00</v>
      </c>
      <c r="BD145" t="s">
        <v>240</v>
      </c>
      <c r="BE145" t="s">
        <v>6821</v>
      </c>
      <c r="BF145" t="s">
        <v>6822</v>
      </c>
      <c r="BG145">
        <v>2</v>
      </c>
      <c r="BI145" s="1">
        <v>44835</v>
      </c>
      <c r="BJ145" s="1">
        <v>45199</v>
      </c>
      <c r="BM145">
        <v>35</v>
      </c>
      <c r="BN145">
        <v>0</v>
      </c>
      <c r="BO145">
        <v>7</v>
      </c>
      <c r="BP145">
        <v>7</v>
      </c>
      <c r="BQ145">
        <v>7</v>
      </c>
      <c r="BR145">
        <v>7</v>
      </c>
      <c r="BS145">
        <v>7</v>
      </c>
      <c r="BT145">
        <v>0</v>
      </c>
      <c r="BU145" t="str">
        <f>"8:00 AM"</f>
        <v>8:00 AM</v>
      </c>
      <c r="BV145" t="str">
        <f>"4:00 PM"</f>
        <v>4:00 PM</v>
      </c>
      <c r="BW145" t="s">
        <v>164</v>
      </c>
      <c r="BX145">
        <v>0</v>
      </c>
      <c r="BY145">
        <v>12</v>
      </c>
      <c r="BZ145" t="s">
        <v>113</v>
      </c>
      <c r="CB145" t="s">
        <v>132</v>
      </c>
      <c r="CC145" t="s">
        <v>6820</v>
      </c>
      <c r="CD145" t="s">
        <v>708</v>
      </c>
      <c r="CE145" t="s">
        <v>130</v>
      </c>
      <c r="CF145" t="s">
        <v>118</v>
      </c>
      <c r="CG145" s="4">
        <v>96950</v>
      </c>
      <c r="CH145" s="2">
        <v>9.19</v>
      </c>
      <c r="CJ145" s="2">
        <v>13.79</v>
      </c>
      <c r="CL145" t="s">
        <v>131</v>
      </c>
      <c r="CM145" t="s">
        <v>2316</v>
      </c>
      <c r="CN145" t="s">
        <v>133</v>
      </c>
      <c r="CP145" t="s">
        <v>113</v>
      </c>
      <c r="CQ145" t="s">
        <v>134</v>
      </c>
      <c r="CR145" t="s">
        <v>113</v>
      </c>
      <c r="CS145" t="s">
        <v>134</v>
      </c>
      <c r="CT145" t="s">
        <v>132</v>
      </c>
      <c r="CU145" t="s">
        <v>134</v>
      </c>
      <c r="CV145" t="s">
        <v>132</v>
      </c>
      <c r="CW145" t="s">
        <v>5563</v>
      </c>
      <c r="CX145" s="5">
        <v>16702346412</v>
      </c>
      <c r="CY145" t="s">
        <v>2311</v>
      </c>
      <c r="CZ145" t="s">
        <v>132</v>
      </c>
      <c r="DA145" t="s">
        <v>134</v>
      </c>
      <c r="DB145" t="s">
        <v>113</v>
      </c>
      <c r="DC145" t="s">
        <v>2307</v>
      </c>
      <c r="DD145" t="s">
        <v>2308</v>
      </c>
      <c r="DF145" t="s">
        <v>5564</v>
      </c>
      <c r="DG145" t="s">
        <v>2319</v>
      </c>
    </row>
    <row r="146" spans="1:111" ht="14.45" customHeight="1" x14ac:dyDescent="0.25">
      <c r="A146" t="s">
        <v>6823</v>
      </c>
      <c r="B146" t="s">
        <v>356</v>
      </c>
      <c r="C146" s="1">
        <v>44815.08168171296</v>
      </c>
      <c r="D146" s="1">
        <v>44896</v>
      </c>
      <c r="E146" t="s">
        <v>170</v>
      </c>
      <c r="G146" t="s">
        <v>113</v>
      </c>
      <c r="H146" t="s">
        <v>113</v>
      </c>
      <c r="I146" t="s">
        <v>113</v>
      </c>
      <c r="J146" t="s">
        <v>740</v>
      </c>
      <c r="K146" t="s">
        <v>2272</v>
      </c>
      <c r="L146" t="s">
        <v>747</v>
      </c>
      <c r="M146" t="s">
        <v>742</v>
      </c>
      <c r="N146" t="s">
        <v>695</v>
      </c>
      <c r="O146" t="s">
        <v>118</v>
      </c>
      <c r="P146" s="4">
        <v>96952</v>
      </c>
      <c r="Q146" t="s">
        <v>119</v>
      </c>
      <c r="S146" s="5">
        <v>16704331577</v>
      </c>
      <c r="U146">
        <v>721120</v>
      </c>
      <c r="V146" t="s">
        <v>120</v>
      </c>
      <c r="X146" t="s">
        <v>743</v>
      </c>
      <c r="Y146" t="s">
        <v>744</v>
      </c>
      <c r="Z146" t="s">
        <v>745</v>
      </c>
      <c r="AA146" t="s">
        <v>746</v>
      </c>
      <c r="AB146" t="s">
        <v>747</v>
      </c>
      <c r="AC146" t="s">
        <v>742</v>
      </c>
      <c r="AD146" t="s">
        <v>695</v>
      </c>
      <c r="AE146" t="s">
        <v>118</v>
      </c>
      <c r="AF146" s="4">
        <v>96952</v>
      </c>
      <c r="AG146" t="s">
        <v>119</v>
      </c>
      <c r="AI146" s="5">
        <v>16704331577</v>
      </c>
      <c r="AK146" t="s">
        <v>748</v>
      </c>
      <c r="BC146" t="str">
        <f>"41-2012.00"</f>
        <v>41-2012.00</v>
      </c>
      <c r="BD146" t="s">
        <v>6824</v>
      </c>
      <c r="BE146" t="s">
        <v>6825</v>
      </c>
      <c r="BF146" t="s">
        <v>6826</v>
      </c>
      <c r="BG146">
        <v>4</v>
      </c>
      <c r="BI146" s="1">
        <v>44896</v>
      </c>
      <c r="BJ146" s="1">
        <v>45260</v>
      </c>
      <c r="BM146">
        <v>35</v>
      </c>
      <c r="BN146">
        <v>7</v>
      </c>
      <c r="BO146">
        <v>7</v>
      </c>
      <c r="BP146">
        <v>0</v>
      </c>
      <c r="BQ146">
        <v>0</v>
      </c>
      <c r="BR146">
        <v>7</v>
      </c>
      <c r="BS146">
        <v>7</v>
      </c>
      <c r="BT146">
        <v>7</v>
      </c>
      <c r="BU146" t="str">
        <f>"6:00 PM"</f>
        <v>6:00 PM</v>
      </c>
      <c r="BV146" t="str">
        <f>"2:00 AM"</f>
        <v>2:00 AM</v>
      </c>
      <c r="BW146" t="s">
        <v>164</v>
      </c>
      <c r="BX146">
        <v>1</v>
      </c>
      <c r="BY146">
        <v>0</v>
      </c>
      <c r="BZ146" t="s">
        <v>113</v>
      </c>
      <c r="CB146" s="3" t="s">
        <v>6827</v>
      </c>
      <c r="CC146" t="s">
        <v>747</v>
      </c>
      <c r="CD146" t="s">
        <v>742</v>
      </c>
      <c r="CE146" t="s">
        <v>695</v>
      </c>
      <c r="CF146" t="s">
        <v>118</v>
      </c>
      <c r="CG146" s="4">
        <v>96952</v>
      </c>
      <c r="CH146" s="2">
        <v>7.78</v>
      </c>
      <c r="CI146" s="2">
        <v>9</v>
      </c>
      <c r="CJ146" s="2">
        <v>11.67</v>
      </c>
      <c r="CK146" s="2">
        <v>13.5</v>
      </c>
      <c r="CL146" t="s">
        <v>131</v>
      </c>
      <c r="CM146" t="s">
        <v>557</v>
      </c>
      <c r="CN146" t="s">
        <v>133</v>
      </c>
      <c r="CP146" t="s">
        <v>113</v>
      </c>
      <c r="CQ146" t="s">
        <v>134</v>
      </c>
      <c r="CR146" t="s">
        <v>113</v>
      </c>
      <c r="CS146" t="s">
        <v>134</v>
      </c>
      <c r="CT146" t="s">
        <v>134</v>
      </c>
      <c r="CU146" t="s">
        <v>134</v>
      </c>
      <c r="CV146" t="s">
        <v>132</v>
      </c>
      <c r="CW146" t="s">
        <v>3531</v>
      </c>
      <c r="CX146" s="5">
        <v>16704331577</v>
      </c>
      <c r="CY146" t="s">
        <v>748</v>
      </c>
      <c r="CZ146" t="s">
        <v>755</v>
      </c>
      <c r="DA146" t="s">
        <v>134</v>
      </c>
      <c r="DB146" t="s">
        <v>113</v>
      </c>
    </row>
    <row r="147" spans="1:111" ht="14.45" customHeight="1" x14ac:dyDescent="0.25">
      <c r="A147" t="s">
        <v>6828</v>
      </c>
      <c r="B147" t="s">
        <v>187</v>
      </c>
      <c r="C147" s="1">
        <v>44857.913584953705</v>
      </c>
      <c r="D147" s="1">
        <v>44896</v>
      </c>
      <c r="E147" t="s">
        <v>170</v>
      </c>
      <c r="G147" t="s">
        <v>113</v>
      </c>
      <c r="H147" t="s">
        <v>113</v>
      </c>
      <c r="I147" t="s">
        <v>113</v>
      </c>
      <c r="J147" t="s">
        <v>6829</v>
      </c>
      <c r="K147" t="s">
        <v>6830</v>
      </c>
      <c r="L147" t="s">
        <v>6831</v>
      </c>
      <c r="M147" t="s">
        <v>2651</v>
      </c>
      <c r="N147" t="s">
        <v>2012</v>
      </c>
      <c r="O147" t="s">
        <v>118</v>
      </c>
      <c r="P147" s="4">
        <v>96951</v>
      </c>
      <c r="Q147" t="s">
        <v>119</v>
      </c>
      <c r="S147" s="5">
        <v>16705323394</v>
      </c>
      <c r="U147">
        <v>447110</v>
      </c>
      <c r="V147" t="s">
        <v>120</v>
      </c>
      <c r="X147" t="s">
        <v>6832</v>
      </c>
      <c r="Y147" t="s">
        <v>2876</v>
      </c>
      <c r="Z147" t="s">
        <v>6833</v>
      </c>
      <c r="AA147" t="s">
        <v>6834</v>
      </c>
      <c r="AB147" t="s">
        <v>6831</v>
      </c>
      <c r="AC147" t="s">
        <v>2651</v>
      </c>
      <c r="AD147" t="s">
        <v>2012</v>
      </c>
      <c r="AE147" t="s">
        <v>118</v>
      </c>
      <c r="AF147" s="4">
        <v>96951</v>
      </c>
      <c r="AG147" t="s">
        <v>119</v>
      </c>
      <c r="AI147" s="5">
        <v>16702853262</v>
      </c>
      <c r="AK147" t="s">
        <v>6835</v>
      </c>
      <c r="BC147" t="str">
        <f>"49-9021.00"</f>
        <v>49-9021.00</v>
      </c>
      <c r="BD147" t="s">
        <v>3446</v>
      </c>
      <c r="BE147" t="s">
        <v>6836</v>
      </c>
      <c r="BF147" t="s">
        <v>6837</v>
      </c>
      <c r="BG147">
        <v>1</v>
      </c>
      <c r="BH147">
        <v>1</v>
      </c>
      <c r="BI147" s="1">
        <v>44927</v>
      </c>
      <c r="BJ147" s="1">
        <v>45291</v>
      </c>
      <c r="BK147" s="1">
        <v>44927</v>
      </c>
      <c r="BL147" s="1">
        <v>45291</v>
      </c>
      <c r="BM147">
        <v>40</v>
      </c>
      <c r="BN147">
        <v>0</v>
      </c>
      <c r="BO147">
        <v>8</v>
      </c>
      <c r="BP147">
        <v>8</v>
      </c>
      <c r="BQ147">
        <v>8</v>
      </c>
      <c r="BR147">
        <v>8</v>
      </c>
      <c r="BS147">
        <v>8</v>
      </c>
      <c r="BT147">
        <v>0</v>
      </c>
      <c r="BU147" t="str">
        <f>"8:00 AM"</f>
        <v>8:00 AM</v>
      </c>
      <c r="BV147" t="str">
        <f>"5:00 PM"</f>
        <v>5:00 PM</v>
      </c>
      <c r="BW147" t="s">
        <v>164</v>
      </c>
      <c r="BX147">
        <v>0</v>
      </c>
      <c r="BY147">
        <v>24</v>
      </c>
      <c r="BZ147" t="s">
        <v>113</v>
      </c>
      <c r="CB147" s="3" t="s">
        <v>6838</v>
      </c>
      <c r="CC147" t="s">
        <v>6831</v>
      </c>
      <c r="CD147" t="s">
        <v>2651</v>
      </c>
      <c r="CE147" t="s">
        <v>2012</v>
      </c>
      <c r="CF147" t="s">
        <v>118</v>
      </c>
      <c r="CG147" s="4">
        <v>96951</v>
      </c>
      <c r="CH147" s="2">
        <v>9.6999999999999993</v>
      </c>
      <c r="CI147" s="2">
        <v>9.6999999999999993</v>
      </c>
      <c r="CJ147" s="2">
        <v>14.55</v>
      </c>
      <c r="CK147" s="2">
        <v>14.55</v>
      </c>
      <c r="CL147" t="s">
        <v>131</v>
      </c>
      <c r="CN147" t="s">
        <v>133</v>
      </c>
      <c r="CP147" t="s">
        <v>113</v>
      </c>
      <c r="CQ147" t="s">
        <v>134</v>
      </c>
      <c r="CR147" t="s">
        <v>113</v>
      </c>
      <c r="CS147" t="s">
        <v>134</v>
      </c>
      <c r="CT147" t="s">
        <v>132</v>
      </c>
      <c r="CU147" t="s">
        <v>134</v>
      </c>
      <c r="CV147" t="s">
        <v>132</v>
      </c>
      <c r="CW147" t="s">
        <v>6839</v>
      </c>
      <c r="CX147" s="5">
        <v>16705323394</v>
      </c>
      <c r="CY147" t="s">
        <v>6835</v>
      </c>
      <c r="CZ147" t="s">
        <v>132</v>
      </c>
      <c r="DA147" t="s">
        <v>134</v>
      </c>
      <c r="DB147" t="s">
        <v>113</v>
      </c>
    </row>
    <row r="148" spans="1:111" ht="14.45" customHeight="1" x14ac:dyDescent="0.25">
      <c r="A148" t="s">
        <v>6840</v>
      </c>
      <c r="B148" t="s">
        <v>356</v>
      </c>
      <c r="C148" s="1">
        <v>44818.822251504629</v>
      </c>
      <c r="D148" s="1">
        <v>44896</v>
      </c>
      <c r="E148" t="s">
        <v>170</v>
      </c>
      <c r="G148" t="s">
        <v>113</v>
      </c>
      <c r="H148" t="s">
        <v>113</v>
      </c>
      <c r="I148" t="s">
        <v>113</v>
      </c>
      <c r="J148" t="s">
        <v>6841</v>
      </c>
      <c r="K148" t="s">
        <v>6842</v>
      </c>
      <c r="L148" t="s">
        <v>6843</v>
      </c>
      <c r="N148" t="s">
        <v>141</v>
      </c>
      <c r="O148" t="s">
        <v>118</v>
      </c>
      <c r="P148" s="4">
        <v>96950</v>
      </c>
      <c r="Q148" t="s">
        <v>119</v>
      </c>
      <c r="R148" t="s">
        <v>118</v>
      </c>
      <c r="S148" s="5">
        <v>16702335368</v>
      </c>
      <c r="U148">
        <v>722410</v>
      </c>
      <c r="V148" t="s">
        <v>120</v>
      </c>
      <c r="X148" t="s">
        <v>1752</v>
      </c>
      <c r="Y148" t="s">
        <v>6844</v>
      </c>
      <c r="Z148" t="s">
        <v>6328</v>
      </c>
      <c r="AA148" t="s">
        <v>2648</v>
      </c>
      <c r="AB148" t="s">
        <v>6843</v>
      </c>
      <c r="AD148" t="s">
        <v>141</v>
      </c>
      <c r="AE148" t="s">
        <v>118</v>
      </c>
      <c r="AF148" s="4">
        <v>96950</v>
      </c>
      <c r="AG148" t="s">
        <v>119</v>
      </c>
      <c r="AH148" t="s">
        <v>118</v>
      </c>
      <c r="AI148" s="5">
        <v>16702335368</v>
      </c>
      <c r="AK148" t="s">
        <v>6845</v>
      </c>
      <c r="BC148" t="str">
        <f>"35-2014.00"</f>
        <v>35-2014.00</v>
      </c>
      <c r="BD148" t="s">
        <v>287</v>
      </c>
      <c r="BE148" t="s">
        <v>6846</v>
      </c>
      <c r="BF148" t="s">
        <v>289</v>
      </c>
      <c r="BG148">
        <v>2</v>
      </c>
      <c r="BI148" s="1">
        <v>44928</v>
      </c>
      <c r="BJ148" s="1">
        <v>45292</v>
      </c>
      <c r="BM148">
        <v>35</v>
      </c>
      <c r="BN148">
        <v>0</v>
      </c>
      <c r="BO148">
        <v>7</v>
      </c>
      <c r="BP148">
        <v>7</v>
      </c>
      <c r="BQ148">
        <v>7</v>
      </c>
      <c r="BR148">
        <v>7</v>
      </c>
      <c r="BS148">
        <v>7</v>
      </c>
      <c r="BT148">
        <v>0</v>
      </c>
      <c r="BU148" t="str">
        <f>"4:30 PM"</f>
        <v>4:30 PM</v>
      </c>
      <c r="BV148" t="str">
        <f>"11:30 AM"</f>
        <v>11:30 AM</v>
      </c>
      <c r="BW148" t="s">
        <v>164</v>
      </c>
      <c r="BX148">
        <v>0</v>
      </c>
      <c r="BY148">
        <v>12</v>
      </c>
      <c r="BZ148" t="s">
        <v>113</v>
      </c>
      <c r="CB148" t="s">
        <v>6847</v>
      </c>
      <c r="CC148" t="s">
        <v>6848</v>
      </c>
      <c r="CE148" t="s">
        <v>141</v>
      </c>
      <c r="CF148" t="s">
        <v>118</v>
      </c>
      <c r="CG148" s="4">
        <v>96950</v>
      </c>
      <c r="CH148" s="2">
        <v>8.5500000000000007</v>
      </c>
      <c r="CI148" s="2">
        <v>8.5500000000000007</v>
      </c>
      <c r="CJ148" s="2">
        <v>12.83</v>
      </c>
      <c r="CK148" s="2">
        <v>12.83</v>
      </c>
      <c r="CL148" t="s">
        <v>131</v>
      </c>
      <c r="CM148" t="s">
        <v>132</v>
      </c>
      <c r="CN148" t="s">
        <v>133</v>
      </c>
      <c r="CP148" t="s">
        <v>113</v>
      </c>
      <c r="CQ148" t="s">
        <v>134</v>
      </c>
      <c r="CR148" t="s">
        <v>113</v>
      </c>
      <c r="CS148" t="s">
        <v>134</v>
      </c>
      <c r="CT148" t="s">
        <v>134</v>
      </c>
      <c r="CU148" t="s">
        <v>134</v>
      </c>
      <c r="CV148" t="s">
        <v>132</v>
      </c>
      <c r="CW148" t="s">
        <v>132</v>
      </c>
      <c r="CX148" s="5">
        <v>16702335368</v>
      </c>
      <c r="CY148" t="s">
        <v>6845</v>
      </c>
      <c r="CZ148" t="s">
        <v>624</v>
      </c>
      <c r="DA148" t="s">
        <v>134</v>
      </c>
      <c r="DB148" t="s">
        <v>113</v>
      </c>
    </row>
    <row r="149" spans="1:111" ht="14.45" customHeight="1" x14ac:dyDescent="0.25">
      <c r="A149" t="s">
        <v>6849</v>
      </c>
      <c r="B149" t="s">
        <v>356</v>
      </c>
      <c r="C149" s="1">
        <v>44832.290181481483</v>
      </c>
      <c r="D149" s="1">
        <v>44896</v>
      </c>
      <c r="E149" t="s">
        <v>170</v>
      </c>
      <c r="G149" t="s">
        <v>113</v>
      </c>
      <c r="H149" t="s">
        <v>113</v>
      </c>
      <c r="I149" t="s">
        <v>113</v>
      </c>
      <c r="J149" t="s">
        <v>1448</v>
      </c>
      <c r="K149" t="s">
        <v>6850</v>
      </c>
      <c r="L149" t="s">
        <v>6851</v>
      </c>
      <c r="M149" t="s">
        <v>1128</v>
      </c>
      <c r="N149" t="s">
        <v>117</v>
      </c>
      <c r="O149" t="s">
        <v>118</v>
      </c>
      <c r="P149" s="4">
        <v>96950</v>
      </c>
      <c r="Q149" t="s">
        <v>119</v>
      </c>
      <c r="R149" t="s">
        <v>118</v>
      </c>
      <c r="S149" s="5">
        <v>16702355323</v>
      </c>
      <c r="U149">
        <v>811412</v>
      </c>
      <c r="V149" t="s">
        <v>120</v>
      </c>
      <c r="X149" t="s">
        <v>1452</v>
      </c>
      <c r="Y149" t="s">
        <v>1453</v>
      </c>
      <c r="Z149" t="s">
        <v>1454</v>
      </c>
      <c r="AA149" t="s">
        <v>144</v>
      </c>
      <c r="AB149" t="s">
        <v>6851</v>
      </c>
      <c r="AC149" t="s">
        <v>1128</v>
      </c>
      <c r="AD149" t="s">
        <v>117</v>
      </c>
      <c r="AE149" t="s">
        <v>118</v>
      </c>
      <c r="AF149" s="4">
        <v>96950</v>
      </c>
      <c r="AG149" t="s">
        <v>119</v>
      </c>
      <c r="AH149" t="s">
        <v>118</v>
      </c>
      <c r="AI149" s="5">
        <v>16702355323</v>
      </c>
      <c r="AK149" t="s">
        <v>1455</v>
      </c>
      <c r="BC149" t="str">
        <f>"49-9021.00"</f>
        <v>49-9021.00</v>
      </c>
      <c r="BD149" t="s">
        <v>3446</v>
      </c>
      <c r="BE149" t="s">
        <v>6852</v>
      </c>
      <c r="BF149" t="s">
        <v>5734</v>
      </c>
      <c r="BG149">
        <v>5</v>
      </c>
      <c r="BI149" s="1">
        <v>44896</v>
      </c>
      <c r="BJ149" s="1">
        <v>45199</v>
      </c>
      <c r="BM149">
        <v>40</v>
      </c>
      <c r="BN149">
        <v>0</v>
      </c>
      <c r="BO149">
        <v>8</v>
      </c>
      <c r="BP149">
        <v>8</v>
      </c>
      <c r="BQ149">
        <v>8</v>
      </c>
      <c r="BR149">
        <v>8</v>
      </c>
      <c r="BS149">
        <v>8</v>
      </c>
      <c r="BT149">
        <v>0</v>
      </c>
      <c r="BU149" t="str">
        <f>"8:00 AM"</f>
        <v>8:00 AM</v>
      </c>
      <c r="BV149" t="str">
        <f>"5:00 PM"</f>
        <v>5:00 PM</v>
      </c>
      <c r="BW149" t="s">
        <v>164</v>
      </c>
      <c r="BX149">
        <v>0</v>
      </c>
      <c r="BY149">
        <v>12</v>
      </c>
      <c r="BZ149" t="s">
        <v>113</v>
      </c>
      <c r="CB149" t="s">
        <v>5790</v>
      </c>
      <c r="CC149" t="s">
        <v>1105</v>
      </c>
      <c r="CD149" t="s">
        <v>1128</v>
      </c>
      <c r="CE149" t="s">
        <v>117</v>
      </c>
      <c r="CF149" t="s">
        <v>118</v>
      </c>
      <c r="CG149" s="4">
        <v>96950</v>
      </c>
      <c r="CH149" s="2">
        <v>9.6999999999999993</v>
      </c>
      <c r="CI149" s="2">
        <v>10.5</v>
      </c>
      <c r="CJ149" s="2">
        <v>14.55</v>
      </c>
      <c r="CK149" s="2">
        <v>15.75</v>
      </c>
      <c r="CL149" t="s">
        <v>131</v>
      </c>
      <c r="CM149" t="s">
        <v>132</v>
      </c>
      <c r="CN149" t="s">
        <v>1330</v>
      </c>
      <c r="CP149" t="s">
        <v>113</v>
      </c>
      <c r="CQ149" t="s">
        <v>134</v>
      </c>
      <c r="CR149" t="s">
        <v>134</v>
      </c>
      <c r="CS149" t="s">
        <v>134</v>
      </c>
      <c r="CT149" t="s">
        <v>132</v>
      </c>
      <c r="CU149" t="s">
        <v>134</v>
      </c>
      <c r="CV149" t="s">
        <v>134</v>
      </c>
      <c r="CW149" t="s">
        <v>1460</v>
      </c>
      <c r="CX149" s="5">
        <v>16702355323</v>
      </c>
      <c r="CY149" t="s">
        <v>1455</v>
      </c>
      <c r="CZ149" t="s">
        <v>132</v>
      </c>
      <c r="DA149" t="s">
        <v>134</v>
      </c>
      <c r="DB149" t="s">
        <v>113</v>
      </c>
    </row>
    <row r="150" spans="1:111" ht="14.45" customHeight="1" x14ac:dyDescent="0.25">
      <c r="A150" t="s">
        <v>6853</v>
      </c>
      <c r="B150" t="s">
        <v>187</v>
      </c>
      <c r="C150" s="1">
        <v>44861.890597569443</v>
      </c>
      <c r="D150" s="1">
        <v>44896</v>
      </c>
      <c r="E150" t="s">
        <v>170</v>
      </c>
      <c r="G150" t="s">
        <v>113</v>
      </c>
      <c r="H150" t="s">
        <v>113</v>
      </c>
      <c r="I150" t="s">
        <v>113</v>
      </c>
      <c r="J150" t="s">
        <v>6854</v>
      </c>
      <c r="K150" t="s">
        <v>6855</v>
      </c>
      <c r="L150" t="s">
        <v>5318</v>
      </c>
      <c r="N150" t="s">
        <v>586</v>
      </c>
      <c r="O150" t="s">
        <v>118</v>
      </c>
      <c r="P150" s="4">
        <v>96950</v>
      </c>
      <c r="Q150" t="s">
        <v>119</v>
      </c>
      <c r="S150" s="5">
        <v>16702358778</v>
      </c>
      <c r="U150">
        <v>23622</v>
      </c>
      <c r="V150" t="s">
        <v>120</v>
      </c>
      <c r="X150" t="s">
        <v>6856</v>
      </c>
      <c r="Y150" t="s">
        <v>5319</v>
      </c>
      <c r="Z150" t="s">
        <v>5320</v>
      </c>
      <c r="AA150" t="s">
        <v>1325</v>
      </c>
      <c r="AB150" t="s">
        <v>5318</v>
      </c>
      <c r="AD150" t="s">
        <v>586</v>
      </c>
      <c r="AE150" t="s">
        <v>118</v>
      </c>
      <c r="AF150" s="4">
        <v>96950</v>
      </c>
      <c r="AG150" t="s">
        <v>119</v>
      </c>
      <c r="AI150" s="5">
        <v>16702358778</v>
      </c>
      <c r="AK150" t="s">
        <v>5321</v>
      </c>
      <c r="BC150" t="str">
        <f>"49-9071.00"</f>
        <v>49-9071.00</v>
      </c>
      <c r="BD150" t="s">
        <v>240</v>
      </c>
      <c r="BE150" t="s">
        <v>6857</v>
      </c>
      <c r="BF150" t="s">
        <v>1328</v>
      </c>
      <c r="BG150">
        <v>10</v>
      </c>
      <c r="BH150">
        <v>10</v>
      </c>
      <c r="BI150" s="1">
        <v>44835</v>
      </c>
      <c r="BJ150" s="1">
        <v>45199</v>
      </c>
      <c r="BK150" s="1">
        <v>44896</v>
      </c>
      <c r="BL150" s="1">
        <v>45199</v>
      </c>
      <c r="BM150">
        <v>40</v>
      </c>
      <c r="BN150">
        <v>0</v>
      </c>
      <c r="BO150">
        <v>8</v>
      </c>
      <c r="BP150">
        <v>8</v>
      </c>
      <c r="BQ150">
        <v>8</v>
      </c>
      <c r="BR150">
        <v>8</v>
      </c>
      <c r="BS150">
        <v>8</v>
      </c>
      <c r="BT150">
        <v>0</v>
      </c>
      <c r="BU150" t="str">
        <f>"7:30 AM"</f>
        <v>7:30 AM</v>
      </c>
      <c r="BV150" t="str">
        <f>"4:30 PM"</f>
        <v>4:30 PM</v>
      </c>
      <c r="BW150" t="s">
        <v>164</v>
      </c>
      <c r="BX150">
        <v>0</v>
      </c>
      <c r="BY150">
        <v>6</v>
      </c>
      <c r="BZ150" t="s">
        <v>113</v>
      </c>
      <c r="CB150" s="3" t="s">
        <v>6858</v>
      </c>
      <c r="CC150" t="s">
        <v>5403</v>
      </c>
      <c r="CE150" t="s">
        <v>586</v>
      </c>
      <c r="CF150" t="s">
        <v>118</v>
      </c>
      <c r="CG150" s="4">
        <v>96950</v>
      </c>
      <c r="CH150" s="2">
        <v>9.19</v>
      </c>
      <c r="CI150" s="2">
        <v>10</v>
      </c>
      <c r="CJ150" s="2">
        <v>13.79</v>
      </c>
      <c r="CK150" s="2">
        <v>15</v>
      </c>
      <c r="CL150" t="s">
        <v>131</v>
      </c>
      <c r="CN150" t="s">
        <v>1330</v>
      </c>
      <c r="CP150" t="s">
        <v>113</v>
      </c>
      <c r="CQ150" t="s">
        <v>134</v>
      </c>
      <c r="CR150" t="s">
        <v>134</v>
      </c>
      <c r="CS150" t="s">
        <v>134</v>
      </c>
      <c r="CT150" t="s">
        <v>132</v>
      </c>
      <c r="CU150" t="s">
        <v>134</v>
      </c>
      <c r="CV150" t="s">
        <v>134</v>
      </c>
      <c r="CW150" t="s">
        <v>1331</v>
      </c>
      <c r="CX150" s="5">
        <v>16702358778</v>
      </c>
      <c r="CY150" t="s">
        <v>5321</v>
      </c>
      <c r="CZ150" t="s">
        <v>132</v>
      </c>
      <c r="DA150" t="s">
        <v>134</v>
      </c>
      <c r="DB150" t="s">
        <v>113</v>
      </c>
    </row>
    <row r="151" spans="1:111" ht="14.45" customHeight="1" x14ac:dyDescent="0.25">
      <c r="A151" t="s">
        <v>6859</v>
      </c>
      <c r="B151" t="s">
        <v>356</v>
      </c>
      <c r="C151" s="1">
        <v>44873.844420833331</v>
      </c>
      <c r="D151" s="1">
        <v>44896</v>
      </c>
      <c r="E151" t="s">
        <v>170</v>
      </c>
      <c r="G151" t="s">
        <v>113</v>
      </c>
      <c r="H151" t="s">
        <v>113</v>
      </c>
      <c r="I151" t="s">
        <v>113</v>
      </c>
      <c r="J151" t="s">
        <v>6860</v>
      </c>
      <c r="K151" t="s">
        <v>6861</v>
      </c>
      <c r="L151" t="s">
        <v>6717</v>
      </c>
      <c r="N151" t="s">
        <v>141</v>
      </c>
      <c r="O151" t="s">
        <v>118</v>
      </c>
      <c r="P151" s="4">
        <v>96950</v>
      </c>
      <c r="Q151" t="s">
        <v>119</v>
      </c>
      <c r="S151" s="5">
        <v>16702331199</v>
      </c>
      <c r="U151">
        <v>236220</v>
      </c>
      <c r="V151" t="s">
        <v>120</v>
      </c>
      <c r="X151" t="s">
        <v>6140</v>
      </c>
      <c r="Y151" t="s">
        <v>6141</v>
      </c>
      <c r="Z151" t="s">
        <v>6862</v>
      </c>
      <c r="AA151" t="s">
        <v>4380</v>
      </c>
      <c r="AB151" t="s">
        <v>6717</v>
      </c>
      <c r="AD151" t="s">
        <v>141</v>
      </c>
      <c r="AE151" t="s">
        <v>118</v>
      </c>
      <c r="AF151" s="4">
        <v>96950</v>
      </c>
      <c r="AG151" t="s">
        <v>119</v>
      </c>
      <c r="AI151" s="5">
        <v>16702331199</v>
      </c>
      <c r="AK151" t="s">
        <v>6721</v>
      </c>
      <c r="BC151" t="str">
        <f>"49-9071.00"</f>
        <v>49-9071.00</v>
      </c>
      <c r="BD151" t="s">
        <v>240</v>
      </c>
      <c r="BE151" t="s">
        <v>6863</v>
      </c>
      <c r="BF151" t="s">
        <v>6864</v>
      </c>
      <c r="BG151">
        <v>2</v>
      </c>
      <c r="BI151" s="1">
        <v>44985</v>
      </c>
      <c r="BJ151" s="1">
        <v>45349</v>
      </c>
      <c r="BM151">
        <v>40</v>
      </c>
      <c r="BN151">
        <v>0</v>
      </c>
      <c r="BO151">
        <v>8</v>
      </c>
      <c r="BP151">
        <v>8</v>
      </c>
      <c r="BQ151">
        <v>8</v>
      </c>
      <c r="BR151">
        <v>8</v>
      </c>
      <c r="BS151">
        <v>8</v>
      </c>
      <c r="BT151">
        <v>0</v>
      </c>
      <c r="BU151" t="str">
        <f>"8:00 AM"</f>
        <v>8:00 AM</v>
      </c>
      <c r="BV151" t="str">
        <f>"5:00 PM"</f>
        <v>5:00 PM</v>
      </c>
      <c r="BW151" t="s">
        <v>164</v>
      </c>
      <c r="BX151">
        <v>0</v>
      </c>
      <c r="BY151">
        <v>12</v>
      </c>
      <c r="BZ151" t="s">
        <v>113</v>
      </c>
      <c r="CB151" t="s">
        <v>6865</v>
      </c>
      <c r="CC151" t="s">
        <v>6866</v>
      </c>
      <c r="CE151" t="s">
        <v>130</v>
      </c>
      <c r="CF151" t="s">
        <v>118</v>
      </c>
      <c r="CG151" s="4">
        <v>96950</v>
      </c>
      <c r="CH151" s="2">
        <v>9.19</v>
      </c>
      <c r="CI151" s="2">
        <v>9.19</v>
      </c>
      <c r="CJ151" s="2">
        <v>13.78</v>
      </c>
      <c r="CK151" s="2">
        <v>13.78</v>
      </c>
      <c r="CL151" t="s">
        <v>131</v>
      </c>
      <c r="CM151" t="s">
        <v>128</v>
      </c>
      <c r="CN151" t="s">
        <v>133</v>
      </c>
      <c r="CP151" t="s">
        <v>113</v>
      </c>
      <c r="CQ151" t="s">
        <v>134</v>
      </c>
      <c r="CR151" t="s">
        <v>134</v>
      </c>
      <c r="CS151" t="s">
        <v>134</v>
      </c>
      <c r="CT151" t="s">
        <v>132</v>
      </c>
      <c r="CU151" t="s">
        <v>134</v>
      </c>
      <c r="CV151" t="s">
        <v>134</v>
      </c>
      <c r="CW151" t="s">
        <v>128</v>
      </c>
      <c r="CX151" s="5">
        <v>16702331199</v>
      </c>
      <c r="CY151" t="s">
        <v>6721</v>
      </c>
      <c r="CZ151" t="s">
        <v>132</v>
      </c>
      <c r="DA151" t="s">
        <v>134</v>
      </c>
      <c r="DB151" t="s">
        <v>113</v>
      </c>
    </row>
    <row r="152" spans="1:111" ht="14.45" customHeight="1" x14ac:dyDescent="0.25">
      <c r="A152" t="s">
        <v>6867</v>
      </c>
      <c r="B152" t="s">
        <v>356</v>
      </c>
      <c r="C152" s="1">
        <v>44826.063619791668</v>
      </c>
      <c r="D152" s="1">
        <v>44896</v>
      </c>
      <c r="E152" t="s">
        <v>112</v>
      </c>
      <c r="F152" s="1">
        <v>44833.833333333336</v>
      </c>
      <c r="G152" t="s">
        <v>134</v>
      </c>
      <c r="H152" t="s">
        <v>113</v>
      </c>
      <c r="I152" t="s">
        <v>113</v>
      </c>
      <c r="J152" t="s">
        <v>1199</v>
      </c>
      <c r="K152" t="s">
        <v>1200</v>
      </c>
      <c r="L152" t="s">
        <v>1212</v>
      </c>
      <c r="N152" t="s">
        <v>117</v>
      </c>
      <c r="O152" t="s">
        <v>118</v>
      </c>
      <c r="P152" s="4">
        <v>96950</v>
      </c>
      <c r="Q152" t="s">
        <v>119</v>
      </c>
      <c r="R152" t="s">
        <v>696</v>
      </c>
      <c r="S152" s="5">
        <v>16703236877</v>
      </c>
      <c r="U152">
        <v>6216</v>
      </c>
      <c r="V152" t="s">
        <v>120</v>
      </c>
      <c r="X152" t="s">
        <v>1203</v>
      </c>
      <c r="Y152" t="s">
        <v>1204</v>
      </c>
      <c r="Z152" t="s">
        <v>1205</v>
      </c>
      <c r="AA152" t="s">
        <v>144</v>
      </c>
      <c r="AB152" t="s">
        <v>2056</v>
      </c>
      <c r="AD152" t="s">
        <v>1207</v>
      </c>
      <c r="AE152" t="s">
        <v>118</v>
      </c>
      <c r="AF152" s="4">
        <v>96931</v>
      </c>
      <c r="AG152" t="s">
        <v>119</v>
      </c>
      <c r="AH152" t="s">
        <v>696</v>
      </c>
      <c r="AI152" s="5">
        <v>16716498746</v>
      </c>
      <c r="AJ152">
        <v>203</v>
      </c>
      <c r="AK152" t="s">
        <v>1208</v>
      </c>
      <c r="BC152" t="str">
        <f>"11-3011.00"</f>
        <v>11-3011.00</v>
      </c>
      <c r="BD152" t="s">
        <v>2057</v>
      </c>
      <c r="BE152" t="s">
        <v>2058</v>
      </c>
      <c r="BF152" t="s">
        <v>2059</v>
      </c>
      <c r="BG152">
        <v>1</v>
      </c>
      <c r="BI152" s="1">
        <v>44835</v>
      </c>
      <c r="BJ152" s="1">
        <v>45199</v>
      </c>
      <c r="BM152">
        <v>40</v>
      </c>
      <c r="BN152">
        <v>0</v>
      </c>
      <c r="BO152">
        <v>8</v>
      </c>
      <c r="BP152">
        <v>8</v>
      </c>
      <c r="BQ152">
        <v>8</v>
      </c>
      <c r="BR152">
        <v>8</v>
      </c>
      <c r="BS152">
        <v>5</v>
      </c>
      <c r="BT152">
        <v>3</v>
      </c>
      <c r="BU152" t="str">
        <f>"8:30 AM"</f>
        <v>8:30 AM</v>
      </c>
      <c r="BV152" t="str">
        <f>"5:30 PM"</f>
        <v>5:30 PM</v>
      </c>
      <c r="BW152" t="s">
        <v>394</v>
      </c>
      <c r="BX152">
        <v>0</v>
      </c>
      <c r="BY152">
        <v>24</v>
      </c>
      <c r="BZ152" t="s">
        <v>134</v>
      </c>
      <c r="CA152">
        <v>4</v>
      </c>
      <c r="CB152" t="s">
        <v>2060</v>
      </c>
      <c r="CC152" t="s">
        <v>1212</v>
      </c>
      <c r="CD152" t="s">
        <v>2061</v>
      </c>
      <c r="CE152" t="s">
        <v>117</v>
      </c>
      <c r="CF152" t="s">
        <v>118</v>
      </c>
      <c r="CG152" s="4">
        <v>96950</v>
      </c>
      <c r="CH152" s="2">
        <v>18.579999999999998</v>
      </c>
      <c r="CI152" s="2">
        <v>18.579999999999998</v>
      </c>
      <c r="CL152" t="s">
        <v>131</v>
      </c>
      <c r="CM152" t="s">
        <v>132</v>
      </c>
      <c r="CN152" t="s">
        <v>133</v>
      </c>
      <c r="CP152" t="s">
        <v>113</v>
      </c>
      <c r="CQ152" t="s">
        <v>134</v>
      </c>
      <c r="CR152" t="s">
        <v>113</v>
      </c>
      <c r="CS152" t="s">
        <v>113</v>
      </c>
      <c r="CT152" t="s">
        <v>132</v>
      </c>
      <c r="CU152" t="s">
        <v>134</v>
      </c>
      <c r="CV152" t="s">
        <v>132</v>
      </c>
      <c r="CW152" t="s">
        <v>132</v>
      </c>
      <c r="CX152" s="5">
        <v>16703236877</v>
      </c>
      <c r="CY152" t="s">
        <v>1213</v>
      </c>
      <c r="CZ152" t="s">
        <v>132</v>
      </c>
      <c r="DA152" t="s">
        <v>134</v>
      </c>
      <c r="DB152" t="s">
        <v>113</v>
      </c>
    </row>
    <row r="153" spans="1:111" ht="14.45" customHeight="1" x14ac:dyDescent="0.25">
      <c r="A153" t="s">
        <v>6868</v>
      </c>
      <c r="B153" t="s">
        <v>356</v>
      </c>
      <c r="C153" s="1">
        <v>44803.89232175926</v>
      </c>
      <c r="D153" s="1">
        <v>44896</v>
      </c>
      <c r="E153" t="s">
        <v>112</v>
      </c>
      <c r="F153" s="1">
        <v>44833.833333333336</v>
      </c>
      <c r="G153" t="s">
        <v>113</v>
      </c>
      <c r="H153" t="s">
        <v>113</v>
      </c>
      <c r="I153" t="s">
        <v>113</v>
      </c>
      <c r="J153" t="s">
        <v>6869</v>
      </c>
      <c r="K153" t="s">
        <v>6870</v>
      </c>
      <c r="L153" t="s">
        <v>6871</v>
      </c>
      <c r="M153" t="s">
        <v>6872</v>
      </c>
      <c r="N153" t="s">
        <v>6873</v>
      </c>
      <c r="O153" t="s">
        <v>118</v>
      </c>
      <c r="P153" s="4">
        <v>96950</v>
      </c>
      <c r="Q153" t="s">
        <v>119</v>
      </c>
      <c r="S153" s="5">
        <v>16702333747</v>
      </c>
      <c r="U153">
        <v>611620</v>
      </c>
      <c r="V153" t="s">
        <v>120</v>
      </c>
      <c r="X153" t="s">
        <v>6874</v>
      </c>
      <c r="Y153" t="s">
        <v>6875</v>
      </c>
      <c r="AA153" t="s">
        <v>6416</v>
      </c>
      <c r="AB153" t="s">
        <v>6871</v>
      </c>
      <c r="AC153" t="s">
        <v>6872</v>
      </c>
      <c r="AD153" t="s">
        <v>6873</v>
      </c>
      <c r="AE153" t="s">
        <v>118</v>
      </c>
      <c r="AF153" s="4">
        <v>96950</v>
      </c>
      <c r="AG153" t="s">
        <v>119</v>
      </c>
      <c r="AI153" s="5">
        <v>16702333747</v>
      </c>
      <c r="AK153" t="s">
        <v>6876</v>
      </c>
      <c r="BC153" t="str">
        <f>"25-3021.00"</f>
        <v>25-3021.00</v>
      </c>
      <c r="BD153" t="s">
        <v>4463</v>
      </c>
      <c r="BE153" t="s">
        <v>6877</v>
      </c>
      <c r="BF153" t="s">
        <v>6878</v>
      </c>
      <c r="BG153">
        <v>1</v>
      </c>
      <c r="BI153" s="1">
        <v>44835</v>
      </c>
      <c r="BJ153" s="1">
        <v>45199</v>
      </c>
      <c r="BM153">
        <v>40</v>
      </c>
      <c r="BN153">
        <v>0</v>
      </c>
      <c r="BO153">
        <v>8</v>
      </c>
      <c r="BP153">
        <v>8</v>
      </c>
      <c r="BQ153">
        <v>8</v>
      </c>
      <c r="BR153">
        <v>8</v>
      </c>
      <c r="BS153">
        <v>8</v>
      </c>
      <c r="BT153">
        <v>0</v>
      </c>
      <c r="BU153" t="str">
        <f>"8:00 AM"</f>
        <v>8:00 AM</v>
      </c>
      <c r="BV153" t="str">
        <f>"5:00 PM"</f>
        <v>5:00 PM</v>
      </c>
      <c r="BW153" t="s">
        <v>164</v>
      </c>
      <c r="BX153">
        <v>6</v>
      </c>
      <c r="BY153">
        <v>24</v>
      </c>
      <c r="BZ153" t="s">
        <v>134</v>
      </c>
      <c r="CA153">
        <v>1</v>
      </c>
      <c r="CB153" t="s">
        <v>6879</v>
      </c>
      <c r="CC153" t="s">
        <v>6880</v>
      </c>
      <c r="CD153" t="s">
        <v>6872</v>
      </c>
      <c r="CE153" t="s">
        <v>6873</v>
      </c>
      <c r="CF153" t="s">
        <v>118</v>
      </c>
      <c r="CG153" s="4">
        <v>96950</v>
      </c>
      <c r="CH153" s="2">
        <v>23.72</v>
      </c>
      <c r="CI153" s="2">
        <v>28.5</v>
      </c>
      <c r="CJ153" s="2">
        <v>35.58</v>
      </c>
      <c r="CK153" s="2">
        <v>42.75</v>
      </c>
      <c r="CL153" t="s">
        <v>131</v>
      </c>
      <c r="CN153" t="s">
        <v>133</v>
      </c>
      <c r="CP153" t="s">
        <v>113</v>
      </c>
      <c r="CQ153" t="s">
        <v>134</v>
      </c>
      <c r="CR153" t="s">
        <v>113</v>
      </c>
      <c r="CS153" t="s">
        <v>134</v>
      </c>
      <c r="CT153" t="s">
        <v>132</v>
      </c>
      <c r="CU153" t="s">
        <v>134</v>
      </c>
      <c r="CV153" t="s">
        <v>132</v>
      </c>
      <c r="CW153" t="s">
        <v>6881</v>
      </c>
      <c r="CX153" s="5">
        <v>16702333747</v>
      </c>
      <c r="CY153" t="s">
        <v>6876</v>
      </c>
      <c r="CZ153" t="s">
        <v>132</v>
      </c>
      <c r="DA153" t="s">
        <v>134</v>
      </c>
      <c r="DB153" t="s">
        <v>113</v>
      </c>
    </row>
    <row r="154" spans="1:111" ht="14.45" customHeight="1" x14ac:dyDescent="0.25">
      <c r="A154" t="s">
        <v>6882</v>
      </c>
      <c r="B154" t="s">
        <v>187</v>
      </c>
      <c r="C154" s="1">
        <v>44852.277355555554</v>
      </c>
      <c r="D154" s="1">
        <v>44896</v>
      </c>
      <c r="E154" t="s">
        <v>170</v>
      </c>
      <c r="G154" t="s">
        <v>113</v>
      </c>
      <c r="H154" t="s">
        <v>113</v>
      </c>
      <c r="I154" t="s">
        <v>113</v>
      </c>
      <c r="J154" t="s">
        <v>6883</v>
      </c>
      <c r="L154" t="s">
        <v>6884</v>
      </c>
      <c r="N154" t="s">
        <v>117</v>
      </c>
      <c r="O154" t="s">
        <v>118</v>
      </c>
      <c r="P154" s="4">
        <v>96950</v>
      </c>
      <c r="Q154" t="s">
        <v>119</v>
      </c>
      <c r="S154" s="5">
        <v>16702345518</v>
      </c>
      <c r="U154">
        <v>42345</v>
      </c>
      <c r="V154" t="s">
        <v>120</v>
      </c>
      <c r="X154" t="s">
        <v>1203</v>
      </c>
      <c r="Y154" t="s">
        <v>6885</v>
      </c>
      <c r="Z154" t="s">
        <v>2253</v>
      </c>
      <c r="AA154" t="s">
        <v>6886</v>
      </c>
      <c r="AB154" t="s">
        <v>6887</v>
      </c>
      <c r="AD154" t="s">
        <v>141</v>
      </c>
      <c r="AE154" t="s">
        <v>118</v>
      </c>
      <c r="AF154" s="4">
        <v>96950</v>
      </c>
      <c r="AG154" t="s">
        <v>119</v>
      </c>
      <c r="AI154" s="5">
        <v>16702345518</v>
      </c>
      <c r="AK154" t="s">
        <v>6888</v>
      </c>
      <c r="AL154" t="s">
        <v>197</v>
      </c>
      <c r="AM154" t="s">
        <v>2505</v>
      </c>
      <c r="AN154" t="s">
        <v>6151</v>
      </c>
      <c r="AO154" t="s">
        <v>6889</v>
      </c>
      <c r="AP154" t="s">
        <v>6890</v>
      </c>
      <c r="AQ154" t="s">
        <v>5382</v>
      </c>
      <c r="AR154" t="s">
        <v>5383</v>
      </c>
      <c r="AS154" t="s">
        <v>118</v>
      </c>
      <c r="AT154" s="4">
        <v>96910</v>
      </c>
      <c r="AU154" t="s">
        <v>119</v>
      </c>
      <c r="AW154" s="5">
        <v>16714779084</v>
      </c>
      <c r="AY154" t="s">
        <v>5384</v>
      </c>
      <c r="AZ154" t="s">
        <v>6891</v>
      </c>
      <c r="BA154" t="s">
        <v>204</v>
      </c>
      <c r="BB154" t="s">
        <v>5386</v>
      </c>
      <c r="BC154" t="str">
        <f>"49-9062.00"</f>
        <v>49-9062.00</v>
      </c>
      <c r="BD154" t="s">
        <v>2732</v>
      </c>
      <c r="BE154" t="s">
        <v>6892</v>
      </c>
      <c r="BF154" t="s">
        <v>6893</v>
      </c>
      <c r="BG154">
        <v>1</v>
      </c>
      <c r="BH154">
        <v>1</v>
      </c>
      <c r="BI154" s="1">
        <v>44927</v>
      </c>
      <c r="BJ154" s="1">
        <v>45199</v>
      </c>
      <c r="BK154" s="1">
        <v>44927</v>
      </c>
      <c r="BL154" s="1">
        <v>45199</v>
      </c>
      <c r="BM154">
        <v>40</v>
      </c>
      <c r="BN154">
        <v>0</v>
      </c>
      <c r="BO154">
        <v>8</v>
      </c>
      <c r="BP154">
        <v>8</v>
      </c>
      <c r="BQ154">
        <v>8</v>
      </c>
      <c r="BR154">
        <v>8</v>
      </c>
      <c r="BS154">
        <v>8</v>
      </c>
      <c r="BT154">
        <v>0</v>
      </c>
      <c r="BU154" t="str">
        <f>"8:00 AM"</f>
        <v>8:00 AM</v>
      </c>
      <c r="BV154" t="str">
        <f>"5:00 PM"</f>
        <v>5:00 PM</v>
      </c>
      <c r="BW154" t="s">
        <v>164</v>
      </c>
      <c r="BX154">
        <v>0</v>
      </c>
      <c r="BY154">
        <v>12</v>
      </c>
      <c r="BZ154" t="s">
        <v>113</v>
      </c>
      <c r="CB154" t="s">
        <v>132</v>
      </c>
      <c r="CC154" t="s">
        <v>6883</v>
      </c>
      <c r="CD154" t="s">
        <v>6894</v>
      </c>
      <c r="CE154" t="s">
        <v>117</v>
      </c>
      <c r="CF154" t="s">
        <v>118</v>
      </c>
      <c r="CG154" s="4">
        <v>96950</v>
      </c>
      <c r="CH154" s="2">
        <v>17.84</v>
      </c>
      <c r="CI154" s="2">
        <v>17.84</v>
      </c>
      <c r="CJ154" s="2">
        <v>26.76</v>
      </c>
      <c r="CK154" s="2">
        <v>26.76</v>
      </c>
      <c r="CL154" t="s">
        <v>131</v>
      </c>
      <c r="CM154" t="s">
        <v>132</v>
      </c>
      <c r="CN154" t="s">
        <v>133</v>
      </c>
      <c r="CP154" t="s">
        <v>113</v>
      </c>
      <c r="CQ154" t="s">
        <v>134</v>
      </c>
      <c r="CR154" t="s">
        <v>113</v>
      </c>
      <c r="CS154" t="s">
        <v>134</v>
      </c>
      <c r="CT154" t="s">
        <v>132</v>
      </c>
      <c r="CU154" t="s">
        <v>134</v>
      </c>
      <c r="CV154" t="s">
        <v>132</v>
      </c>
      <c r="CW154" t="s">
        <v>6895</v>
      </c>
      <c r="CX154" s="5">
        <v>16702345518</v>
      </c>
      <c r="CY154" t="s">
        <v>6896</v>
      </c>
      <c r="CZ154" t="s">
        <v>132</v>
      </c>
      <c r="DA154" t="s">
        <v>134</v>
      </c>
      <c r="DB154" t="s">
        <v>113</v>
      </c>
    </row>
    <row r="155" spans="1:111" ht="14.45" customHeight="1" x14ac:dyDescent="0.25">
      <c r="A155" t="s">
        <v>6897</v>
      </c>
      <c r="B155" t="s">
        <v>356</v>
      </c>
      <c r="C155" s="1">
        <v>44825.035645023148</v>
      </c>
      <c r="D155" s="1">
        <v>44896</v>
      </c>
      <c r="E155" t="s">
        <v>170</v>
      </c>
      <c r="G155" t="s">
        <v>113</v>
      </c>
      <c r="H155" t="s">
        <v>113</v>
      </c>
      <c r="I155" t="s">
        <v>113</v>
      </c>
      <c r="J155" t="s">
        <v>6633</v>
      </c>
      <c r="L155" t="s">
        <v>1903</v>
      </c>
      <c r="M155" t="s">
        <v>6198</v>
      </c>
      <c r="N155" t="s">
        <v>117</v>
      </c>
      <c r="O155" t="s">
        <v>118</v>
      </c>
      <c r="P155" s="4">
        <v>96950</v>
      </c>
      <c r="Q155" t="s">
        <v>119</v>
      </c>
      <c r="R155" t="s">
        <v>118</v>
      </c>
      <c r="S155" s="5">
        <v>16702341795</v>
      </c>
      <c r="U155">
        <v>56179</v>
      </c>
      <c r="V155" t="s">
        <v>120</v>
      </c>
      <c r="X155" t="s">
        <v>1905</v>
      </c>
      <c r="Y155" t="s">
        <v>1906</v>
      </c>
      <c r="Z155" t="s">
        <v>1907</v>
      </c>
      <c r="AA155" t="s">
        <v>298</v>
      </c>
      <c r="AB155" t="s">
        <v>1903</v>
      </c>
      <c r="AC155" t="s">
        <v>6198</v>
      </c>
      <c r="AD155" t="s">
        <v>117</v>
      </c>
      <c r="AE155" t="s">
        <v>118</v>
      </c>
      <c r="AF155" s="4">
        <v>96950</v>
      </c>
      <c r="AG155" t="s">
        <v>119</v>
      </c>
      <c r="AH155" t="s">
        <v>118</v>
      </c>
      <c r="AI155" s="5">
        <v>16702341795</v>
      </c>
      <c r="AK155" t="s">
        <v>6898</v>
      </c>
      <c r="BC155" t="str">
        <f>"17-2071.00"</f>
        <v>17-2071.00</v>
      </c>
      <c r="BD155" t="s">
        <v>6899</v>
      </c>
      <c r="BE155" t="s">
        <v>6900</v>
      </c>
      <c r="BF155" t="s">
        <v>6901</v>
      </c>
      <c r="BG155">
        <v>1</v>
      </c>
      <c r="BI155" s="1">
        <v>44896</v>
      </c>
      <c r="BJ155" s="1">
        <v>45260</v>
      </c>
      <c r="BM155">
        <v>40</v>
      </c>
      <c r="BN155">
        <v>0</v>
      </c>
      <c r="BO155">
        <v>8</v>
      </c>
      <c r="BP155">
        <v>8</v>
      </c>
      <c r="BQ155">
        <v>8</v>
      </c>
      <c r="BR155">
        <v>8</v>
      </c>
      <c r="BS155">
        <v>8</v>
      </c>
      <c r="BT155">
        <v>0</v>
      </c>
      <c r="BU155" t="str">
        <f>"8:00 AM"</f>
        <v>8:00 AM</v>
      </c>
      <c r="BV155" t="str">
        <f>"5:00 PM"</f>
        <v>5:00 PM</v>
      </c>
      <c r="BW155" t="s">
        <v>150</v>
      </c>
      <c r="BX155">
        <v>0</v>
      </c>
      <c r="BY155">
        <v>48</v>
      </c>
      <c r="BZ155" t="s">
        <v>113</v>
      </c>
      <c r="CB155" t="s">
        <v>6902</v>
      </c>
      <c r="CC155" t="s">
        <v>1903</v>
      </c>
      <c r="CD155" t="s">
        <v>6903</v>
      </c>
      <c r="CE155" t="s">
        <v>117</v>
      </c>
      <c r="CF155" t="s">
        <v>118</v>
      </c>
      <c r="CG155" s="4">
        <v>96950</v>
      </c>
      <c r="CH155" s="2">
        <v>24.97</v>
      </c>
      <c r="CI155" s="2">
        <v>26</v>
      </c>
      <c r="CJ155" s="2">
        <v>37.46</v>
      </c>
      <c r="CK155" s="2">
        <v>39</v>
      </c>
      <c r="CL155" t="s">
        <v>3484</v>
      </c>
      <c r="CM155" t="s">
        <v>128</v>
      </c>
      <c r="CN155" t="s">
        <v>133</v>
      </c>
      <c r="CP155" t="s">
        <v>113</v>
      </c>
      <c r="CQ155" t="s">
        <v>134</v>
      </c>
      <c r="CR155" t="s">
        <v>134</v>
      </c>
      <c r="CS155" t="s">
        <v>134</v>
      </c>
      <c r="CT155" t="s">
        <v>132</v>
      </c>
      <c r="CU155" t="s">
        <v>134</v>
      </c>
      <c r="CV155" t="s">
        <v>134</v>
      </c>
      <c r="CW155" t="s">
        <v>1383</v>
      </c>
      <c r="CX155" s="5">
        <v>16702341795</v>
      </c>
      <c r="CY155" t="s">
        <v>1378</v>
      </c>
      <c r="CZ155" t="s">
        <v>1384</v>
      </c>
      <c r="DA155" t="s">
        <v>134</v>
      </c>
      <c r="DB155" t="s">
        <v>113</v>
      </c>
    </row>
    <row r="156" spans="1:111" ht="14.45" customHeight="1" x14ac:dyDescent="0.25">
      <c r="A156" t="s">
        <v>6904</v>
      </c>
      <c r="B156" t="s">
        <v>356</v>
      </c>
      <c r="C156" s="1">
        <v>44734.231649884263</v>
      </c>
      <c r="D156" s="1">
        <v>44896</v>
      </c>
      <c r="E156" t="s">
        <v>112</v>
      </c>
      <c r="F156" s="1">
        <v>44833.833333333336</v>
      </c>
      <c r="G156" t="s">
        <v>134</v>
      </c>
      <c r="H156" t="s">
        <v>113</v>
      </c>
      <c r="I156" t="s">
        <v>113</v>
      </c>
      <c r="J156" t="s">
        <v>173</v>
      </c>
      <c r="K156" t="s">
        <v>174</v>
      </c>
      <c r="L156" t="s">
        <v>175</v>
      </c>
      <c r="N156" t="s">
        <v>141</v>
      </c>
      <c r="O156" t="s">
        <v>118</v>
      </c>
      <c r="P156" s="4">
        <v>96950</v>
      </c>
      <c r="Q156" t="s">
        <v>119</v>
      </c>
      <c r="S156" s="5">
        <v>16702345900</v>
      </c>
      <c r="T156">
        <v>575</v>
      </c>
      <c r="U156">
        <v>721110</v>
      </c>
      <c r="V156" t="s">
        <v>120</v>
      </c>
      <c r="X156" t="s">
        <v>176</v>
      </c>
      <c r="Y156" t="s">
        <v>177</v>
      </c>
      <c r="AA156" t="s">
        <v>178</v>
      </c>
      <c r="AB156" t="s">
        <v>175</v>
      </c>
      <c r="AD156" t="s">
        <v>141</v>
      </c>
      <c r="AE156" t="s">
        <v>118</v>
      </c>
      <c r="AF156" s="4">
        <v>96950</v>
      </c>
      <c r="AG156" t="s">
        <v>119</v>
      </c>
      <c r="AI156" s="5">
        <v>16702345900</v>
      </c>
      <c r="AJ156">
        <v>574</v>
      </c>
      <c r="AK156" t="s">
        <v>179</v>
      </c>
      <c r="BC156" t="str">
        <f>"37-2012.00"</f>
        <v>37-2012.00</v>
      </c>
      <c r="BD156" t="s">
        <v>180</v>
      </c>
      <c r="BE156" t="s">
        <v>181</v>
      </c>
      <c r="BF156" t="s">
        <v>182</v>
      </c>
      <c r="BG156">
        <v>1</v>
      </c>
      <c r="BI156" s="1">
        <v>44835</v>
      </c>
      <c r="BJ156" s="1">
        <v>45930</v>
      </c>
      <c r="BM156">
        <v>40</v>
      </c>
      <c r="BN156">
        <v>7</v>
      </c>
      <c r="BO156">
        <v>0</v>
      </c>
      <c r="BP156">
        <v>6</v>
      </c>
      <c r="BQ156">
        <v>6</v>
      </c>
      <c r="BR156">
        <v>7</v>
      </c>
      <c r="BS156">
        <v>7</v>
      </c>
      <c r="BT156">
        <v>7</v>
      </c>
      <c r="BU156" t="str">
        <f>"9:00 AM"</f>
        <v>9:00 AM</v>
      </c>
      <c r="BV156" t="str">
        <f>"4:00 PM"</f>
        <v>4:00 PM</v>
      </c>
      <c r="BW156" t="s">
        <v>164</v>
      </c>
      <c r="BX156">
        <v>0</v>
      </c>
      <c r="BY156">
        <v>3</v>
      </c>
      <c r="BZ156" t="s">
        <v>113</v>
      </c>
      <c r="CB156" t="s">
        <v>183</v>
      </c>
      <c r="CC156" t="s">
        <v>184</v>
      </c>
      <c r="CE156" t="s">
        <v>141</v>
      </c>
      <c r="CF156" t="s">
        <v>118</v>
      </c>
      <c r="CG156" s="4">
        <v>96950</v>
      </c>
      <c r="CH156" s="2">
        <v>7.45</v>
      </c>
      <c r="CI156" s="2">
        <v>7.59</v>
      </c>
      <c r="CJ156" s="2">
        <v>11.17</v>
      </c>
      <c r="CK156" s="2">
        <v>11.38</v>
      </c>
      <c r="CL156" t="s">
        <v>131</v>
      </c>
      <c r="CN156" t="s">
        <v>133</v>
      </c>
      <c r="CP156" t="s">
        <v>113</v>
      </c>
      <c r="CQ156" t="s">
        <v>134</v>
      </c>
      <c r="CR156" t="s">
        <v>113</v>
      </c>
      <c r="CS156" t="s">
        <v>134</v>
      </c>
      <c r="CT156" t="s">
        <v>132</v>
      </c>
      <c r="CU156" t="s">
        <v>134</v>
      </c>
      <c r="CV156" t="s">
        <v>132</v>
      </c>
      <c r="CW156" t="s">
        <v>1795</v>
      </c>
      <c r="CX156" s="5">
        <v>16702345900</v>
      </c>
      <c r="CY156" t="s">
        <v>179</v>
      </c>
      <c r="CZ156" t="s">
        <v>132</v>
      </c>
      <c r="DA156" t="s">
        <v>134</v>
      </c>
      <c r="DB156" t="s">
        <v>113</v>
      </c>
    </row>
    <row r="157" spans="1:111" ht="14.45" customHeight="1" x14ac:dyDescent="0.25">
      <c r="A157" t="s">
        <v>6905</v>
      </c>
      <c r="B157" t="s">
        <v>187</v>
      </c>
      <c r="C157" s="1">
        <v>44824.853402083332</v>
      </c>
      <c r="D157" s="1">
        <v>44896</v>
      </c>
      <c r="E157" t="s">
        <v>170</v>
      </c>
      <c r="G157" t="s">
        <v>113</v>
      </c>
      <c r="H157" t="s">
        <v>113</v>
      </c>
      <c r="I157" t="s">
        <v>113</v>
      </c>
      <c r="J157" t="s">
        <v>1902</v>
      </c>
      <c r="L157" t="s">
        <v>1903</v>
      </c>
      <c r="M157" t="s">
        <v>1106</v>
      </c>
      <c r="N157" t="s">
        <v>117</v>
      </c>
      <c r="O157" t="s">
        <v>118</v>
      </c>
      <c r="P157" s="4">
        <v>96950</v>
      </c>
      <c r="Q157" t="s">
        <v>119</v>
      </c>
      <c r="R157" t="s">
        <v>118</v>
      </c>
      <c r="S157" s="5">
        <v>16702341795</v>
      </c>
      <c r="U157">
        <v>56179</v>
      </c>
      <c r="V157" t="s">
        <v>120</v>
      </c>
      <c r="X157" t="s">
        <v>1905</v>
      </c>
      <c r="Y157" t="s">
        <v>1906</v>
      </c>
      <c r="Z157" t="s">
        <v>1907</v>
      </c>
      <c r="AA157" t="s">
        <v>298</v>
      </c>
      <c r="AB157" t="s">
        <v>1903</v>
      </c>
      <c r="AC157" t="s">
        <v>1106</v>
      </c>
      <c r="AD157" t="s">
        <v>117</v>
      </c>
      <c r="AE157" t="s">
        <v>118</v>
      </c>
      <c r="AF157" s="4">
        <v>96950</v>
      </c>
      <c r="AG157" t="s">
        <v>119</v>
      </c>
      <c r="AH157" t="s">
        <v>118</v>
      </c>
      <c r="AI157" s="5">
        <v>16702341795</v>
      </c>
      <c r="AK157" t="s">
        <v>1378</v>
      </c>
      <c r="BC157" t="str">
        <f>"49-9071.00"</f>
        <v>49-9071.00</v>
      </c>
      <c r="BD157" t="s">
        <v>240</v>
      </c>
      <c r="BE157" t="s">
        <v>6906</v>
      </c>
      <c r="BF157" t="s">
        <v>2725</v>
      </c>
      <c r="BG157">
        <v>32</v>
      </c>
      <c r="BH157">
        <v>32</v>
      </c>
      <c r="BI157" s="1">
        <v>44896</v>
      </c>
      <c r="BJ157" s="1">
        <v>45260</v>
      </c>
      <c r="BK157" s="1">
        <v>44896</v>
      </c>
      <c r="BL157" s="1">
        <v>45260</v>
      </c>
      <c r="BM157">
        <v>40</v>
      </c>
      <c r="BN157">
        <v>0</v>
      </c>
      <c r="BO157">
        <v>8</v>
      </c>
      <c r="BP157">
        <v>8</v>
      </c>
      <c r="BQ157">
        <v>8</v>
      </c>
      <c r="BR157">
        <v>8</v>
      </c>
      <c r="BS157">
        <v>8</v>
      </c>
      <c r="BT157">
        <v>0</v>
      </c>
      <c r="BU157" t="str">
        <f>"8:00 AM"</f>
        <v>8:00 AM</v>
      </c>
      <c r="BV157" t="str">
        <f>"5:00 PM"</f>
        <v>5:00 PM</v>
      </c>
      <c r="BW157" t="s">
        <v>164</v>
      </c>
      <c r="BX157">
        <v>0</v>
      </c>
      <c r="BY157">
        <v>12</v>
      </c>
      <c r="BZ157" t="s">
        <v>113</v>
      </c>
      <c r="CB157" t="s">
        <v>6907</v>
      </c>
      <c r="CC157" t="s">
        <v>1903</v>
      </c>
      <c r="CD157" t="s">
        <v>6198</v>
      </c>
      <c r="CE157" t="s">
        <v>117</v>
      </c>
      <c r="CF157" t="s">
        <v>118</v>
      </c>
      <c r="CG157" s="4">
        <v>96950</v>
      </c>
      <c r="CH157" s="2">
        <v>9.19</v>
      </c>
      <c r="CI157" s="2">
        <v>12</v>
      </c>
      <c r="CJ157" s="2">
        <v>13.79</v>
      </c>
      <c r="CK157" s="2">
        <v>18</v>
      </c>
      <c r="CL157" t="s">
        <v>131</v>
      </c>
      <c r="CM157" t="s">
        <v>128</v>
      </c>
      <c r="CN157" t="s">
        <v>133</v>
      </c>
      <c r="CP157" t="s">
        <v>113</v>
      </c>
      <c r="CQ157" t="s">
        <v>134</v>
      </c>
      <c r="CR157" t="s">
        <v>134</v>
      </c>
      <c r="CS157" t="s">
        <v>134</v>
      </c>
      <c r="CT157" t="s">
        <v>132</v>
      </c>
      <c r="CU157" t="s">
        <v>134</v>
      </c>
      <c r="CV157" t="s">
        <v>134</v>
      </c>
      <c r="CW157" t="s">
        <v>1383</v>
      </c>
      <c r="CX157" s="5">
        <v>16702341795</v>
      </c>
      <c r="CY157" t="s">
        <v>1378</v>
      </c>
      <c r="CZ157" t="s">
        <v>1384</v>
      </c>
      <c r="DA157" t="s">
        <v>134</v>
      </c>
      <c r="DB157" t="s">
        <v>113</v>
      </c>
    </row>
    <row r="158" spans="1:111" ht="14.45" customHeight="1" x14ac:dyDescent="0.25">
      <c r="A158" t="s">
        <v>6908</v>
      </c>
      <c r="B158" t="s">
        <v>356</v>
      </c>
      <c r="C158" s="1">
        <v>44825.840012962966</v>
      </c>
      <c r="D158" s="1">
        <v>44896</v>
      </c>
      <c r="E158" t="s">
        <v>112</v>
      </c>
      <c r="F158" s="1">
        <v>44894.791666666664</v>
      </c>
      <c r="G158" t="s">
        <v>113</v>
      </c>
      <c r="H158" t="s">
        <v>113</v>
      </c>
      <c r="I158" t="s">
        <v>113</v>
      </c>
      <c r="J158" t="s">
        <v>6909</v>
      </c>
      <c r="L158" t="s">
        <v>3445</v>
      </c>
      <c r="M158" t="s">
        <v>3445</v>
      </c>
      <c r="N158" t="s">
        <v>141</v>
      </c>
      <c r="O158" t="s">
        <v>118</v>
      </c>
      <c r="P158" s="4">
        <v>96950</v>
      </c>
      <c r="Q158" t="s">
        <v>119</v>
      </c>
      <c r="S158" s="5">
        <v>16702346445</v>
      </c>
      <c r="T158">
        <v>2263</v>
      </c>
      <c r="U158">
        <v>53111</v>
      </c>
      <c r="V158" t="s">
        <v>120</v>
      </c>
      <c r="X158" t="s">
        <v>2850</v>
      </c>
      <c r="Y158" t="s">
        <v>2851</v>
      </c>
      <c r="AA158" t="s">
        <v>2852</v>
      </c>
      <c r="AB158" t="s">
        <v>3445</v>
      </c>
      <c r="AC158" t="s">
        <v>3445</v>
      </c>
      <c r="AD158" t="s">
        <v>141</v>
      </c>
      <c r="AE158" t="s">
        <v>118</v>
      </c>
      <c r="AF158" s="4">
        <v>96950</v>
      </c>
      <c r="AG158" t="s">
        <v>119</v>
      </c>
      <c r="AI158" s="5">
        <v>16702346445</v>
      </c>
      <c r="AJ158">
        <v>2263</v>
      </c>
      <c r="AK158" t="s">
        <v>2854</v>
      </c>
      <c r="BC158" t="str">
        <f>"49-9071.00"</f>
        <v>49-9071.00</v>
      </c>
      <c r="BD158" t="s">
        <v>240</v>
      </c>
      <c r="BE158" t="s">
        <v>6910</v>
      </c>
      <c r="BF158" t="s">
        <v>4098</v>
      </c>
      <c r="BG158">
        <v>1</v>
      </c>
      <c r="BI158" s="1">
        <v>44896</v>
      </c>
      <c r="BJ158" s="1">
        <v>45260</v>
      </c>
      <c r="BM158">
        <v>40</v>
      </c>
      <c r="BN158">
        <v>0</v>
      </c>
      <c r="BO158">
        <v>8</v>
      </c>
      <c r="BP158">
        <v>8</v>
      </c>
      <c r="BQ158">
        <v>8</v>
      </c>
      <c r="BR158">
        <v>8</v>
      </c>
      <c r="BS158">
        <v>8</v>
      </c>
      <c r="BT158">
        <v>0</v>
      </c>
      <c r="BU158" t="str">
        <f>"8:00 AM"</f>
        <v>8:00 AM</v>
      </c>
      <c r="BV158" t="str">
        <f>"5:00 PM"</f>
        <v>5:00 PM</v>
      </c>
      <c r="BW158" t="s">
        <v>164</v>
      </c>
      <c r="BX158">
        <v>0</v>
      </c>
      <c r="BY158">
        <v>12</v>
      </c>
      <c r="BZ158" t="s">
        <v>113</v>
      </c>
      <c r="CB158" s="3" t="s">
        <v>6911</v>
      </c>
      <c r="CC158" t="s">
        <v>3445</v>
      </c>
      <c r="CD158" t="s">
        <v>3445</v>
      </c>
      <c r="CE158" t="s">
        <v>141</v>
      </c>
      <c r="CF158" t="s">
        <v>118</v>
      </c>
      <c r="CG158" s="4">
        <v>96950</v>
      </c>
      <c r="CH158" s="2">
        <v>9.19</v>
      </c>
      <c r="CI158" s="2">
        <v>9.19</v>
      </c>
      <c r="CJ158" s="2">
        <v>13.78</v>
      </c>
      <c r="CK158" s="2">
        <v>13.78</v>
      </c>
      <c r="CL158" t="s">
        <v>131</v>
      </c>
      <c r="CM158" t="s">
        <v>2858</v>
      </c>
      <c r="CN158" t="s">
        <v>133</v>
      </c>
      <c r="CP158" t="s">
        <v>113</v>
      </c>
      <c r="CQ158" t="s">
        <v>134</v>
      </c>
      <c r="CR158" t="s">
        <v>113</v>
      </c>
      <c r="CS158" t="s">
        <v>134</v>
      </c>
      <c r="CT158" t="s">
        <v>132</v>
      </c>
      <c r="CU158" t="s">
        <v>134</v>
      </c>
      <c r="CV158" t="s">
        <v>132</v>
      </c>
      <c r="CW158" t="s">
        <v>132</v>
      </c>
      <c r="CX158" s="5">
        <v>16702346445</v>
      </c>
      <c r="CY158" t="s">
        <v>2854</v>
      </c>
      <c r="CZ158" t="s">
        <v>132</v>
      </c>
      <c r="DA158" t="s">
        <v>134</v>
      </c>
      <c r="DB158" t="s">
        <v>113</v>
      </c>
      <c r="DC158" t="s">
        <v>2850</v>
      </c>
      <c r="DD158" t="s">
        <v>2851</v>
      </c>
      <c r="DF158" t="s">
        <v>6909</v>
      </c>
      <c r="DG158" t="s">
        <v>2854</v>
      </c>
    </row>
    <row r="159" spans="1:111" ht="14.45" customHeight="1" x14ac:dyDescent="0.25">
      <c r="A159" t="s">
        <v>6912</v>
      </c>
      <c r="B159" t="s">
        <v>356</v>
      </c>
      <c r="C159" s="1">
        <v>44734.308684606483</v>
      </c>
      <c r="D159" s="1">
        <v>44896</v>
      </c>
      <c r="E159" t="s">
        <v>112</v>
      </c>
      <c r="F159" s="1">
        <v>44833.833333333336</v>
      </c>
      <c r="G159" t="s">
        <v>134</v>
      </c>
      <c r="H159" t="s">
        <v>113</v>
      </c>
      <c r="I159" t="s">
        <v>113</v>
      </c>
      <c r="J159" t="s">
        <v>173</v>
      </c>
      <c r="K159" t="s">
        <v>174</v>
      </c>
      <c r="L159" t="s">
        <v>175</v>
      </c>
      <c r="N159" t="s">
        <v>141</v>
      </c>
      <c r="O159" t="s">
        <v>118</v>
      </c>
      <c r="P159" s="4">
        <v>96950</v>
      </c>
      <c r="Q159" t="s">
        <v>119</v>
      </c>
      <c r="S159" s="5">
        <v>16702345900</v>
      </c>
      <c r="T159">
        <v>575</v>
      </c>
      <c r="U159">
        <v>721110</v>
      </c>
      <c r="V159" t="s">
        <v>120</v>
      </c>
      <c r="X159" t="s">
        <v>176</v>
      </c>
      <c r="Y159" t="s">
        <v>177</v>
      </c>
      <c r="AA159" t="s">
        <v>178</v>
      </c>
      <c r="AB159" t="s">
        <v>175</v>
      </c>
      <c r="AD159" t="s">
        <v>141</v>
      </c>
      <c r="AE159" t="s">
        <v>118</v>
      </c>
      <c r="AF159" s="4">
        <v>96950</v>
      </c>
      <c r="AG159" t="s">
        <v>119</v>
      </c>
      <c r="AI159" s="5">
        <v>16702345900</v>
      </c>
      <c r="AJ159">
        <v>574</v>
      </c>
      <c r="AK159" t="s">
        <v>179</v>
      </c>
      <c r="BC159" t="str">
        <f>"37-2012.00"</f>
        <v>37-2012.00</v>
      </c>
      <c r="BD159" t="s">
        <v>180</v>
      </c>
      <c r="BE159" t="s">
        <v>181</v>
      </c>
      <c r="BF159" t="s">
        <v>182</v>
      </c>
      <c r="BG159">
        <v>1</v>
      </c>
      <c r="BI159" s="1">
        <v>44835</v>
      </c>
      <c r="BJ159" s="1">
        <v>45930</v>
      </c>
      <c r="BM159">
        <v>40</v>
      </c>
      <c r="BN159">
        <v>7</v>
      </c>
      <c r="BO159">
        <v>7</v>
      </c>
      <c r="BP159">
        <v>6</v>
      </c>
      <c r="BQ159">
        <v>6</v>
      </c>
      <c r="BR159">
        <v>0</v>
      </c>
      <c r="BS159">
        <v>7</v>
      </c>
      <c r="BT159">
        <v>7</v>
      </c>
      <c r="BU159" t="str">
        <f>"9:00 AM"</f>
        <v>9:00 AM</v>
      </c>
      <c r="BV159" t="str">
        <f>"4:00 PM"</f>
        <v>4:00 PM</v>
      </c>
      <c r="BW159" t="s">
        <v>164</v>
      </c>
      <c r="BX159">
        <v>0</v>
      </c>
      <c r="BY159">
        <v>3</v>
      </c>
      <c r="BZ159" t="s">
        <v>113</v>
      </c>
      <c r="CB159" t="s">
        <v>183</v>
      </c>
      <c r="CC159" t="s">
        <v>184</v>
      </c>
      <c r="CE159" t="s">
        <v>141</v>
      </c>
      <c r="CF159" t="s">
        <v>118</v>
      </c>
      <c r="CG159" s="4">
        <v>96950</v>
      </c>
      <c r="CH159" s="2">
        <v>7.45</v>
      </c>
      <c r="CI159" s="2">
        <v>7.59</v>
      </c>
      <c r="CJ159" s="2">
        <v>11.17</v>
      </c>
      <c r="CK159" s="2">
        <v>11.38</v>
      </c>
      <c r="CL159" t="s">
        <v>131</v>
      </c>
      <c r="CN159" t="s">
        <v>133</v>
      </c>
      <c r="CP159" t="s">
        <v>113</v>
      </c>
      <c r="CQ159" t="s">
        <v>134</v>
      </c>
      <c r="CR159" t="s">
        <v>113</v>
      </c>
      <c r="CS159" t="s">
        <v>134</v>
      </c>
      <c r="CT159" t="s">
        <v>132</v>
      </c>
      <c r="CU159" t="s">
        <v>134</v>
      </c>
      <c r="CV159" t="s">
        <v>132</v>
      </c>
      <c r="CW159" t="s">
        <v>6913</v>
      </c>
      <c r="CX159" s="5">
        <v>16702345900</v>
      </c>
      <c r="CY159" t="s">
        <v>179</v>
      </c>
      <c r="CZ159" t="s">
        <v>132</v>
      </c>
      <c r="DA159" t="s">
        <v>134</v>
      </c>
      <c r="DB159" t="s">
        <v>113</v>
      </c>
    </row>
    <row r="160" spans="1:111" ht="14.45" customHeight="1" x14ac:dyDescent="0.25">
      <c r="A160" t="s">
        <v>6914</v>
      </c>
      <c r="B160" t="s">
        <v>356</v>
      </c>
      <c r="C160" s="1">
        <v>44809.72124791667</v>
      </c>
      <c r="D160" s="1">
        <v>44896</v>
      </c>
      <c r="E160" t="s">
        <v>170</v>
      </c>
      <c r="G160" t="s">
        <v>113</v>
      </c>
      <c r="H160" t="s">
        <v>113</v>
      </c>
      <c r="I160" t="s">
        <v>113</v>
      </c>
      <c r="J160" t="s">
        <v>6746</v>
      </c>
      <c r="K160" t="s">
        <v>6747</v>
      </c>
      <c r="L160" t="s">
        <v>6748</v>
      </c>
      <c r="M160" t="s">
        <v>132</v>
      </c>
      <c r="N160" t="s">
        <v>141</v>
      </c>
      <c r="O160" t="s">
        <v>118</v>
      </c>
      <c r="P160" s="4">
        <v>96950</v>
      </c>
      <c r="Q160" t="s">
        <v>119</v>
      </c>
      <c r="R160" t="s">
        <v>132</v>
      </c>
      <c r="S160" s="5">
        <v>16709899218</v>
      </c>
      <c r="U160">
        <v>561320</v>
      </c>
      <c r="V160" t="s">
        <v>871</v>
      </c>
      <c r="W160" t="s">
        <v>134</v>
      </c>
      <c r="X160" t="s">
        <v>6749</v>
      </c>
      <c r="Y160" t="s">
        <v>6750</v>
      </c>
      <c r="Z160" t="s">
        <v>6751</v>
      </c>
      <c r="AA160" t="s">
        <v>1956</v>
      </c>
      <c r="AB160" t="s">
        <v>6748</v>
      </c>
      <c r="AC160" t="s">
        <v>132</v>
      </c>
      <c r="AD160" t="s">
        <v>141</v>
      </c>
      <c r="AE160" t="s">
        <v>118</v>
      </c>
      <c r="AF160" s="4">
        <v>96950</v>
      </c>
      <c r="AG160" t="s">
        <v>119</v>
      </c>
      <c r="AH160" t="s">
        <v>132</v>
      </c>
      <c r="AI160" s="5">
        <v>16709899218</v>
      </c>
      <c r="AK160" t="s">
        <v>6755</v>
      </c>
      <c r="BC160" t="str">
        <f>"49-9071.00"</f>
        <v>49-9071.00</v>
      </c>
      <c r="BD160" t="s">
        <v>240</v>
      </c>
      <c r="BE160" t="s">
        <v>6915</v>
      </c>
      <c r="BF160" t="s">
        <v>4098</v>
      </c>
      <c r="BG160">
        <v>5</v>
      </c>
      <c r="BI160" s="1">
        <v>44927</v>
      </c>
      <c r="BJ160" s="1">
        <v>45291</v>
      </c>
      <c r="BM160">
        <v>35</v>
      </c>
      <c r="BN160">
        <v>0</v>
      </c>
      <c r="BO160">
        <v>7</v>
      </c>
      <c r="BP160">
        <v>7</v>
      </c>
      <c r="BQ160">
        <v>7</v>
      </c>
      <c r="BR160">
        <v>7</v>
      </c>
      <c r="BS160">
        <v>7</v>
      </c>
      <c r="BT160">
        <v>0</v>
      </c>
      <c r="BU160" t="str">
        <f>"8:00 AM"</f>
        <v>8:00 AM</v>
      </c>
      <c r="BV160" t="str">
        <f>"4:00 PM"</f>
        <v>4:00 PM</v>
      </c>
      <c r="BW160" t="s">
        <v>164</v>
      </c>
      <c r="BX160">
        <v>0</v>
      </c>
      <c r="BY160">
        <v>24</v>
      </c>
      <c r="BZ160" t="s">
        <v>113</v>
      </c>
      <c r="CB160" t="s">
        <v>6916</v>
      </c>
      <c r="CC160" t="s">
        <v>6748</v>
      </c>
      <c r="CD160" t="s">
        <v>132</v>
      </c>
      <c r="CE160" t="s">
        <v>141</v>
      </c>
      <c r="CF160" t="s">
        <v>118</v>
      </c>
      <c r="CG160" s="4">
        <v>96950</v>
      </c>
      <c r="CH160" s="2">
        <v>9.19</v>
      </c>
      <c r="CI160" s="2">
        <v>9.19</v>
      </c>
      <c r="CJ160" s="2">
        <v>13.79</v>
      </c>
      <c r="CK160" s="2">
        <v>13.79</v>
      </c>
      <c r="CL160" t="s">
        <v>131</v>
      </c>
      <c r="CM160" t="s">
        <v>696</v>
      </c>
      <c r="CN160" t="s">
        <v>133</v>
      </c>
      <c r="CP160" t="s">
        <v>113</v>
      </c>
      <c r="CQ160" t="s">
        <v>134</v>
      </c>
      <c r="CR160" t="s">
        <v>113</v>
      </c>
      <c r="CS160" t="s">
        <v>134</v>
      </c>
      <c r="CT160" t="s">
        <v>132</v>
      </c>
      <c r="CU160" t="s">
        <v>134</v>
      </c>
      <c r="CV160" t="s">
        <v>132</v>
      </c>
      <c r="CW160" t="s">
        <v>6917</v>
      </c>
      <c r="CX160" s="5">
        <v>16709899218</v>
      </c>
      <c r="CY160" t="s">
        <v>6755</v>
      </c>
      <c r="CZ160" t="s">
        <v>132</v>
      </c>
      <c r="DA160" t="s">
        <v>134</v>
      </c>
      <c r="DB160" t="s">
        <v>134</v>
      </c>
      <c r="DC160" t="s">
        <v>696</v>
      </c>
      <c r="DD160" t="s">
        <v>696</v>
      </c>
    </row>
    <row r="161" spans="1:111" ht="14.45" customHeight="1" x14ac:dyDescent="0.25">
      <c r="A161" t="s">
        <v>6918</v>
      </c>
      <c r="B161" t="s">
        <v>356</v>
      </c>
      <c r="C161" s="1">
        <v>44797.061521643518</v>
      </c>
      <c r="D161" s="1">
        <v>44896</v>
      </c>
      <c r="E161" t="s">
        <v>170</v>
      </c>
      <c r="G161" t="s">
        <v>113</v>
      </c>
      <c r="H161" t="s">
        <v>113</v>
      </c>
      <c r="I161" t="s">
        <v>113</v>
      </c>
      <c r="J161" t="s">
        <v>5442</v>
      </c>
      <c r="K161" t="s">
        <v>5443</v>
      </c>
      <c r="L161" t="s">
        <v>5444</v>
      </c>
      <c r="M161" t="s">
        <v>5445</v>
      </c>
      <c r="N161" t="s">
        <v>117</v>
      </c>
      <c r="O161" t="s">
        <v>118</v>
      </c>
      <c r="P161" s="4">
        <v>96950</v>
      </c>
      <c r="Q161" t="s">
        <v>119</v>
      </c>
      <c r="R161" t="s">
        <v>132</v>
      </c>
      <c r="S161" s="5">
        <v>16702354655</v>
      </c>
      <c r="U161">
        <v>62441</v>
      </c>
      <c r="V161" t="s">
        <v>120</v>
      </c>
      <c r="X161" t="s">
        <v>5446</v>
      </c>
      <c r="Y161" t="s">
        <v>5447</v>
      </c>
      <c r="Z161" t="s">
        <v>5448</v>
      </c>
      <c r="AA161" t="s">
        <v>5449</v>
      </c>
      <c r="AB161" t="s">
        <v>5444</v>
      </c>
      <c r="AC161" t="s">
        <v>5445</v>
      </c>
      <c r="AD161" t="s">
        <v>117</v>
      </c>
      <c r="AE161" t="s">
        <v>118</v>
      </c>
      <c r="AF161" s="4">
        <v>96950</v>
      </c>
      <c r="AG161" t="s">
        <v>119</v>
      </c>
      <c r="AH161" t="s">
        <v>132</v>
      </c>
      <c r="AI161" s="5">
        <v>16702354655</v>
      </c>
      <c r="AK161" t="s">
        <v>5450</v>
      </c>
      <c r="BC161" t="str">
        <f>"39-9011.00"</f>
        <v>39-9011.00</v>
      </c>
      <c r="BD161" t="s">
        <v>1758</v>
      </c>
      <c r="BE161" t="s">
        <v>5451</v>
      </c>
      <c r="BF161" t="s">
        <v>5452</v>
      </c>
      <c r="BG161">
        <v>3</v>
      </c>
      <c r="BI161" s="1">
        <v>44896</v>
      </c>
      <c r="BJ161" s="1">
        <v>45260</v>
      </c>
      <c r="BM161">
        <v>35</v>
      </c>
      <c r="BN161">
        <v>0</v>
      </c>
      <c r="BO161">
        <v>7</v>
      </c>
      <c r="BP161">
        <v>7</v>
      </c>
      <c r="BQ161">
        <v>7</v>
      </c>
      <c r="BR161">
        <v>7</v>
      </c>
      <c r="BS161">
        <v>7</v>
      </c>
      <c r="BT161">
        <v>0</v>
      </c>
      <c r="BU161" t="str">
        <f>"7:30 AM"</f>
        <v>7:30 AM</v>
      </c>
      <c r="BV161" t="str">
        <f>"4:30 PM"</f>
        <v>4:30 PM</v>
      </c>
      <c r="BW161" t="s">
        <v>164</v>
      </c>
      <c r="BX161">
        <v>0</v>
      </c>
      <c r="BY161">
        <v>6</v>
      </c>
      <c r="BZ161" t="s">
        <v>113</v>
      </c>
      <c r="CB161" t="s">
        <v>5453</v>
      </c>
      <c r="CC161" t="s">
        <v>5444</v>
      </c>
      <c r="CD161" t="s">
        <v>5445</v>
      </c>
      <c r="CE161" t="s">
        <v>117</v>
      </c>
      <c r="CF161" t="s">
        <v>118</v>
      </c>
      <c r="CG161" s="4">
        <v>96950</v>
      </c>
      <c r="CH161" s="2">
        <v>7.6</v>
      </c>
      <c r="CI161" s="2">
        <v>7.6</v>
      </c>
      <c r="CJ161" s="2">
        <v>11.4</v>
      </c>
      <c r="CL161" t="s">
        <v>131</v>
      </c>
      <c r="CM161" t="s">
        <v>132</v>
      </c>
      <c r="CN161" t="s">
        <v>133</v>
      </c>
      <c r="CP161" t="s">
        <v>113</v>
      </c>
      <c r="CQ161" t="s">
        <v>134</v>
      </c>
      <c r="CR161" t="s">
        <v>113</v>
      </c>
      <c r="CS161" t="s">
        <v>134</v>
      </c>
      <c r="CT161" t="s">
        <v>132</v>
      </c>
      <c r="CU161" t="s">
        <v>134</v>
      </c>
      <c r="CV161" t="s">
        <v>132</v>
      </c>
      <c r="CW161" t="s">
        <v>6919</v>
      </c>
      <c r="CX161" s="5">
        <v>16702354655</v>
      </c>
      <c r="CY161" t="s">
        <v>5450</v>
      </c>
      <c r="CZ161" t="s">
        <v>132</v>
      </c>
      <c r="DA161" t="s">
        <v>134</v>
      </c>
      <c r="DB161" t="s">
        <v>113</v>
      </c>
    </row>
    <row r="162" spans="1:111" ht="14.45" customHeight="1" x14ac:dyDescent="0.25">
      <c r="A162" t="s">
        <v>6920</v>
      </c>
      <c r="B162" t="s">
        <v>187</v>
      </c>
      <c r="C162" s="1">
        <v>44827.866145601853</v>
      </c>
      <c r="D162" s="1">
        <v>44896</v>
      </c>
      <c r="E162" t="s">
        <v>170</v>
      </c>
      <c r="G162" t="s">
        <v>113</v>
      </c>
      <c r="H162" t="s">
        <v>113</v>
      </c>
      <c r="I162" t="s">
        <v>113</v>
      </c>
      <c r="J162" t="s">
        <v>4420</v>
      </c>
      <c r="K162" t="s">
        <v>4421</v>
      </c>
      <c r="L162" t="s">
        <v>3303</v>
      </c>
      <c r="M162" t="s">
        <v>3304</v>
      </c>
      <c r="N162" t="s">
        <v>586</v>
      </c>
      <c r="O162" t="s">
        <v>118</v>
      </c>
      <c r="P162" s="4">
        <v>96950</v>
      </c>
      <c r="Q162" t="s">
        <v>119</v>
      </c>
      <c r="S162" s="5">
        <v>16702353027</v>
      </c>
      <c r="U162">
        <v>424410</v>
      </c>
      <c r="V162" t="s">
        <v>120</v>
      </c>
      <c r="X162" t="s">
        <v>4422</v>
      </c>
      <c r="Y162" t="s">
        <v>6921</v>
      </c>
      <c r="Z162" t="s">
        <v>4424</v>
      </c>
      <c r="AA162" t="s">
        <v>2757</v>
      </c>
      <c r="AB162" t="s">
        <v>3303</v>
      </c>
      <c r="AC162" t="s">
        <v>3304</v>
      </c>
      <c r="AD162" t="s">
        <v>586</v>
      </c>
      <c r="AE162" t="s">
        <v>118</v>
      </c>
      <c r="AF162" s="4">
        <v>96950</v>
      </c>
      <c r="AG162" t="s">
        <v>119</v>
      </c>
      <c r="AI162" s="5">
        <v>16702353027</v>
      </c>
      <c r="AK162" t="s">
        <v>6922</v>
      </c>
      <c r="BC162" t="str">
        <f>"53-7065.00"</f>
        <v>53-7065.00</v>
      </c>
      <c r="BD162" t="s">
        <v>2036</v>
      </c>
      <c r="BE162" t="s">
        <v>6923</v>
      </c>
      <c r="BF162" t="s">
        <v>6924</v>
      </c>
      <c r="BG162">
        <v>4</v>
      </c>
      <c r="BH162">
        <v>4</v>
      </c>
      <c r="BI162" s="1">
        <v>44866</v>
      </c>
      <c r="BJ162" s="1">
        <v>45230</v>
      </c>
      <c r="BK162" s="1">
        <v>44896</v>
      </c>
      <c r="BL162" s="1">
        <v>45230</v>
      </c>
      <c r="BM162">
        <v>35</v>
      </c>
      <c r="BN162">
        <v>0</v>
      </c>
      <c r="BO162">
        <v>7</v>
      </c>
      <c r="BP162">
        <v>7</v>
      </c>
      <c r="BQ162">
        <v>7</v>
      </c>
      <c r="BR162">
        <v>7</v>
      </c>
      <c r="BS162">
        <v>7</v>
      </c>
      <c r="BT162">
        <v>0</v>
      </c>
      <c r="BU162" t="str">
        <f>"8:30 AM"</f>
        <v>8:30 AM</v>
      </c>
      <c r="BV162" t="str">
        <f>"3:30 PM"</f>
        <v>3:30 PM</v>
      </c>
      <c r="BW162" t="s">
        <v>164</v>
      </c>
      <c r="BX162">
        <v>0</v>
      </c>
      <c r="BY162">
        <v>6</v>
      </c>
      <c r="BZ162" t="s">
        <v>113</v>
      </c>
      <c r="CB162" s="3" t="s">
        <v>6925</v>
      </c>
      <c r="CC162" t="s">
        <v>3303</v>
      </c>
      <c r="CD162" t="s">
        <v>3303</v>
      </c>
      <c r="CE162" t="s">
        <v>586</v>
      </c>
      <c r="CF162" t="s">
        <v>118</v>
      </c>
      <c r="CG162" s="4">
        <v>96950</v>
      </c>
      <c r="CH162" s="2">
        <v>7.97</v>
      </c>
      <c r="CI162" s="2">
        <v>12</v>
      </c>
      <c r="CJ162" s="2">
        <v>11.96</v>
      </c>
      <c r="CK162" s="2">
        <v>18</v>
      </c>
      <c r="CL162" t="s">
        <v>131</v>
      </c>
      <c r="CM162" t="s">
        <v>128</v>
      </c>
      <c r="CN162" t="s">
        <v>133</v>
      </c>
      <c r="CP162" t="s">
        <v>113</v>
      </c>
      <c r="CQ162" t="s">
        <v>134</v>
      </c>
      <c r="CR162" t="s">
        <v>113</v>
      </c>
      <c r="CS162" t="s">
        <v>134</v>
      </c>
      <c r="CT162" t="s">
        <v>132</v>
      </c>
      <c r="CU162" t="s">
        <v>134</v>
      </c>
      <c r="CV162" t="s">
        <v>132</v>
      </c>
      <c r="CW162" t="s">
        <v>6926</v>
      </c>
      <c r="CX162" s="5">
        <v>16702353027</v>
      </c>
      <c r="CY162" t="s">
        <v>6922</v>
      </c>
      <c r="CZ162" t="s">
        <v>132</v>
      </c>
      <c r="DA162" t="s">
        <v>134</v>
      </c>
      <c r="DB162" t="s">
        <v>113</v>
      </c>
      <c r="DC162" t="s">
        <v>128</v>
      </c>
    </row>
    <row r="163" spans="1:111" ht="14.45" customHeight="1" x14ac:dyDescent="0.25">
      <c r="A163" t="s">
        <v>6927</v>
      </c>
      <c r="B163" t="s">
        <v>187</v>
      </c>
      <c r="C163" s="1">
        <v>44821.269250810183</v>
      </c>
      <c r="D163" s="1">
        <v>44896</v>
      </c>
      <c r="E163" t="s">
        <v>170</v>
      </c>
      <c r="G163" t="s">
        <v>113</v>
      </c>
      <c r="H163" t="s">
        <v>113</v>
      </c>
      <c r="I163" t="s">
        <v>113</v>
      </c>
      <c r="J163" t="s">
        <v>6928</v>
      </c>
      <c r="K163" t="s">
        <v>6929</v>
      </c>
      <c r="L163" t="s">
        <v>6930</v>
      </c>
      <c r="M163" t="s">
        <v>6931</v>
      </c>
      <c r="N163" t="s">
        <v>141</v>
      </c>
      <c r="O163" t="s">
        <v>118</v>
      </c>
      <c r="P163" s="4">
        <v>96950</v>
      </c>
      <c r="Q163" t="s">
        <v>119</v>
      </c>
      <c r="R163" t="s">
        <v>118</v>
      </c>
      <c r="S163" s="5">
        <v>16702335650</v>
      </c>
      <c r="U163">
        <v>811310</v>
      </c>
      <c r="V163" t="s">
        <v>120</v>
      </c>
      <c r="X163" t="s">
        <v>6932</v>
      </c>
      <c r="Y163" t="s">
        <v>6933</v>
      </c>
      <c r="Z163" t="s">
        <v>6934</v>
      </c>
      <c r="AA163" t="s">
        <v>1956</v>
      </c>
      <c r="AB163" t="s">
        <v>6935</v>
      </c>
      <c r="AC163" t="s">
        <v>6931</v>
      </c>
      <c r="AD163" t="s">
        <v>141</v>
      </c>
      <c r="AE163" t="s">
        <v>118</v>
      </c>
      <c r="AF163" s="4">
        <v>96950</v>
      </c>
      <c r="AG163" t="s">
        <v>119</v>
      </c>
      <c r="AH163" t="s">
        <v>118</v>
      </c>
      <c r="AI163" s="5">
        <v>16702335650</v>
      </c>
      <c r="AK163" t="s">
        <v>6936</v>
      </c>
      <c r="BC163" t="str">
        <f>"49-9071.00"</f>
        <v>49-9071.00</v>
      </c>
      <c r="BD163" t="s">
        <v>240</v>
      </c>
      <c r="BE163" t="s">
        <v>6937</v>
      </c>
      <c r="BF163" t="s">
        <v>6938</v>
      </c>
      <c r="BG163">
        <v>4</v>
      </c>
      <c r="BH163">
        <v>4</v>
      </c>
      <c r="BI163" s="1">
        <v>44896</v>
      </c>
      <c r="BJ163" s="1">
        <v>45199</v>
      </c>
      <c r="BK163" s="1">
        <v>44896</v>
      </c>
      <c r="BL163" s="1">
        <v>45199</v>
      </c>
      <c r="BM163">
        <v>35</v>
      </c>
      <c r="BN163">
        <v>0</v>
      </c>
      <c r="BO163">
        <v>7</v>
      </c>
      <c r="BP163">
        <v>7</v>
      </c>
      <c r="BQ163">
        <v>7</v>
      </c>
      <c r="BR163">
        <v>7</v>
      </c>
      <c r="BS163">
        <v>7</v>
      </c>
      <c r="BT163">
        <v>0</v>
      </c>
      <c r="BU163" t="str">
        <f>"8:00 AM"</f>
        <v>8:00 AM</v>
      </c>
      <c r="BV163" t="str">
        <f>"4:00 PM"</f>
        <v>4:00 PM</v>
      </c>
      <c r="BW163" t="s">
        <v>128</v>
      </c>
      <c r="BX163">
        <v>0</v>
      </c>
      <c r="BY163">
        <v>24</v>
      </c>
      <c r="BZ163" t="s">
        <v>113</v>
      </c>
      <c r="CB163" t="s">
        <v>6939</v>
      </c>
      <c r="CC163" t="s">
        <v>6930</v>
      </c>
      <c r="CD163" t="s">
        <v>132</v>
      </c>
      <c r="CE163" t="s">
        <v>141</v>
      </c>
      <c r="CF163" t="s">
        <v>118</v>
      </c>
      <c r="CG163" s="4">
        <v>96950</v>
      </c>
      <c r="CH163" s="2">
        <v>9.19</v>
      </c>
      <c r="CI163" s="2">
        <v>9.19</v>
      </c>
      <c r="CJ163" s="2">
        <v>13.79</v>
      </c>
      <c r="CK163" s="2">
        <v>13.79</v>
      </c>
      <c r="CL163" t="s">
        <v>131</v>
      </c>
      <c r="CM163" t="s">
        <v>132</v>
      </c>
      <c r="CN163" t="s">
        <v>133</v>
      </c>
      <c r="CP163" t="s">
        <v>113</v>
      </c>
      <c r="CQ163" t="s">
        <v>134</v>
      </c>
      <c r="CR163" t="s">
        <v>113</v>
      </c>
      <c r="CS163" t="s">
        <v>134</v>
      </c>
      <c r="CT163" t="s">
        <v>132</v>
      </c>
      <c r="CU163" t="s">
        <v>134</v>
      </c>
      <c r="CV163" t="s">
        <v>132</v>
      </c>
      <c r="CW163" t="s">
        <v>132</v>
      </c>
      <c r="CX163" s="5">
        <v>16702335650</v>
      </c>
      <c r="CY163" t="s">
        <v>6936</v>
      </c>
      <c r="CZ163" t="s">
        <v>132</v>
      </c>
      <c r="DA163" t="s">
        <v>134</v>
      </c>
      <c r="DB163" t="s">
        <v>113</v>
      </c>
      <c r="DC163" t="s">
        <v>6932</v>
      </c>
      <c r="DD163" t="s">
        <v>6933</v>
      </c>
      <c r="DE163" t="s">
        <v>6889</v>
      </c>
      <c r="DF163" t="s">
        <v>6940</v>
      </c>
      <c r="DG163" t="s">
        <v>6936</v>
      </c>
    </row>
    <row r="164" spans="1:111" ht="14.45" customHeight="1" x14ac:dyDescent="0.25">
      <c r="A164" t="s">
        <v>6941</v>
      </c>
      <c r="B164" t="s">
        <v>187</v>
      </c>
      <c r="C164" s="1">
        <v>44865.88152210648</v>
      </c>
      <c r="D164" s="1">
        <v>44896</v>
      </c>
      <c r="E164" t="s">
        <v>170</v>
      </c>
      <c r="G164" t="s">
        <v>113</v>
      </c>
      <c r="H164" t="s">
        <v>113</v>
      </c>
      <c r="I164" t="s">
        <v>113</v>
      </c>
      <c r="J164" t="s">
        <v>6942</v>
      </c>
      <c r="L164" t="s">
        <v>6943</v>
      </c>
      <c r="N164" t="s">
        <v>141</v>
      </c>
      <c r="O164" t="s">
        <v>118</v>
      </c>
      <c r="P164" s="4">
        <v>96950</v>
      </c>
      <c r="Q164" t="s">
        <v>119</v>
      </c>
      <c r="S164" s="5">
        <v>16702338040</v>
      </c>
      <c r="U164">
        <v>61162</v>
      </c>
      <c r="V164" t="s">
        <v>120</v>
      </c>
      <c r="X164" t="s">
        <v>6944</v>
      </c>
      <c r="Y164" t="s">
        <v>6945</v>
      </c>
      <c r="Z164" t="s">
        <v>6946</v>
      </c>
      <c r="AA164" t="s">
        <v>375</v>
      </c>
      <c r="AB164" t="s">
        <v>6943</v>
      </c>
      <c r="AD164" t="s">
        <v>141</v>
      </c>
      <c r="AE164" t="s">
        <v>118</v>
      </c>
      <c r="AF164" s="4">
        <v>96950</v>
      </c>
      <c r="AG164" t="s">
        <v>119</v>
      </c>
      <c r="AI164" s="5">
        <v>16702338040</v>
      </c>
      <c r="AK164" t="s">
        <v>4045</v>
      </c>
      <c r="BC164" t="str">
        <f>"25-3021.00"</f>
        <v>25-3021.00</v>
      </c>
      <c r="BD164" t="s">
        <v>4463</v>
      </c>
      <c r="BE164" t="s">
        <v>6947</v>
      </c>
      <c r="BF164" t="s">
        <v>6948</v>
      </c>
      <c r="BG164">
        <v>3</v>
      </c>
      <c r="BH164">
        <v>3</v>
      </c>
      <c r="BI164" s="1">
        <v>44896</v>
      </c>
      <c r="BJ164" s="1">
        <v>45199</v>
      </c>
      <c r="BK164" s="1">
        <v>44896</v>
      </c>
      <c r="BL164" s="1">
        <v>45199</v>
      </c>
      <c r="BM164">
        <v>40</v>
      </c>
      <c r="BN164">
        <v>0</v>
      </c>
      <c r="BO164">
        <v>8</v>
      </c>
      <c r="BP164">
        <v>8</v>
      </c>
      <c r="BQ164">
        <v>8</v>
      </c>
      <c r="BR164">
        <v>8</v>
      </c>
      <c r="BS164">
        <v>8</v>
      </c>
      <c r="BT164">
        <v>0</v>
      </c>
      <c r="BU164" t="str">
        <f>"9:00 AM"</f>
        <v>9:00 AM</v>
      </c>
      <c r="BV164" t="str">
        <f>"5:00 PM"</f>
        <v>5:00 PM</v>
      </c>
      <c r="BW164" t="s">
        <v>164</v>
      </c>
      <c r="BX164">
        <v>3</v>
      </c>
      <c r="BY164">
        <v>24</v>
      </c>
      <c r="BZ164" t="s">
        <v>113</v>
      </c>
      <c r="CB164" t="s">
        <v>6949</v>
      </c>
      <c r="CC164" t="s">
        <v>6950</v>
      </c>
      <c r="CE164" t="s">
        <v>141</v>
      </c>
      <c r="CF164" t="s">
        <v>118</v>
      </c>
      <c r="CG164" s="4">
        <v>96950</v>
      </c>
      <c r="CH164" s="2">
        <v>23.72</v>
      </c>
      <c r="CI164" s="2">
        <v>23.72</v>
      </c>
      <c r="CJ164" s="2">
        <v>35.58</v>
      </c>
      <c r="CK164" s="2">
        <v>35.58</v>
      </c>
      <c r="CL164" t="s">
        <v>131</v>
      </c>
      <c r="CM164" t="s">
        <v>228</v>
      </c>
      <c r="CN164" t="s">
        <v>133</v>
      </c>
      <c r="CP164" t="s">
        <v>113</v>
      </c>
      <c r="CQ164" t="s">
        <v>134</v>
      </c>
      <c r="CR164" t="s">
        <v>113</v>
      </c>
      <c r="CS164" t="s">
        <v>134</v>
      </c>
      <c r="CT164" t="s">
        <v>134</v>
      </c>
      <c r="CU164" t="s">
        <v>134</v>
      </c>
      <c r="CV164" t="s">
        <v>132</v>
      </c>
      <c r="CW164" t="s">
        <v>6951</v>
      </c>
      <c r="CX164" s="5">
        <v>16702338040</v>
      </c>
      <c r="CY164" t="s">
        <v>4045</v>
      </c>
      <c r="CZ164" t="s">
        <v>132</v>
      </c>
      <c r="DA164" t="s">
        <v>134</v>
      </c>
      <c r="DB164" t="s">
        <v>113</v>
      </c>
    </row>
    <row r="165" spans="1:111" ht="14.45" customHeight="1" x14ac:dyDescent="0.25">
      <c r="A165" t="s">
        <v>6952</v>
      </c>
      <c r="B165" t="s">
        <v>356</v>
      </c>
      <c r="C165" s="1">
        <v>44784.311083796296</v>
      </c>
      <c r="D165" s="1">
        <v>44896</v>
      </c>
      <c r="E165" t="s">
        <v>170</v>
      </c>
      <c r="G165" t="s">
        <v>113</v>
      </c>
      <c r="H165" t="s">
        <v>113</v>
      </c>
      <c r="I165" t="s">
        <v>113</v>
      </c>
      <c r="J165" t="s">
        <v>5330</v>
      </c>
      <c r="K165" t="s">
        <v>6302</v>
      </c>
      <c r="L165" t="s">
        <v>5332</v>
      </c>
      <c r="N165" t="s">
        <v>117</v>
      </c>
      <c r="O165" t="s">
        <v>118</v>
      </c>
      <c r="P165" s="4">
        <v>96950</v>
      </c>
      <c r="Q165" t="s">
        <v>119</v>
      </c>
      <c r="S165" s="5">
        <v>16702339032</v>
      </c>
      <c r="U165">
        <v>53111</v>
      </c>
      <c r="V165" t="s">
        <v>120</v>
      </c>
      <c r="X165" t="s">
        <v>5333</v>
      </c>
      <c r="Y165" t="s">
        <v>5334</v>
      </c>
      <c r="Z165" t="s">
        <v>5335</v>
      </c>
      <c r="AA165" t="s">
        <v>238</v>
      </c>
      <c r="AB165" t="s">
        <v>5332</v>
      </c>
      <c r="AD165" t="s">
        <v>117</v>
      </c>
      <c r="AE165" t="s">
        <v>118</v>
      </c>
      <c r="AF165" s="4">
        <v>96950</v>
      </c>
      <c r="AG165" t="s">
        <v>119</v>
      </c>
      <c r="AI165" s="5">
        <v>16702339032</v>
      </c>
      <c r="AK165" t="s">
        <v>5336</v>
      </c>
      <c r="BC165" t="str">
        <f>"49-9071.00"</f>
        <v>49-9071.00</v>
      </c>
      <c r="BD165" t="s">
        <v>240</v>
      </c>
      <c r="BE165" t="s">
        <v>5337</v>
      </c>
      <c r="BF165" t="s">
        <v>5338</v>
      </c>
      <c r="BG165">
        <v>2</v>
      </c>
      <c r="BI165" s="1">
        <v>44835</v>
      </c>
      <c r="BJ165" s="1">
        <v>45199</v>
      </c>
      <c r="BM165">
        <v>40</v>
      </c>
      <c r="BN165">
        <v>0</v>
      </c>
      <c r="BO165">
        <v>8</v>
      </c>
      <c r="BP165">
        <v>8</v>
      </c>
      <c r="BQ165">
        <v>8</v>
      </c>
      <c r="BR165">
        <v>8</v>
      </c>
      <c r="BS165">
        <v>8</v>
      </c>
      <c r="BT165">
        <v>0</v>
      </c>
      <c r="BU165" t="str">
        <f>"8:00 AM"</f>
        <v>8:00 AM</v>
      </c>
      <c r="BV165" t="str">
        <f>"5:00 PM"</f>
        <v>5:00 PM</v>
      </c>
      <c r="BW165" t="s">
        <v>128</v>
      </c>
      <c r="BX165">
        <v>0</v>
      </c>
      <c r="BY165">
        <v>6</v>
      </c>
      <c r="BZ165" t="s">
        <v>113</v>
      </c>
      <c r="CB165" t="s">
        <v>5793</v>
      </c>
      <c r="CC165" t="s">
        <v>5340</v>
      </c>
      <c r="CE165" t="s">
        <v>117</v>
      </c>
      <c r="CF165" t="s">
        <v>118</v>
      </c>
      <c r="CG165" s="4">
        <v>96950</v>
      </c>
      <c r="CH165" s="2">
        <v>9.19</v>
      </c>
      <c r="CI165" s="2">
        <v>9.19</v>
      </c>
      <c r="CJ165" s="2">
        <v>0</v>
      </c>
      <c r="CK165" s="2">
        <v>0</v>
      </c>
      <c r="CL165" t="s">
        <v>131</v>
      </c>
      <c r="CM165" t="s">
        <v>557</v>
      </c>
      <c r="CN165" t="s">
        <v>133</v>
      </c>
      <c r="CP165" t="s">
        <v>113</v>
      </c>
      <c r="CQ165" t="s">
        <v>134</v>
      </c>
      <c r="CR165" t="s">
        <v>113</v>
      </c>
      <c r="CS165" t="s">
        <v>113</v>
      </c>
      <c r="CT165" t="s">
        <v>132</v>
      </c>
      <c r="CU165" t="s">
        <v>134</v>
      </c>
      <c r="CV165" t="s">
        <v>132</v>
      </c>
      <c r="CW165" t="s">
        <v>6304</v>
      </c>
      <c r="CX165" s="5">
        <v>16702339032</v>
      </c>
      <c r="CY165" t="s">
        <v>5336</v>
      </c>
      <c r="CZ165" t="s">
        <v>132</v>
      </c>
      <c r="DA165" t="s">
        <v>134</v>
      </c>
      <c r="DB165" t="s">
        <v>113</v>
      </c>
      <c r="DC165" t="s">
        <v>5333</v>
      </c>
      <c r="DD165" t="s">
        <v>5334</v>
      </c>
      <c r="DE165" t="s">
        <v>1197</v>
      </c>
      <c r="DG165" t="s">
        <v>5336</v>
      </c>
    </row>
    <row r="166" spans="1:111" ht="14.45" customHeight="1" x14ac:dyDescent="0.25">
      <c r="A166" t="s">
        <v>6953</v>
      </c>
      <c r="B166" t="s">
        <v>356</v>
      </c>
      <c r="C166" s="1">
        <v>44796.140031249997</v>
      </c>
      <c r="D166" s="1">
        <v>44896</v>
      </c>
      <c r="E166" t="s">
        <v>170</v>
      </c>
      <c r="G166" t="s">
        <v>113</v>
      </c>
      <c r="H166" t="s">
        <v>113</v>
      </c>
      <c r="I166" t="s">
        <v>113</v>
      </c>
      <c r="J166" t="s">
        <v>4931</v>
      </c>
      <c r="L166" t="s">
        <v>6805</v>
      </c>
      <c r="N166" t="s">
        <v>117</v>
      </c>
      <c r="O166" t="s">
        <v>118</v>
      </c>
      <c r="P166" s="4">
        <v>96950</v>
      </c>
      <c r="Q166" t="s">
        <v>119</v>
      </c>
      <c r="S166" s="5">
        <v>16702356622</v>
      </c>
      <c r="U166">
        <v>531110</v>
      </c>
      <c r="V166" t="s">
        <v>120</v>
      </c>
      <c r="X166" t="s">
        <v>6807</v>
      </c>
      <c r="Y166" t="s">
        <v>6808</v>
      </c>
      <c r="Z166" t="s">
        <v>6809</v>
      </c>
      <c r="AA166" t="s">
        <v>4019</v>
      </c>
      <c r="AB166" t="s">
        <v>6805</v>
      </c>
      <c r="AD166" t="s">
        <v>117</v>
      </c>
      <c r="AE166" t="s">
        <v>118</v>
      </c>
      <c r="AF166" s="4">
        <v>96950</v>
      </c>
      <c r="AG166" t="s">
        <v>119</v>
      </c>
      <c r="AI166" s="5">
        <v>16702356622</v>
      </c>
      <c r="AK166" t="s">
        <v>4021</v>
      </c>
      <c r="BC166" t="str">
        <f>"49-9071.00"</f>
        <v>49-9071.00</v>
      </c>
      <c r="BD166" t="s">
        <v>240</v>
      </c>
      <c r="BE166" t="s">
        <v>6810</v>
      </c>
      <c r="BF166" t="s">
        <v>6811</v>
      </c>
      <c r="BG166">
        <v>1</v>
      </c>
      <c r="BI166" s="1">
        <v>44835</v>
      </c>
      <c r="BJ166" s="1">
        <v>45199</v>
      </c>
      <c r="BM166">
        <v>40</v>
      </c>
      <c r="BN166">
        <v>0</v>
      </c>
      <c r="BO166">
        <v>8</v>
      </c>
      <c r="BP166">
        <v>8</v>
      </c>
      <c r="BQ166">
        <v>8</v>
      </c>
      <c r="BR166">
        <v>8</v>
      </c>
      <c r="BS166">
        <v>8</v>
      </c>
      <c r="BT166">
        <v>0</v>
      </c>
      <c r="BU166" t="str">
        <f>"7:30 AM"</f>
        <v>7:30 AM</v>
      </c>
      <c r="BV166" t="str">
        <f>"4:30 PM"</f>
        <v>4:30 PM</v>
      </c>
      <c r="BW166" t="s">
        <v>164</v>
      </c>
      <c r="BX166">
        <v>0</v>
      </c>
      <c r="BY166">
        <v>6</v>
      </c>
      <c r="BZ166" t="s">
        <v>113</v>
      </c>
      <c r="CB166" t="s">
        <v>6954</v>
      </c>
      <c r="CC166" t="s">
        <v>767</v>
      </c>
      <c r="CE166" t="s">
        <v>6813</v>
      </c>
      <c r="CF166" t="s">
        <v>118</v>
      </c>
      <c r="CG166" s="4">
        <v>96950</v>
      </c>
      <c r="CH166" s="2">
        <v>9.19</v>
      </c>
      <c r="CI166" s="2">
        <v>9.19</v>
      </c>
      <c r="CJ166" s="2">
        <v>13.79</v>
      </c>
      <c r="CK166" s="2">
        <v>13.79</v>
      </c>
      <c r="CL166" t="s">
        <v>131</v>
      </c>
      <c r="CN166" t="s">
        <v>133</v>
      </c>
      <c r="CP166" t="s">
        <v>113</v>
      </c>
      <c r="CQ166" t="s">
        <v>134</v>
      </c>
      <c r="CR166" t="s">
        <v>134</v>
      </c>
      <c r="CS166" t="s">
        <v>134</v>
      </c>
      <c r="CT166" t="s">
        <v>132</v>
      </c>
      <c r="CU166" t="s">
        <v>134</v>
      </c>
      <c r="CV166" t="s">
        <v>132</v>
      </c>
      <c r="CW166" t="s">
        <v>6955</v>
      </c>
      <c r="CX166" s="5">
        <v>16702356622</v>
      </c>
      <c r="CY166" t="s">
        <v>4021</v>
      </c>
      <c r="CZ166" t="s">
        <v>132</v>
      </c>
      <c r="DA166" t="s">
        <v>134</v>
      </c>
      <c r="DB166" t="s">
        <v>113</v>
      </c>
    </row>
    <row r="167" spans="1:111" ht="14.45" customHeight="1" x14ac:dyDescent="0.25">
      <c r="A167" t="s">
        <v>6956</v>
      </c>
      <c r="B167" t="s">
        <v>187</v>
      </c>
      <c r="C167" s="1">
        <v>44855.833913310184</v>
      </c>
      <c r="D167" s="1">
        <v>44896</v>
      </c>
      <c r="E167" t="s">
        <v>170</v>
      </c>
      <c r="G167" t="s">
        <v>113</v>
      </c>
      <c r="H167" t="s">
        <v>113</v>
      </c>
      <c r="I167" t="s">
        <v>113</v>
      </c>
      <c r="J167" t="s">
        <v>6957</v>
      </c>
      <c r="K167" t="s">
        <v>6958</v>
      </c>
      <c r="L167" t="s">
        <v>6959</v>
      </c>
      <c r="M167" t="s">
        <v>947</v>
      </c>
      <c r="N167" t="s">
        <v>117</v>
      </c>
      <c r="O167" t="s">
        <v>118</v>
      </c>
      <c r="P167" s="4">
        <v>96950</v>
      </c>
      <c r="Q167" t="s">
        <v>119</v>
      </c>
      <c r="S167" s="5">
        <v>16702338950</v>
      </c>
      <c r="U167">
        <v>812113</v>
      </c>
      <c r="V167" t="s">
        <v>120</v>
      </c>
      <c r="X167" t="s">
        <v>6960</v>
      </c>
      <c r="Y167" t="s">
        <v>6961</v>
      </c>
      <c r="AA167" t="s">
        <v>477</v>
      </c>
      <c r="AB167" t="s">
        <v>6959</v>
      </c>
      <c r="AC167" t="s">
        <v>947</v>
      </c>
      <c r="AD167" t="s">
        <v>117</v>
      </c>
      <c r="AE167" t="s">
        <v>118</v>
      </c>
      <c r="AF167" s="4">
        <v>96950</v>
      </c>
      <c r="AG167" t="s">
        <v>119</v>
      </c>
      <c r="AI167" s="5">
        <v>16702338950</v>
      </c>
      <c r="AK167" t="s">
        <v>6962</v>
      </c>
      <c r="BC167" t="str">
        <f>"39-5092.00"</f>
        <v>39-5092.00</v>
      </c>
      <c r="BD167" t="s">
        <v>1018</v>
      </c>
      <c r="BE167" t="s">
        <v>6963</v>
      </c>
      <c r="BF167" t="s">
        <v>6964</v>
      </c>
      <c r="BG167">
        <v>1</v>
      </c>
      <c r="BH167">
        <v>1</v>
      </c>
      <c r="BI167" s="1">
        <v>44896</v>
      </c>
      <c r="BJ167" s="1">
        <v>45199</v>
      </c>
      <c r="BK167" s="1">
        <v>44896</v>
      </c>
      <c r="BL167" s="1">
        <v>45199</v>
      </c>
      <c r="BM167">
        <v>35</v>
      </c>
      <c r="BN167">
        <v>0</v>
      </c>
      <c r="BO167">
        <v>7</v>
      </c>
      <c r="BP167">
        <v>7</v>
      </c>
      <c r="BQ167">
        <v>7</v>
      </c>
      <c r="BR167">
        <v>7</v>
      </c>
      <c r="BS167">
        <v>7</v>
      </c>
      <c r="BT167">
        <v>0</v>
      </c>
      <c r="BU167" t="str">
        <f>"9:00 AM"</f>
        <v>9:00 AM</v>
      </c>
      <c r="BV167" t="str">
        <f>"5:00 PM"</f>
        <v>5:00 PM</v>
      </c>
      <c r="BW167" t="s">
        <v>164</v>
      </c>
      <c r="BX167">
        <v>0</v>
      </c>
      <c r="BY167">
        <v>3</v>
      </c>
      <c r="BZ167" t="s">
        <v>113</v>
      </c>
      <c r="CB167" t="s">
        <v>6965</v>
      </c>
      <c r="CC167" t="s">
        <v>6959</v>
      </c>
      <c r="CD167" t="s">
        <v>947</v>
      </c>
      <c r="CE167" t="s">
        <v>117</v>
      </c>
      <c r="CF167" t="s">
        <v>118</v>
      </c>
      <c r="CG167" s="4">
        <v>96950</v>
      </c>
      <c r="CH167" s="2">
        <v>7.85</v>
      </c>
      <c r="CI167" s="2">
        <v>7.85</v>
      </c>
      <c r="CJ167" s="2">
        <v>11.77</v>
      </c>
      <c r="CK167" s="2">
        <v>11.77</v>
      </c>
      <c r="CL167" t="s">
        <v>131</v>
      </c>
      <c r="CN167" t="s">
        <v>133</v>
      </c>
      <c r="CP167" t="s">
        <v>113</v>
      </c>
      <c r="CQ167" t="s">
        <v>134</v>
      </c>
      <c r="CR167" t="s">
        <v>113</v>
      </c>
      <c r="CS167" t="s">
        <v>134</v>
      </c>
      <c r="CT167" t="s">
        <v>132</v>
      </c>
      <c r="CU167" t="s">
        <v>134</v>
      </c>
      <c r="CV167" t="s">
        <v>132</v>
      </c>
      <c r="CW167" t="s">
        <v>409</v>
      </c>
      <c r="CX167" s="5">
        <v>16702338950</v>
      </c>
      <c r="CY167" t="s">
        <v>6962</v>
      </c>
      <c r="CZ167" t="s">
        <v>132</v>
      </c>
      <c r="DA167" t="s">
        <v>134</v>
      </c>
      <c r="DB167" t="s">
        <v>113</v>
      </c>
      <c r="DC167" t="s">
        <v>6960</v>
      </c>
      <c r="DD167" t="s">
        <v>6961</v>
      </c>
      <c r="DF167" t="s">
        <v>6957</v>
      </c>
      <c r="DG167" t="s">
        <v>6962</v>
      </c>
    </row>
    <row r="168" spans="1:111" ht="14.45" customHeight="1" x14ac:dyDescent="0.25">
      <c r="A168" t="s">
        <v>6966</v>
      </c>
      <c r="B168" t="s">
        <v>356</v>
      </c>
      <c r="C168" s="1">
        <v>44826.068988425926</v>
      </c>
      <c r="D168" s="1">
        <v>44896</v>
      </c>
      <c r="E168" t="s">
        <v>112</v>
      </c>
      <c r="F168" s="1">
        <v>44833.833333333336</v>
      </c>
      <c r="G168" t="s">
        <v>134</v>
      </c>
      <c r="H168" t="s">
        <v>113</v>
      </c>
      <c r="I168" t="s">
        <v>113</v>
      </c>
      <c r="J168" t="s">
        <v>1199</v>
      </c>
      <c r="K168" t="s">
        <v>1200</v>
      </c>
      <c r="L168" t="s">
        <v>1212</v>
      </c>
      <c r="N168" t="s">
        <v>117</v>
      </c>
      <c r="O168" t="s">
        <v>118</v>
      </c>
      <c r="P168" s="4">
        <v>96950</v>
      </c>
      <c r="Q168" t="s">
        <v>119</v>
      </c>
      <c r="R168" t="s">
        <v>696</v>
      </c>
      <c r="S168" s="5">
        <v>16703236877</v>
      </c>
      <c r="U168">
        <v>6216</v>
      </c>
      <c r="V168" t="s">
        <v>120</v>
      </c>
      <c r="X168" t="s">
        <v>1203</v>
      </c>
      <c r="Y168" t="s">
        <v>1204</v>
      </c>
      <c r="Z168" t="s">
        <v>1205</v>
      </c>
      <c r="AA168" t="s">
        <v>144</v>
      </c>
      <c r="AB168" t="s">
        <v>2056</v>
      </c>
      <c r="AD168" t="s">
        <v>1207</v>
      </c>
      <c r="AE168" t="s">
        <v>118</v>
      </c>
      <c r="AF168" s="4">
        <v>96931</v>
      </c>
      <c r="AG168" t="s">
        <v>119</v>
      </c>
      <c r="AH168" t="s">
        <v>696</v>
      </c>
      <c r="AI168" s="5">
        <v>16716498746</v>
      </c>
      <c r="AJ168">
        <v>203</v>
      </c>
      <c r="AK168" t="s">
        <v>1208</v>
      </c>
      <c r="BC168" t="str">
        <f>"11-3011.00"</f>
        <v>11-3011.00</v>
      </c>
      <c r="BD168" t="s">
        <v>2057</v>
      </c>
      <c r="BE168" t="s">
        <v>2058</v>
      </c>
      <c r="BF168" t="s">
        <v>2059</v>
      </c>
      <c r="BG168">
        <v>1</v>
      </c>
      <c r="BI168" s="1">
        <v>44835</v>
      </c>
      <c r="BJ168" s="1">
        <v>45930</v>
      </c>
      <c r="BM168">
        <v>40</v>
      </c>
      <c r="BN168">
        <v>0</v>
      </c>
      <c r="BO168">
        <v>8</v>
      </c>
      <c r="BP168">
        <v>8</v>
      </c>
      <c r="BQ168">
        <v>8</v>
      </c>
      <c r="BR168">
        <v>8</v>
      </c>
      <c r="BS168">
        <v>5</v>
      </c>
      <c r="BT168">
        <v>3</v>
      </c>
      <c r="BU168" t="str">
        <f>"8:30 AM"</f>
        <v>8:30 AM</v>
      </c>
      <c r="BV168" t="str">
        <f>"5:30 PM"</f>
        <v>5:30 PM</v>
      </c>
      <c r="BW168" t="s">
        <v>394</v>
      </c>
      <c r="BX168">
        <v>1</v>
      </c>
      <c r="BY168">
        <v>24</v>
      </c>
      <c r="BZ168" t="s">
        <v>134</v>
      </c>
      <c r="CA168">
        <v>4</v>
      </c>
      <c r="CB168" t="s">
        <v>2060</v>
      </c>
      <c r="CC168" t="s">
        <v>1212</v>
      </c>
      <c r="CD168" t="s">
        <v>2061</v>
      </c>
      <c r="CE168" t="s">
        <v>117</v>
      </c>
      <c r="CF168" t="s">
        <v>118</v>
      </c>
      <c r="CG168" s="4">
        <v>96950</v>
      </c>
      <c r="CH168" s="2">
        <v>18.579999999999998</v>
      </c>
      <c r="CI168" s="2">
        <v>18.579999999999998</v>
      </c>
      <c r="CL168" t="s">
        <v>131</v>
      </c>
      <c r="CM168" t="s">
        <v>132</v>
      </c>
      <c r="CN168" t="s">
        <v>133</v>
      </c>
      <c r="CP168" t="s">
        <v>113</v>
      </c>
      <c r="CQ168" t="s">
        <v>134</v>
      </c>
      <c r="CR168" t="s">
        <v>113</v>
      </c>
      <c r="CS168" t="s">
        <v>113</v>
      </c>
      <c r="CT168" t="s">
        <v>132</v>
      </c>
      <c r="CU168" t="s">
        <v>134</v>
      </c>
      <c r="CV168" t="s">
        <v>132</v>
      </c>
      <c r="CW168" t="s">
        <v>132</v>
      </c>
      <c r="CX168" s="5">
        <v>16703236877</v>
      </c>
      <c r="CY168" t="s">
        <v>1213</v>
      </c>
      <c r="CZ168" t="s">
        <v>132</v>
      </c>
      <c r="DA168" t="s">
        <v>134</v>
      </c>
      <c r="DB168" t="s">
        <v>113</v>
      </c>
    </row>
    <row r="169" spans="1:111" ht="14.45" customHeight="1" x14ac:dyDescent="0.25">
      <c r="A169" t="s">
        <v>6967</v>
      </c>
      <c r="B169" t="s">
        <v>356</v>
      </c>
      <c r="C169" s="1">
        <v>44827.102908217596</v>
      </c>
      <c r="D169" s="1">
        <v>44896</v>
      </c>
      <c r="E169" t="s">
        <v>170</v>
      </c>
      <c r="G169" t="s">
        <v>113</v>
      </c>
      <c r="H169" t="s">
        <v>113</v>
      </c>
      <c r="I169" t="s">
        <v>113</v>
      </c>
      <c r="J169" t="s">
        <v>2303</v>
      </c>
      <c r="K169" t="s">
        <v>6673</v>
      </c>
      <c r="L169" t="s">
        <v>6674</v>
      </c>
      <c r="M169" t="s">
        <v>6675</v>
      </c>
      <c r="N169" t="s">
        <v>141</v>
      </c>
      <c r="O169" t="s">
        <v>118</v>
      </c>
      <c r="P169" s="4">
        <v>96950</v>
      </c>
      <c r="Q169" t="s">
        <v>119</v>
      </c>
      <c r="S169" s="5">
        <v>16702331420</v>
      </c>
      <c r="U169">
        <v>721110</v>
      </c>
      <c r="V169" t="s">
        <v>120</v>
      </c>
      <c r="X169" t="s">
        <v>6676</v>
      </c>
      <c r="Y169" t="s">
        <v>6677</v>
      </c>
      <c r="AA169" t="s">
        <v>522</v>
      </c>
      <c r="AB169" t="s">
        <v>6674</v>
      </c>
      <c r="AC169" t="s">
        <v>6675</v>
      </c>
      <c r="AD169" t="s">
        <v>141</v>
      </c>
      <c r="AE169" t="s">
        <v>118</v>
      </c>
      <c r="AF169" s="4">
        <v>96950</v>
      </c>
      <c r="AG169" t="s">
        <v>119</v>
      </c>
      <c r="AI169" s="5">
        <v>16702852190</v>
      </c>
      <c r="AK169" t="s">
        <v>6678</v>
      </c>
      <c r="BC169" t="str">
        <f>"49-9071.00"</f>
        <v>49-9071.00</v>
      </c>
      <c r="BD169" t="s">
        <v>240</v>
      </c>
      <c r="BE169" t="s">
        <v>6679</v>
      </c>
      <c r="BF169" t="s">
        <v>2642</v>
      </c>
      <c r="BG169">
        <v>2</v>
      </c>
      <c r="BI169" s="1">
        <v>44893</v>
      </c>
      <c r="BJ169" s="1">
        <v>45199</v>
      </c>
      <c r="BM169">
        <v>35</v>
      </c>
      <c r="BN169">
        <v>0</v>
      </c>
      <c r="BO169">
        <v>7</v>
      </c>
      <c r="BP169">
        <v>7</v>
      </c>
      <c r="BQ169">
        <v>7</v>
      </c>
      <c r="BR169">
        <v>7</v>
      </c>
      <c r="BS169">
        <v>7</v>
      </c>
      <c r="BT169">
        <v>0</v>
      </c>
      <c r="BU169" t="str">
        <f>"2:00 PM"</f>
        <v>2:00 PM</v>
      </c>
      <c r="BV169" t="str">
        <f>"10:00 PM"</f>
        <v>10:00 PM</v>
      </c>
      <c r="BW169" t="s">
        <v>164</v>
      </c>
      <c r="BX169">
        <v>0</v>
      </c>
      <c r="BY169">
        <v>12</v>
      </c>
      <c r="BZ169" t="s">
        <v>113</v>
      </c>
      <c r="CB169" t="s">
        <v>6680</v>
      </c>
      <c r="CC169" t="s">
        <v>6681</v>
      </c>
      <c r="CD169" t="s">
        <v>2538</v>
      </c>
      <c r="CE169" t="s">
        <v>141</v>
      </c>
      <c r="CF169" t="s">
        <v>118</v>
      </c>
      <c r="CG169" s="4">
        <v>96950</v>
      </c>
      <c r="CH169" s="2">
        <v>9.19</v>
      </c>
      <c r="CI169" s="2">
        <v>10.19</v>
      </c>
      <c r="CJ169" s="2">
        <v>13.79</v>
      </c>
      <c r="CK169" s="2">
        <v>15.29</v>
      </c>
      <c r="CL169" t="s">
        <v>131</v>
      </c>
      <c r="CM169" t="s">
        <v>530</v>
      </c>
      <c r="CN169" t="s">
        <v>1330</v>
      </c>
      <c r="CP169" t="s">
        <v>113</v>
      </c>
      <c r="CQ169" t="s">
        <v>134</v>
      </c>
      <c r="CR169" t="s">
        <v>113</v>
      </c>
      <c r="CS169" t="s">
        <v>134</v>
      </c>
      <c r="CT169" t="s">
        <v>134</v>
      </c>
      <c r="CU169" t="s">
        <v>134</v>
      </c>
      <c r="CV169" t="s">
        <v>132</v>
      </c>
      <c r="CW169" t="s">
        <v>6682</v>
      </c>
      <c r="CX169" s="5">
        <v>16702353715</v>
      </c>
      <c r="CY169" t="s">
        <v>6683</v>
      </c>
      <c r="CZ169" t="s">
        <v>533</v>
      </c>
      <c r="DA169" t="s">
        <v>134</v>
      </c>
      <c r="DB169" t="s">
        <v>113</v>
      </c>
    </row>
    <row r="170" spans="1:111" ht="14.45" customHeight="1" x14ac:dyDescent="0.25">
      <c r="A170" t="s">
        <v>6968</v>
      </c>
      <c r="B170" t="s">
        <v>187</v>
      </c>
      <c r="C170" s="1">
        <v>44857.914427199074</v>
      </c>
      <c r="D170" s="1">
        <v>44896</v>
      </c>
      <c r="E170" t="s">
        <v>112</v>
      </c>
      <c r="F170" s="1">
        <v>44833.833333333336</v>
      </c>
      <c r="G170" t="s">
        <v>134</v>
      </c>
      <c r="H170" t="s">
        <v>113</v>
      </c>
      <c r="I170" t="s">
        <v>113</v>
      </c>
      <c r="J170" t="s">
        <v>6829</v>
      </c>
      <c r="K170" t="s">
        <v>6969</v>
      </c>
      <c r="L170" t="s">
        <v>6831</v>
      </c>
      <c r="M170" t="s">
        <v>2651</v>
      </c>
      <c r="N170" t="s">
        <v>2012</v>
      </c>
      <c r="O170" t="s">
        <v>118</v>
      </c>
      <c r="P170" s="4">
        <v>96951</v>
      </c>
      <c r="Q170" t="s">
        <v>119</v>
      </c>
      <c r="S170" s="5">
        <v>16705323394</v>
      </c>
      <c r="U170">
        <v>447110</v>
      </c>
      <c r="V170" t="s">
        <v>120</v>
      </c>
      <c r="X170" t="s">
        <v>6832</v>
      </c>
      <c r="Y170" t="s">
        <v>2876</v>
      </c>
      <c r="Z170" t="s">
        <v>6833</v>
      </c>
      <c r="AA170" t="s">
        <v>6834</v>
      </c>
      <c r="AB170" t="s">
        <v>6831</v>
      </c>
      <c r="AC170" t="s">
        <v>2651</v>
      </c>
      <c r="AD170" t="s">
        <v>2012</v>
      </c>
      <c r="AE170" t="s">
        <v>118</v>
      </c>
      <c r="AF170" s="4">
        <v>96951</v>
      </c>
      <c r="AG170" t="s">
        <v>119</v>
      </c>
      <c r="AI170" s="5">
        <v>16702853262</v>
      </c>
      <c r="AK170" t="s">
        <v>6835</v>
      </c>
      <c r="BC170" t="str">
        <f>"13-2011.00"</f>
        <v>13-2011.00</v>
      </c>
      <c r="BD170" t="s">
        <v>147</v>
      </c>
      <c r="BE170" t="s">
        <v>6970</v>
      </c>
      <c r="BF170" t="s">
        <v>149</v>
      </c>
      <c r="BG170">
        <v>1</v>
      </c>
      <c r="BH170">
        <v>1</v>
      </c>
      <c r="BI170" s="1">
        <v>44835</v>
      </c>
      <c r="BJ170" s="1">
        <v>45930</v>
      </c>
      <c r="BK170" s="1">
        <v>44896</v>
      </c>
      <c r="BL170" s="1">
        <v>45930</v>
      </c>
      <c r="BM170">
        <v>40</v>
      </c>
      <c r="BN170">
        <v>0</v>
      </c>
      <c r="BO170">
        <v>8</v>
      </c>
      <c r="BP170">
        <v>8</v>
      </c>
      <c r="BQ170">
        <v>8</v>
      </c>
      <c r="BR170">
        <v>8</v>
      </c>
      <c r="BS170">
        <v>8</v>
      </c>
      <c r="BT170">
        <v>0</v>
      </c>
      <c r="BU170" t="str">
        <f>"8:00 AM"</f>
        <v>8:00 AM</v>
      </c>
      <c r="BV170" t="str">
        <f>"5:00 PM"</f>
        <v>5:00 PM</v>
      </c>
      <c r="BW170" t="s">
        <v>150</v>
      </c>
      <c r="BX170">
        <v>3</v>
      </c>
      <c r="BY170">
        <v>48</v>
      </c>
      <c r="BZ170" t="s">
        <v>134</v>
      </c>
      <c r="CA170">
        <v>10</v>
      </c>
      <c r="CB170" s="3" t="s">
        <v>6971</v>
      </c>
      <c r="CC170" t="s">
        <v>6831</v>
      </c>
      <c r="CD170" t="s">
        <v>2651</v>
      </c>
      <c r="CE170" t="s">
        <v>2012</v>
      </c>
      <c r="CF170" t="s">
        <v>118</v>
      </c>
      <c r="CG170" s="4">
        <v>96951</v>
      </c>
      <c r="CH170" s="2">
        <v>16.190000000000001</v>
      </c>
      <c r="CI170" s="2">
        <v>16.190000000000001</v>
      </c>
      <c r="CJ170" s="2">
        <v>24.29</v>
      </c>
      <c r="CK170" s="2">
        <v>24.29</v>
      </c>
      <c r="CL170" t="s">
        <v>131</v>
      </c>
      <c r="CM170" t="s">
        <v>6972</v>
      </c>
      <c r="CN170" t="s">
        <v>133</v>
      </c>
      <c r="CP170" t="s">
        <v>113</v>
      </c>
      <c r="CQ170" t="s">
        <v>134</v>
      </c>
      <c r="CR170" t="s">
        <v>113</v>
      </c>
      <c r="CS170" t="s">
        <v>134</v>
      </c>
      <c r="CT170" t="s">
        <v>134</v>
      </c>
      <c r="CU170" t="s">
        <v>134</v>
      </c>
      <c r="CV170" t="s">
        <v>132</v>
      </c>
      <c r="CW170" t="s">
        <v>6839</v>
      </c>
      <c r="CX170" s="5">
        <v>16705323394</v>
      </c>
      <c r="CY170" t="s">
        <v>6835</v>
      </c>
      <c r="CZ170" t="s">
        <v>132</v>
      </c>
      <c r="DA170" t="s">
        <v>134</v>
      </c>
      <c r="DB170" t="s">
        <v>113</v>
      </c>
    </row>
    <row r="171" spans="1:111" ht="14.45" customHeight="1" x14ac:dyDescent="0.25">
      <c r="A171" t="s">
        <v>6973</v>
      </c>
      <c r="B171" t="s">
        <v>356</v>
      </c>
      <c r="C171" s="1">
        <v>44789.167226736114</v>
      </c>
      <c r="D171" s="1">
        <v>44896</v>
      </c>
      <c r="E171" t="s">
        <v>170</v>
      </c>
      <c r="G171" t="s">
        <v>113</v>
      </c>
      <c r="H171" t="s">
        <v>113</v>
      </c>
      <c r="I171" t="s">
        <v>113</v>
      </c>
      <c r="J171" t="s">
        <v>6974</v>
      </c>
      <c r="L171" t="s">
        <v>6975</v>
      </c>
      <c r="N171" t="s">
        <v>117</v>
      </c>
      <c r="O171" t="s">
        <v>118</v>
      </c>
      <c r="P171" s="4">
        <v>96950</v>
      </c>
      <c r="Q171" t="s">
        <v>119</v>
      </c>
      <c r="S171" s="5">
        <v>16702337777</v>
      </c>
      <c r="U171">
        <v>722513</v>
      </c>
      <c r="V171" t="s">
        <v>120</v>
      </c>
      <c r="X171" t="s">
        <v>6976</v>
      </c>
      <c r="Y171" t="s">
        <v>6977</v>
      </c>
      <c r="AA171" t="s">
        <v>961</v>
      </c>
      <c r="AB171" t="s">
        <v>6978</v>
      </c>
      <c r="AD171" t="s">
        <v>141</v>
      </c>
      <c r="AE171" t="s">
        <v>118</v>
      </c>
      <c r="AF171" s="4">
        <v>96950</v>
      </c>
      <c r="AG171" t="s">
        <v>119</v>
      </c>
      <c r="AI171" s="5">
        <v>16707895777</v>
      </c>
      <c r="AK171" t="s">
        <v>1541</v>
      </c>
      <c r="BC171" t="str">
        <f>"35-2014.00"</f>
        <v>35-2014.00</v>
      </c>
      <c r="BD171" t="s">
        <v>287</v>
      </c>
      <c r="BE171" t="s">
        <v>6979</v>
      </c>
      <c r="BF171" t="s">
        <v>289</v>
      </c>
      <c r="BG171">
        <v>1</v>
      </c>
      <c r="BI171" s="1">
        <v>44896</v>
      </c>
      <c r="BJ171" s="1">
        <v>45260</v>
      </c>
      <c r="BM171">
        <v>40</v>
      </c>
      <c r="BN171">
        <v>0</v>
      </c>
      <c r="BO171">
        <v>0</v>
      </c>
      <c r="BP171">
        <v>8</v>
      </c>
      <c r="BQ171">
        <v>8</v>
      </c>
      <c r="BR171">
        <v>8</v>
      </c>
      <c r="BS171">
        <v>8</v>
      </c>
      <c r="BT171">
        <v>8</v>
      </c>
      <c r="BU171" t="str">
        <f>"10:00 AM"</f>
        <v>10:00 AM</v>
      </c>
      <c r="BV171" t="str">
        <f>"9:00 PM"</f>
        <v>9:00 PM</v>
      </c>
      <c r="BW171" t="s">
        <v>128</v>
      </c>
      <c r="BX171">
        <v>0</v>
      </c>
      <c r="BY171">
        <v>12</v>
      </c>
      <c r="BZ171" t="s">
        <v>113</v>
      </c>
      <c r="CB171" t="s">
        <v>6980</v>
      </c>
      <c r="CC171" t="s">
        <v>6981</v>
      </c>
      <c r="CE171" t="s">
        <v>141</v>
      </c>
      <c r="CF171" t="s">
        <v>118</v>
      </c>
      <c r="CG171" s="4">
        <v>96950</v>
      </c>
      <c r="CH171" s="2">
        <v>9</v>
      </c>
      <c r="CI171" s="2">
        <v>9</v>
      </c>
      <c r="CJ171" s="2">
        <v>13.5</v>
      </c>
      <c r="CK171" s="2">
        <v>13.5</v>
      </c>
      <c r="CL171" t="s">
        <v>131</v>
      </c>
      <c r="CM171" t="s">
        <v>557</v>
      </c>
      <c r="CN171" t="s">
        <v>133</v>
      </c>
      <c r="CP171" t="s">
        <v>113</v>
      </c>
      <c r="CQ171" t="s">
        <v>134</v>
      </c>
      <c r="CR171" t="s">
        <v>113</v>
      </c>
      <c r="CS171" t="s">
        <v>134</v>
      </c>
      <c r="CT171" t="s">
        <v>132</v>
      </c>
      <c r="CU171" t="s">
        <v>134</v>
      </c>
      <c r="CV171" t="s">
        <v>132</v>
      </c>
      <c r="CW171" t="s">
        <v>557</v>
      </c>
      <c r="CX171" s="5">
        <v>16702337777</v>
      </c>
      <c r="CY171" t="s">
        <v>1541</v>
      </c>
      <c r="CZ171" t="s">
        <v>183</v>
      </c>
      <c r="DA171" t="s">
        <v>134</v>
      </c>
      <c r="DB171" t="s">
        <v>113</v>
      </c>
    </row>
    <row r="172" spans="1:111" ht="14.45" customHeight="1" x14ac:dyDescent="0.25">
      <c r="A172" t="s">
        <v>6982</v>
      </c>
      <c r="B172" t="s">
        <v>356</v>
      </c>
      <c r="C172" s="1">
        <v>44826.018972916667</v>
      </c>
      <c r="D172" s="1">
        <v>44896</v>
      </c>
      <c r="E172" t="s">
        <v>112</v>
      </c>
      <c r="F172" s="1">
        <v>44833.833333333336</v>
      </c>
      <c r="G172" t="s">
        <v>113</v>
      </c>
      <c r="H172" t="s">
        <v>113</v>
      </c>
      <c r="I172" t="s">
        <v>113</v>
      </c>
      <c r="J172" t="s">
        <v>6983</v>
      </c>
      <c r="L172" t="s">
        <v>3445</v>
      </c>
      <c r="M172" t="s">
        <v>3445</v>
      </c>
      <c r="N172" t="s">
        <v>141</v>
      </c>
      <c r="O172" t="s">
        <v>118</v>
      </c>
      <c r="P172" s="4">
        <v>96950</v>
      </c>
      <c r="Q172" t="s">
        <v>119</v>
      </c>
      <c r="S172" s="5">
        <v>16702346445</v>
      </c>
      <c r="T172">
        <v>2263</v>
      </c>
      <c r="U172">
        <v>445110</v>
      </c>
      <c r="V172" t="s">
        <v>120</v>
      </c>
      <c r="X172" t="s">
        <v>2850</v>
      </c>
      <c r="Y172" t="s">
        <v>2851</v>
      </c>
      <c r="AA172" t="s">
        <v>2852</v>
      </c>
      <c r="AB172" t="s">
        <v>3445</v>
      </c>
      <c r="AC172" t="s">
        <v>3445</v>
      </c>
      <c r="AD172" t="s">
        <v>141</v>
      </c>
      <c r="AE172" t="s">
        <v>118</v>
      </c>
      <c r="AF172" s="4">
        <v>96950</v>
      </c>
      <c r="AG172" t="s">
        <v>119</v>
      </c>
      <c r="AI172" s="5">
        <v>16702346445</v>
      </c>
      <c r="AJ172">
        <v>2263</v>
      </c>
      <c r="AK172" t="s">
        <v>2854</v>
      </c>
      <c r="BC172" t="str">
        <f>"41-4012.00"</f>
        <v>41-4012.00</v>
      </c>
      <c r="BD172" t="s">
        <v>465</v>
      </c>
      <c r="BE172" t="s">
        <v>6984</v>
      </c>
      <c r="BF172" t="s">
        <v>5863</v>
      </c>
      <c r="BG172">
        <v>1</v>
      </c>
      <c r="BI172" s="1">
        <v>44835</v>
      </c>
      <c r="BJ172" s="1">
        <v>45199</v>
      </c>
      <c r="BM172">
        <v>40</v>
      </c>
      <c r="BN172">
        <v>0</v>
      </c>
      <c r="BO172">
        <v>8</v>
      </c>
      <c r="BP172">
        <v>8</v>
      </c>
      <c r="BQ172">
        <v>8</v>
      </c>
      <c r="BR172">
        <v>8</v>
      </c>
      <c r="BS172">
        <v>8</v>
      </c>
      <c r="BT172">
        <v>0</v>
      </c>
      <c r="BU172" t="str">
        <f>"8:00 AM"</f>
        <v>8:00 AM</v>
      </c>
      <c r="BV172" t="str">
        <f>"5:00 PM"</f>
        <v>5:00 PM</v>
      </c>
      <c r="BW172" t="s">
        <v>164</v>
      </c>
      <c r="BX172">
        <v>0</v>
      </c>
      <c r="BY172">
        <v>6</v>
      </c>
      <c r="BZ172" t="s">
        <v>113</v>
      </c>
      <c r="CB172" s="3" t="s">
        <v>6985</v>
      </c>
      <c r="CC172" t="s">
        <v>3445</v>
      </c>
      <c r="CD172" t="s">
        <v>3445</v>
      </c>
      <c r="CE172" t="s">
        <v>141</v>
      </c>
      <c r="CF172" t="s">
        <v>118</v>
      </c>
      <c r="CG172" s="4">
        <v>96950</v>
      </c>
      <c r="CH172" s="2">
        <v>8.81</v>
      </c>
      <c r="CI172" s="2">
        <v>8.81</v>
      </c>
      <c r="CJ172" s="2">
        <v>13.21</v>
      </c>
      <c r="CK172" s="2">
        <v>13.21</v>
      </c>
      <c r="CL172" t="s">
        <v>131</v>
      </c>
      <c r="CM172" t="s">
        <v>2858</v>
      </c>
      <c r="CN172" t="s">
        <v>133</v>
      </c>
      <c r="CP172" t="s">
        <v>113</v>
      </c>
      <c r="CQ172" t="s">
        <v>134</v>
      </c>
      <c r="CR172" t="s">
        <v>113</v>
      </c>
      <c r="CS172" t="s">
        <v>134</v>
      </c>
      <c r="CT172" t="s">
        <v>132</v>
      </c>
      <c r="CU172" t="s">
        <v>134</v>
      </c>
      <c r="CV172" t="s">
        <v>132</v>
      </c>
      <c r="CW172" t="s">
        <v>132</v>
      </c>
      <c r="CX172" s="5">
        <v>16702346445</v>
      </c>
      <c r="CY172" t="s">
        <v>2854</v>
      </c>
      <c r="CZ172" t="s">
        <v>132</v>
      </c>
      <c r="DA172" t="s">
        <v>134</v>
      </c>
      <c r="DB172" t="s">
        <v>113</v>
      </c>
      <c r="DC172" t="s">
        <v>2850</v>
      </c>
      <c r="DD172" t="s">
        <v>2851</v>
      </c>
      <c r="DF172" t="s">
        <v>6986</v>
      </c>
      <c r="DG172" t="s">
        <v>2854</v>
      </c>
    </row>
    <row r="173" spans="1:111" ht="14.45" customHeight="1" x14ac:dyDescent="0.25">
      <c r="A173" t="s">
        <v>6987</v>
      </c>
      <c r="B173" t="s">
        <v>356</v>
      </c>
      <c r="C173" s="1">
        <v>44833.232996643521</v>
      </c>
      <c r="D173" s="1">
        <v>44896</v>
      </c>
      <c r="E173" t="s">
        <v>112</v>
      </c>
      <c r="F173" s="1">
        <v>44984.791666666664</v>
      </c>
      <c r="G173" t="s">
        <v>113</v>
      </c>
      <c r="H173" t="s">
        <v>113</v>
      </c>
      <c r="I173" t="s">
        <v>113</v>
      </c>
      <c r="J173" t="s">
        <v>1545</v>
      </c>
      <c r="K173" t="s">
        <v>1546</v>
      </c>
      <c r="L173" t="s">
        <v>1547</v>
      </c>
      <c r="M173" t="s">
        <v>1128</v>
      </c>
      <c r="N173" t="s">
        <v>117</v>
      </c>
      <c r="O173" t="s">
        <v>118</v>
      </c>
      <c r="P173" s="4">
        <v>96950</v>
      </c>
      <c r="Q173" t="s">
        <v>119</v>
      </c>
      <c r="R173" t="s">
        <v>132</v>
      </c>
      <c r="S173" s="5">
        <v>16702336927</v>
      </c>
      <c r="U173">
        <v>23622</v>
      </c>
      <c r="V173" t="s">
        <v>120</v>
      </c>
      <c r="X173" t="s">
        <v>1548</v>
      </c>
      <c r="Y173" t="s">
        <v>1549</v>
      </c>
      <c r="Z173" t="s">
        <v>1550</v>
      </c>
      <c r="AA173" t="s">
        <v>144</v>
      </c>
      <c r="AB173" t="s">
        <v>1551</v>
      </c>
      <c r="AC173" t="s">
        <v>1552</v>
      </c>
      <c r="AD173" t="s">
        <v>117</v>
      </c>
      <c r="AE173" t="s">
        <v>118</v>
      </c>
      <c r="AF173" s="4">
        <v>96950</v>
      </c>
      <c r="AG173" t="s">
        <v>119</v>
      </c>
      <c r="AH173" t="s">
        <v>132</v>
      </c>
      <c r="AI173" s="5">
        <v>16702336927</v>
      </c>
      <c r="AK173" t="s">
        <v>569</v>
      </c>
      <c r="BC173" t="str">
        <f>"49-9071.00"</f>
        <v>49-9071.00</v>
      </c>
      <c r="BD173" t="s">
        <v>240</v>
      </c>
      <c r="BE173" t="s">
        <v>1553</v>
      </c>
      <c r="BF173" t="s">
        <v>1554</v>
      </c>
      <c r="BG173">
        <v>10</v>
      </c>
      <c r="BI173" s="1">
        <v>44986</v>
      </c>
      <c r="BJ173" s="1">
        <v>45350</v>
      </c>
      <c r="BM173">
        <v>35</v>
      </c>
      <c r="BN173">
        <v>0</v>
      </c>
      <c r="BO173">
        <v>7</v>
      </c>
      <c r="BP173">
        <v>7</v>
      </c>
      <c r="BQ173">
        <v>7</v>
      </c>
      <c r="BR173">
        <v>7</v>
      </c>
      <c r="BS173">
        <v>7</v>
      </c>
      <c r="BT173">
        <v>0</v>
      </c>
      <c r="BU173" t="str">
        <f>"7:30 AM"</f>
        <v>7:30 AM</v>
      </c>
      <c r="BV173" t="str">
        <f>"3:30 PM"</f>
        <v>3:30 PM</v>
      </c>
      <c r="BW173" t="s">
        <v>164</v>
      </c>
      <c r="BX173">
        <v>0</v>
      </c>
      <c r="BY173">
        <v>24</v>
      </c>
      <c r="BZ173" t="s">
        <v>113</v>
      </c>
      <c r="CB173" s="3" t="s">
        <v>6988</v>
      </c>
      <c r="CC173" t="s">
        <v>1556</v>
      </c>
      <c r="CD173" t="s">
        <v>1552</v>
      </c>
      <c r="CE173" t="s">
        <v>117</v>
      </c>
      <c r="CF173" t="s">
        <v>118</v>
      </c>
      <c r="CG173" s="4">
        <v>96950</v>
      </c>
      <c r="CH173" s="2">
        <v>9.19</v>
      </c>
      <c r="CI173" s="2">
        <v>9.19</v>
      </c>
      <c r="CJ173" s="2">
        <v>13.79</v>
      </c>
      <c r="CK173" s="2">
        <v>13.79</v>
      </c>
      <c r="CL173" t="s">
        <v>131</v>
      </c>
      <c r="CN173" t="s">
        <v>133</v>
      </c>
      <c r="CP173" t="s">
        <v>113</v>
      </c>
      <c r="CQ173" t="s">
        <v>134</v>
      </c>
      <c r="CR173" t="s">
        <v>113</v>
      </c>
      <c r="CS173" t="s">
        <v>134</v>
      </c>
      <c r="CT173" t="s">
        <v>132</v>
      </c>
      <c r="CU173" t="s">
        <v>134</v>
      </c>
      <c r="CV173" t="s">
        <v>132</v>
      </c>
      <c r="CW173" t="s">
        <v>6989</v>
      </c>
      <c r="CX173" s="5">
        <v>16702336927</v>
      </c>
      <c r="CY173" t="s">
        <v>569</v>
      </c>
      <c r="CZ173" t="s">
        <v>132</v>
      </c>
      <c r="DA173" t="s">
        <v>134</v>
      </c>
      <c r="DB173" t="s">
        <v>113</v>
      </c>
    </row>
    <row r="174" spans="1:111" ht="14.45" customHeight="1" x14ac:dyDescent="0.25">
      <c r="A174" t="s">
        <v>6990</v>
      </c>
      <c r="B174" t="s">
        <v>356</v>
      </c>
      <c r="C174" s="1">
        <v>44809.389764699074</v>
      </c>
      <c r="D174" s="1">
        <v>44896</v>
      </c>
      <c r="E174" t="s">
        <v>170</v>
      </c>
      <c r="G174" t="s">
        <v>134</v>
      </c>
      <c r="H174" t="s">
        <v>113</v>
      </c>
      <c r="I174" t="s">
        <v>113</v>
      </c>
      <c r="J174" t="s">
        <v>1558</v>
      </c>
      <c r="K174" t="s">
        <v>1559</v>
      </c>
      <c r="L174" t="s">
        <v>1560</v>
      </c>
      <c r="M174" t="s">
        <v>1571</v>
      </c>
      <c r="N174" t="s">
        <v>117</v>
      </c>
      <c r="O174" t="s">
        <v>118</v>
      </c>
      <c r="P174" s="4">
        <v>96950</v>
      </c>
      <c r="Q174" t="s">
        <v>119</v>
      </c>
      <c r="R174" t="s">
        <v>117</v>
      </c>
      <c r="S174" s="5">
        <v>16702342664</v>
      </c>
      <c r="T174">
        <v>0</v>
      </c>
      <c r="U174">
        <v>561320</v>
      </c>
      <c r="V174" t="s">
        <v>120</v>
      </c>
      <c r="X174" t="s">
        <v>1741</v>
      </c>
      <c r="Y174" t="s">
        <v>1828</v>
      </c>
      <c r="Z174" t="s">
        <v>1829</v>
      </c>
      <c r="AA174" t="s">
        <v>1830</v>
      </c>
      <c r="AB174" t="s">
        <v>1560</v>
      </c>
      <c r="AC174" t="s">
        <v>1561</v>
      </c>
      <c r="AD174" t="s">
        <v>117</v>
      </c>
      <c r="AE174" t="s">
        <v>118</v>
      </c>
      <c r="AF174" s="4">
        <v>96950</v>
      </c>
      <c r="AG174" t="s">
        <v>119</v>
      </c>
      <c r="AH174" t="s">
        <v>117</v>
      </c>
      <c r="AI174" s="5">
        <v>16702342664</v>
      </c>
      <c r="AJ174">
        <v>0</v>
      </c>
      <c r="AK174" t="s">
        <v>1566</v>
      </c>
      <c r="BC174" t="str">
        <f>"49-9071.00"</f>
        <v>49-9071.00</v>
      </c>
      <c r="BD174" t="s">
        <v>240</v>
      </c>
      <c r="BE174" t="s">
        <v>1831</v>
      </c>
      <c r="BF174" t="s">
        <v>1832</v>
      </c>
      <c r="BG174">
        <v>10</v>
      </c>
      <c r="BI174" s="1">
        <v>44910</v>
      </c>
      <c r="BJ174" s="1">
        <v>46005</v>
      </c>
      <c r="BM174">
        <v>40</v>
      </c>
      <c r="BN174">
        <v>0</v>
      </c>
      <c r="BO174">
        <v>8</v>
      </c>
      <c r="BP174">
        <v>8</v>
      </c>
      <c r="BQ174">
        <v>8</v>
      </c>
      <c r="BR174">
        <v>8</v>
      </c>
      <c r="BS174">
        <v>8</v>
      </c>
      <c r="BT174">
        <v>0</v>
      </c>
      <c r="BU174" t="str">
        <f>"8:00 AM"</f>
        <v>8:00 AM</v>
      </c>
      <c r="BV174" t="str">
        <f>"5:00 PM"</f>
        <v>5:00 PM</v>
      </c>
      <c r="BW174" t="s">
        <v>164</v>
      </c>
      <c r="BX174">
        <v>0</v>
      </c>
      <c r="BY174">
        <v>12</v>
      </c>
      <c r="BZ174" t="s">
        <v>113</v>
      </c>
      <c r="CB174" t="s">
        <v>6991</v>
      </c>
      <c r="CC174" t="s">
        <v>1658</v>
      </c>
      <c r="CD174" t="s">
        <v>1561</v>
      </c>
      <c r="CE174" t="s">
        <v>117</v>
      </c>
      <c r="CF174" t="s">
        <v>118</v>
      </c>
      <c r="CG174" s="4">
        <v>96950</v>
      </c>
      <c r="CH174" s="2">
        <v>8.7200000000000006</v>
      </c>
      <c r="CI174" s="2">
        <v>8.7200000000000006</v>
      </c>
      <c r="CJ174" s="2">
        <v>13.08</v>
      </c>
      <c r="CK174" s="2">
        <v>13.08</v>
      </c>
      <c r="CL174" t="s">
        <v>131</v>
      </c>
      <c r="CM174" t="s">
        <v>132</v>
      </c>
      <c r="CN174" t="s">
        <v>133</v>
      </c>
      <c r="CP174" t="s">
        <v>113</v>
      </c>
      <c r="CQ174" t="s">
        <v>134</v>
      </c>
      <c r="CR174" t="s">
        <v>113</v>
      </c>
      <c r="CS174" t="s">
        <v>134</v>
      </c>
      <c r="CT174" t="s">
        <v>132</v>
      </c>
      <c r="CU174" t="s">
        <v>134</v>
      </c>
      <c r="CV174" t="s">
        <v>132</v>
      </c>
      <c r="CW174" t="s">
        <v>1834</v>
      </c>
      <c r="CX174" s="5">
        <v>16702342664</v>
      </c>
      <c r="CY174" t="s">
        <v>1566</v>
      </c>
      <c r="CZ174" t="s">
        <v>399</v>
      </c>
      <c r="DA174" t="s">
        <v>134</v>
      </c>
      <c r="DB174" t="s">
        <v>113</v>
      </c>
    </row>
    <row r="175" spans="1:111" ht="14.45" customHeight="1" x14ac:dyDescent="0.25">
      <c r="A175" t="s">
        <v>6992</v>
      </c>
      <c r="B175" t="s">
        <v>356</v>
      </c>
      <c r="C175" s="1">
        <v>44809.01886585648</v>
      </c>
      <c r="D175" s="1">
        <v>44896</v>
      </c>
      <c r="E175" t="s">
        <v>112</v>
      </c>
      <c r="F175" s="1">
        <v>44882.791666666664</v>
      </c>
      <c r="G175" t="s">
        <v>113</v>
      </c>
      <c r="H175" t="s">
        <v>113</v>
      </c>
      <c r="I175" t="s">
        <v>113</v>
      </c>
      <c r="J175" t="s">
        <v>2041</v>
      </c>
      <c r="K175" t="s">
        <v>2042</v>
      </c>
      <c r="L175" t="s">
        <v>2043</v>
      </c>
      <c r="M175" t="s">
        <v>2044</v>
      </c>
      <c r="N175" t="s">
        <v>141</v>
      </c>
      <c r="O175" t="s">
        <v>118</v>
      </c>
      <c r="P175" s="4">
        <v>96950</v>
      </c>
      <c r="Q175" t="s">
        <v>119</v>
      </c>
      <c r="S175" s="5">
        <v>16702353027</v>
      </c>
      <c r="U175">
        <v>722310</v>
      </c>
      <c r="V175" t="s">
        <v>120</v>
      </c>
      <c r="X175" t="s">
        <v>2045</v>
      </c>
      <c r="Y175" t="s">
        <v>2046</v>
      </c>
      <c r="Z175" t="s">
        <v>2047</v>
      </c>
      <c r="AA175" t="s">
        <v>149</v>
      </c>
      <c r="AB175" t="s">
        <v>2043</v>
      </c>
      <c r="AC175" t="s">
        <v>2044</v>
      </c>
      <c r="AD175" t="s">
        <v>141</v>
      </c>
      <c r="AE175" t="s">
        <v>118</v>
      </c>
      <c r="AF175" s="4">
        <v>96950</v>
      </c>
      <c r="AG175" t="s">
        <v>119</v>
      </c>
      <c r="AI175" s="5">
        <v>16702353027</v>
      </c>
      <c r="AK175" t="s">
        <v>2048</v>
      </c>
      <c r="BC175" t="str">
        <f>"35-3041.00"</f>
        <v>35-3041.00</v>
      </c>
      <c r="BD175" t="s">
        <v>2049</v>
      </c>
      <c r="BE175" t="s">
        <v>2050</v>
      </c>
      <c r="BF175" t="s">
        <v>2051</v>
      </c>
      <c r="BG175">
        <v>1</v>
      </c>
      <c r="BI175" s="1">
        <v>44884</v>
      </c>
      <c r="BJ175" s="1">
        <v>45248</v>
      </c>
      <c r="BM175">
        <v>35</v>
      </c>
      <c r="BN175">
        <v>0</v>
      </c>
      <c r="BO175">
        <v>7</v>
      </c>
      <c r="BP175">
        <v>7</v>
      </c>
      <c r="BQ175">
        <v>7</v>
      </c>
      <c r="BR175">
        <v>7</v>
      </c>
      <c r="BS175">
        <v>7</v>
      </c>
      <c r="BT175">
        <v>0</v>
      </c>
      <c r="BU175" t="str">
        <f>"6:00 AM"</f>
        <v>6:00 AM</v>
      </c>
      <c r="BV175" t="str">
        <f>"1:00 PM"</f>
        <v>1:00 PM</v>
      </c>
      <c r="BW175" t="s">
        <v>164</v>
      </c>
      <c r="BX175">
        <v>0</v>
      </c>
      <c r="BY175">
        <v>12</v>
      </c>
      <c r="BZ175" t="s">
        <v>113</v>
      </c>
      <c r="CB175" s="3" t="s">
        <v>6993</v>
      </c>
      <c r="CC175" t="s">
        <v>2043</v>
      </c>
      <c r="CD175" t="s">
        <v>2044</v>
      </c>
      <c r="CE175" t="s">
        <v>141</v>
      </c>
      <c r="CF175" t="s">
        <v>118</v>
      </c>
      <c r="CG175" s="4">
        <v>96950</v>
      </c>
      <c r="CH175" s="2">
        <v>7.79</v>
      </c>
      <c r="CI175" s="2">
        <v>9.24</v>
      </c>
      <c r="CJ175" s="2">
        <v>11.69</v>
      </c>
      <c r="CK175" s="2">
        <v>13.86</v>
      </c>
      <c r="CL175" t="s">
        <v>131</v>
      </c>
      <c r="CM175" t="s">
        <v>228</v>
      </c>
      <c r="CN175" t="s">
        <v>133</v>
      </c>
      <c r="CP175" t="s">
        <v>113</v>
      </c>
      <c r="CQ175" t="s">
        <v>134</v>
      </c>
      <c r="CR175" t="s">
        <v>113</v>
      </c>
      <c r="CS175" t="s">
        <v>134</v>
      </c>
      <c r="CT175" t="s">
        <v>132</v>
      </c>
      <c r="CU175" t="s">
        <v>134</v>
      </c>
      <c r="CV175" t="s">
        <v>132</v>
      </c>
      <c r="CW175" t="s">
        <v>6994</v>
      </c>
      <c r="CX175" s="5">
        <v>16702353027</v>
      </c>
      <c r="CY175" t="s">
        <v>2662</v>
      </c>
      <c r="CZ175" t="s">
        <v>132</v>
      </c>
      <c r="DA175" t="s">
        <v>134</v>
      </c>
      <c r="DB175" t="s">
        <v>113</v>
      </c>
    </row>
    <row r="176" spans="1:111" ht="14.45" customHeight="1" x14ac:dyDescent="0.25">
      <c r="A176" t="s">
        <v>6995</v>
      </c>
      <c r="B176" t="s">
        <v>187</v>
      </c>
      <c r="C176" s="1">
        <v>44860.402739351855</v>
      </c>
      <c r="D176" s="1">
        <v>44896</v>
      </c>
      <c r="E176" t="s">
        <v>170</v>
      </c>
      <c r="G176" t="s">
        <v>113</v>
      </c>
      <c r="H176" t="s">
        <v>113</v>
      </c>
      <c r="I176" t="s">
        <v>113</v>
      </c>
      <c r="J176" t="s">
        <v>6996</v>
      </c>
      <c r="K176" t="s">
        <v>6997</v>
      </c>
      <c r="L176" t="s">
        <v>6998</v>
      </c>
      <c r="M176" t="s">
        <v>1106</v>
      </c>
      <c r="N176" t="s">
        <v>117</v>
      </c>
      <c r="O176" t="s">
        <v>118</v>
      </c>
      <c r="P176" s="4">
        <v>96950</v>
      </c>
      <c r="Q176" t="s">
        <v>119</v>
      </c>
      <c r="R176" t="s">
        <v>118</v>
      </c>
      <c r="S176" s="5">
        <v>16702351675</v>
      </c>
      <c r="U176">
        <v>722410</v>
      </c>
      <c r="V176" t="s">
        <v>120</v>
      </c>
      <c r="X176" t="s">
        <v>4079</v>
      </c>
      <c r="Y176" t="s">
        <v>6999</v>
      </c>
      <c r="Z176" t="s">
        <v>4001</v>
      </c>
      <c r="AA176" t="s">
        <v>144</v>
      </c>
      <c r="AB176" t="s">
        <v>6998</v>
      </c>
      <c r="AC176" t="s">
        <v>1106</v>
      </c>
      <c r="AD176" t="s">
        <v>117</v>
      </c>
      <c r="AE176" t="s">
        <v>118</v>
      </c>
      <c r="AF176" s="4">
        <v>96950</v>
      </c>
      <c r="AG176" t="s">
        <v>119</v>
      </c>
      <c r="AH176" t="s">
        <v>118</v>
      </c>
      <c r="AI176" s="5">
        <v>16702351675</v>
      </c>
      <c r="AK176" t="s">
        <v>7000</v>
      </c>
      <c r="BC176" t="str">
        <f>"35-2015.00"</f>
        <v>35-2015.00</v>
      </c>
      <c r="BD176" t="s">
        <v>5526</v>
      </c>
      <c r="BE176" t="s">
        <v>7001</v>
      </c>
      <c r="BF176" t="s">
        <v>289</v>
      </c>
      <c r="BG176">
        <v>5</v>
      </c>
      <c r="BH176">
        <v>5</v>
      </c>
      <c r="BI176" s="1">
        <v>44866</v>
      </c>
      <c r="BJ176" s="1">
        <v>45199</v>
      </c>
      <c r="BK176" s="1">
        <v>44896</v>
      </c>
      <c r="BL176" s="1">
        <v>45199</v>
      </c>
      <c r="BM176">
        <v>40</v>
      </c>
      <c r="BN176">
        <v>0</v>
      </c>
      <c r="BO176">
        <v>8</v>
      </c>
      <c r="BP176">
        <v>8</v>
      </c>
      <c r="BQ176">
        <v>8</v>
      </c>
      <c r="BR176">
        <v>8</v>
      </c>
      <c r="BS176">
        <v>8</v>
      </c>
      <c r="BT176">
        <v>0</v>
      </c>
      <c r="BU176" t="str">
        <f>"8:00 AM"</f>
        <v>8:00 AM</v>
      </c>
      <c r="BV176" t="str">
        <f>"5:00 PM"</f>
        <v>5:00 PM</v>
      </c>
      <c r="BW176" t="s">
        <v>164</v>
      </c>
      <c r="BX176">
        <v>0</v>
      </c>
      <c r="BY176">
        <v>6</v>
      </c>
      <c r="BZ176" t="s">
        <v>113</v>
      </c>
      <c r="CB176" t="s">
        <v>7002</v>
      </c>
      <c r="CC176" t="s">
        <v>1105</v>
      </c>
      <c r="CD176" t="s">
        <v>1106</v>
      </c>
      <c r="CE176" t="s">
        <v>117</v>
      </c>
      <c r="CF176" t="s">
        <v>118</v>
      </c>
      <c r="CG176" s="4">
        <v>96950</v>
      </c>
      <c r="CH176" s="2">
        <v>8.76</v>
      </c>
      <c r="CI176" s="2">
        <v>9</v>
      </c>
      <c r="CJ176" s="2">
        <v>0</v>
      </c>
      <c r="CK176" s="2">
        <v>0</v>
      </c>
      <c r="CL176" t="s">
        <v>131</v>
      </c>
      <c r="CM176" t="s">
        <v>132</v>
      </c>
      <c r="CN176" t="s">
        <v>1330</v>
      </c>
      <c r="CP176" t="s">
        <v>113</v>
      </c>
      <c r="CQ176" t="s">
        <v>134</v>
      </c>
      <c r="CR176" t="s">
        <v>134</v>
      </c>
      <c r="CS176" t="s">
        <v>113</v>
      </c>
      <c r="CT176" t="s">
        <v>132</v>
      </c>
      <c r="CU176" t="s">
        <v>134</v>
      </c>
      <c r="CV176" t="s">
        <v>132</v>
      </c>
      <c r="CW176" t="s">
        <v>7003</v>
      </c>
      <c r="CX176" s="5">
        <v>16702351675</v>
      </c>
      <c r="CY176" t="s">
        <v>7000</v>
      </c>
      <c r="CZ176" t="s">
        <v>132</v>
      </c>
      <c r="DA176" t="s">
        <v>134</v>
      </c>
      <c r="DB176" t="s">
        <v>113</v>
      </c>
    </row>
    <row r="177" spans="1:111" ht="14.45" customHeight="1" x14ac:dyDescent="0.25">
      <c r="A177" t="s">
        <v>7004</v>
      </c>
      <c r="B177" t="s">
        <v>356</v>
      </c>
      <c r="C177" s="1">
        <v>44805.298752314811</v>
      </c>
      <c r="D177" s="1">
        <v>44896</v>
      </c>
      <c r="E177" t="s">
        <v>170</v>
      </c>
      <c r="G177" t="s">
        <v>113</v>
      </c>
      <c r="H177" t="s">
        <v>113</v>
      </c>
      <c r="I177" t="s">
        <v>113</v>
      </c>
      <c r="J177" t="s">
        <v>2063</v>
      </c>
      <c r="K177" t="s">
        <v>2064</v>
      </c>
      <c r="L177" t="s">
        <v>2065</v>
      </c>
      <c r="N177" t="s">
        <v>117</v>
      </c>
      <c r="O177" t="s">
        <v>118</v>
      </c>
      <c r="P177" s="4">
        <v>96950</v>
      </c>
      <c r="Q177" t="s">
        <v>119</v>
      </c>
      <c r="S177" s="5">
        <v>16702358570</v>
      </c>
      <c r="U177">
        <v>44522</v>
      </c>
      <c r="V177" t="s">
        <v>120</v>
      </c>
      <c r="X177" t="s">
        <v>2066</v>
      </c>
      <c r="Y177" t="s">
        <v>2067</v>
      </c>
      <c r="Z177" t="s">
        <v>1032</v>
      </c>
      <c r="AA177" t="s">
        <v>2068</v>
      </c>
      <c r="AB177" t="s">
        <v>2065</v>
      </c>
      <c r="AD177" t="s">
        <v>117</v>
      </c>
      <c r="AE177" t="s">
        <v>118</v>
      </c>
      <c r="AF177" s="4">
        <v>96950</v>
      </c>
      <c r="AG177" t="s">
        <v>119</v>
      </c>
      <c r="AI177" s="5">
        <v>16702358570</v>
      </c>
      <c r="AK177" t="s">
        <v>2069</v>
      </c>
      <c r="BC177" t="str">
        <f>"41-4012.00"</f>
        <v>41-4012.00</v>
      </c>
      <c r="BD177" t="s">
        <v>465</v>
      </c>
      <c r="BE177" t="s">
        <v>5862</v>
      </c>
      <c r="BF177" t="s">
        <v>5863</v>
      </c>
      <c r="BG177">
        <v>4</v>
      </c>
      <c r="BI177" s="1">
        <v>44835</v>
      </c>
      <c r="BJ177" s="1">
        <v>45199</v>
      </c>
      <c r="BM177">
        <v>35</v>
      </c>
      <c r="BN177">
        <v>6</v>
      </c>
      <c r="BO177">
        <v>5</v>
      </c>
      <c r="BP177">
        <v>6</v>
      </c>
      <c r="BQ177">
        <v>6</v>
      </c>
      <c r="BR177">
        <v>0</v>
      </c>
      <c r="BS177">
        <v>6</v>
      </c>
      <c r="BT177">
        <v>6</v>
      </c>
      <c r="BU177" t="str">
        <f>"7:00 AM"</f>
        <v>7:00 AM</v>
      </c>
      <c r="BV177" t="str">
        <f>"7:00 PM"</f>
        <v>7:00 PM</v>
      </c>
      <c r="BW177" t="s">
        <v>164</v>
      </c>
      <c r="BX177">
        <v>0</v>
      </c>
      <c r="BY177">
        <v>24</v>
      </c>
      <c r="BZ177" t="s">
        <v>113</v>
      </c>
      <c r="CB177" s="3" t="s">
        <v>5864</v>
      </c>
      <c r="CC177" t="s">
        <v>2073</v>
      </c>
      <c r="CD177" t="s">
        <v>1373</v>
      </c>
      <c r="CE177" t="s">
        <v>141</v>
      </c>
      <c r="CF177" t="s">
        <v>118</v>
      </c>
      <c r="CG177" s="4">
        <v>96950</v>
      </c>
      <c r="CH177" s="2">
        <v>8.81</v>
      </c>
      <c r="CI177" s="2">
        <v>8.81</v>
      </c>
      <c r="CJ177" s="2">
        <v>13.22</v>
      </c>
      <c r="CK177" s="2">
        <v>13.22</v>
      </c>
      <c r="CL177" t="s">
        <v>131</v>
      </c>
      <c r="CM177" t="s">
        <v>183</v>
      </c>
      <c r="CN177" t="s">
        <v>133</v>
      </c>
      <c r="CP177" t="s">
        <v>113</v>
      </c>
      <c r="CQ177" t="s">
        <v>134</v>
      </c>
      <c r="CR177" t="s">
        <v>113</v>
      </c>
      <c r="CS177" t="s">
        <v>134</v>
      </c>
      <c r="CT177" t="s">
        <v>132</v>
      </c>
      <c r="CU177" t="s">
        <v>134</v>
      </c>
      <c r="CV177" t="s">
        <v>132</v>
      </c>
      <c r="CW177" t="s">
        <v>715</v>
      </c>
      <c r="CX177" s="5">
        <v>16702358570</v>
      </c>
      <c r="CY177" t="s">
        <v>2069</v>
      </c>
      <c r="CZ177" t="s">
        <v>183</v>
      </c>
      <c r="DA177" t="s">
        <v>134</v>
      </c>
      <c r="DB177" t="s">
        <v>113</v>
      </c>
      <c r="DC177" t="s">
        <v>2066</v>
      </c>
      <c r="DD177" t="s">
        <v>2067</v>
      </c>
      <c r="DE177" t="s">
        <v>1032</v>
      </c>
    </row>
    <row r="178" spans="1:111" ht="14.45" customHeight="1" x14ac:dyDescent="0.25">
      <c r="A178" t="s">
        <v>7005</v>
      </c>
      <c r="B178" t="s">
        <v>356</v>
      </c>
      <c r="C178" s="1">
        <v>44862.876454976853</v>
      </c>
      <c r="D178" s="1">
        <v>44896</v>
      </c>
      <c r="E178" t="s">
        <v>112</v>
      </c>
      <c r="F178" s="1">
        <v>44925.791666666664</v>
      </c>
      <c r="G178" t="s">
        <v>113</v>
      </c>
      <c r="H178" t="s">
        <v>113</v>
      </c>
      <c r="I178" t="s">
        <v>113</v>
      </c>
      <c r="J178" t="s">
        <v>6696</v>
      </c>
      <c r="L178" t="s">
        <v>6697</v>
      </c>
      <c r="N178" t="s">
        <v>141</v>
      </c>
      <c r="O178" t="s">
        <v>118</v>
      </c>
      <c r="P178" s="4">
        <v>96950</v>
      </c>
      <c r="Q178" t="s">
        <v>119</v>
      </c>
      <c r="S178" s="5">
        <v>16702353637</v>
      </c>
      <c r="U178">
        <v>236220</v>
      </c>
      <c r="V178" t="s">
        <v>120</v>
      </c>
      <c r="X178" t="s">
        <v>157</v>
      </c>
      <c r="Y178" t="s">
        <v>6698</v>
      </c>
      <c r="Z178" t="s">
        <v>6699</v>
      </c>
      <c r="AA178" t="s">
        <v>6700</v>
      </c>
      <c r="AB178" t="s">
        <v>6701</v>
      </c>
      <c r="AD178" t="s">
        <v>141</v>
      </c>
      <c r="AE178" t="s">
        <v>118</v>
      </c>
      <c r="AF178" s="4">
        <v>96950</v>
      </c>
      <c r="AG178" t="s">
        <v>119</v>
      </c>
      <c r="AI178" s="5">
        <v>16702353637</v>
      </c>
      <c r="AK178" t="s">
        <v>6702</v>
      </c>
      <c r="BC178" t="str">
        <f>"49-9071.00"</f>
        <v>49-9071.00</v>
      </c>
      <c r="BD178" t="s">
        <v>240</v>
      </c>
      <c r="BE178" t="s">
        <v>6703</v>
      </c>
      <c r="BF178" t="s">
        <v>6704</v>
      </c>
      <c r="BG178">
        <v>3</v>
      </c>
      <c r="BI178" s="1">
        <v>44927</v>
      </c>
      <c r="BJ178" s="1">
        <v>45291</v>
      </c>
      <c r="BM178">
        <v>40</v>
      </c>
      <c r="BN178">
        <v>0</v>
      </c>
      <c r="BO178">
        <v>8</v>
      </c>
      <c r="BP178">
        <v>8</v>
      </c>
      <c r="BQ178">
        <v>8</v>
      </c>
      <c r="BR178">
        <v>8</v>
      </c>
      <c r="BS178">
        <v>8</v>
      </c>
      <c r="BT178">
        <v>0</v>
      </c>
      <c r="BU178" t="str">
        <f>"8:00 AM"</f>
        <v>8:00 AM</v>
      </c>
      <c r="BV178" t="str">
        <f>"5:00 PM"</f>
        <v>5:00 PM</v>
      </c>
      <c r="BW178" t="s">
        <v>128</v>
      </c>
      <c r="BX178">
        <v>0</v>
      </c>
      <c r="BY178">
        <v>12</v>
      </c>
      <c r="BZ178" t="s">
        <v>113</v>
      </c>
      <c r="CB178" t="s">
        <v>6705</v>
      </c>
      <c r="CC178" t="s">
        <v>6706</v>
      </c>
      <c r="CE178" t="s">
        <v>141</v>
      </c>
      <c r="CF178" t="s">
        <v>118</v>
      </c>
      <c r="CG178" s="4">
        <v>96950</v>
      </c>
      <c r="CH178" s="2">
        <v>9.19</v>
      </c>
      <c r="CI178" s="2">
        <v>9.19</v>
      </c>
      <c r="CJ178" s="2">
        <v>13.78</v>
      </c>
      <c r="CK178" s="2">
        <v>13.78</v>
      </c>
      <c r="CL178" t="s">
        <v>131</v>
      </c>
      <c r="CN178" t="s">
        <v>1330</v>
      </c>
      <c r="CP178" t="s">
        <v>134</v>
      </c>
      <c r="CQ178" t="s">
        <v>134</v>
      </c>
      <c r="CR178" t="s">
        <v>113</v>
      </c>
      <c r="CS178" t="s">
        <v>134</v>
      </c>
      <c r="CT178" t="s">
        <v>132</v>
      </c>
      <c r="CU178" t="s">
        <v>134</v>
      </c>
      <c r="CV178" t="s">
        <v>132</v>
      </c>
      <c r="CW178" t="s">
        <v>6707</v>
      </c>
      <c r="CX178" s="5">
        <v>16702353637</v>
      </c>
      <c r="CY178" t="s">
        <v>6702</v>
      </c>
      <c r="CZ178" t="s">
        <v>399</v>
      </c>
      <c r="DA178" t="s">
        <v>134</v>
      </c>
      <c r="DB178" t="s">
        <v>113</v>
      </c>
    </row>
    <row r="179" spans="1:111" ht="14.45" customHeight="1" x14ac:dyDescent="0.25">
      <c r="A179" t="s">
        <v>7006</v>
      </c>
      <c r="B179" t="s">
        <v>356</v>
      </c>
      <c r="C179" s="1">
        <v>44824.007045833336</v>
      </c>
      <c r="D179" s="1">
        <v>44896</v>
      </c>
      <c r="E179" t="s">
        <v>112</v>
      </c>
      <c r="F179" s="1">
        <v>44925.791666666664</v>
      </c>
      <c r="G179" t="s">
        <v>113</v>
      </c>
      <c r="H179" t="s">
        <v>113</v>
      </c>
      <c r="I179" t="s">
        <v>113</v>
      </c>
      <c r="J179" t="s">
        <v>7007</v>
      </c>
      <c r="L179" t="s">
        <v>7008</v>
      </c>
      <c r="M179" t="s">
        <v>7009</v>
      </c>
      <c r="N179" t="s">
        <v>141</v>
      </c>
      <c r="O179" t="s">
        <v>118</v>
      </c>
      <c r="P179" s="4">
        <v>96950</v>
      </c>
      <c r="Q179" t="s">
        <v>119</v>
      </c>
      <c r="S179" s="5">
        <v>16702346552</v>
      </c>
      <c r="U179">
        <v>54137</v>
      </c>
      <c r="V179" t="s">
        <v>120</v>
      </c>
      <c r="X179" t="s">
        <v>7010</v>
      </c>
      <c r="Y179" t="s">
        <v>7011</v>
      </c>
      <c r="Z179" t="s">
        <v>7012</v>
      </c>
      <c r="AA179" t="s">
        <v>7013</v>
      </c>
      <c r="AB179" t="s">
        <v>7008</v>
      </c>
      <c r="AC179" t="s">
        <v>7014</v>
      </c>
      <c r="AD179" t="s">
        <v>141</v>
      </c>
      <c r="AE179" t="s">
        <v>118</v>
      </c>
      <c r="AF179" s="4">
        <v>96950</v>
      </c>
      <c r="AG179" t="s">
        <v>119</v>
      </c>
      <c r="AI179" s="5">
        <v>16702346552</v>
      </c>
      <c r="AK179" t="s">
        <v>7015</v>
      </c>
      <c r="BC179" t="str">
        <f>"17-3031.00"</f>
        <v>17-3031.00</v>
      </c>
      <c r="BD179" t="s">
        <v>7016</v>
      </c>
      <c r="BE179" t="s">
        <v>7017</v>
      </c>
      <c r="BF179" t="s">
        <v>7018</v>
      </c>
      <c r="BG179">
        <v>2</v>
      </c>
      <c r="BI179" s="1">
        <v>44927</v>
      </c>
      <c r="BJ179" s="1">
        <v>45291</v>
      </c>
      <c r="BM179">
        <v>40</v>
      </c>
      <c r="BN179">
        <v>0</v>
      </c>
      <c r="BO179">
        <v>8</v>
      </c>
      <c r="BP179">
        <v>8</v>
      </c>
      <c r="BQ179">
        <v>8</v>
      </c>
      <c r="BR179">
        <v>8</v>
      </c>
      <c r="BS179">
        <v>8</v>
      </c>
      <c r="BT179">
        <v>0</v>
      </c>
      <c r="BU179" t="str">
        <f>"8:00 AM"</f>
        <v>8:00 AM</v>
      </c>
      <c r="BV179" t="str">
        <f>"5:00 PM"</f>
        <v>5:00 PM</v>
      </c>
      <c r="BW179" t="s">
        <v>394</v>
      </c>
      <c r="BX179">
        <v>0</v>
      </c>
      <c r="BY179">
        <v>24</v>
      </c>
      <c r="BZ179" t="s">
        <v>113</v>
      </c>
      <c r="CB179" t="s">
        <v>7019</v>
      </c>
      <c r="CC179" t="s">
        <v>7009</v>
      </c>
      <c r="CE179" t="s">
        <v>141</v>
      </c>
      <c r="CF179" t="s">
        <v>118</v>
      </c>
      <c r="CG179" s="4">
        <v>96950</v>
      </c>
      <c r="CH179" s="2">
        <v>16.75</v>
      </c>
      <c r="CI179" s="2">
        <v>17.25</v>
      </c>
      <c r="CJ179" s="2">
        <v>0</v>
      </c>
      <c r="CK179" s="2">
        <v>0</v>
      </c>
      <c r="CL179" t="s">
        <v>131</v>
      </c>
      <c r="CN179" t="s">
        <v>133</v>
      </c>
      <c r="CP179" t="s">
        <v>113</v>
      </c>
      <c r="CQ179" t="s">
        <v>134</v>
      </c>
      <c r="CR179" t="s">
        <v>113</v>
      </c>
      <c r="CS179" t="s">
        <v>113</v>
      </c>
      <c r="CT179" t="s">
        <v>132</v>
      </c>
      <c r="CU179" t="s">
        <v>134</v>
      </c>
      <c r="CV179" t="s">
        <v>132</v>
      </c>
      <c r="CW179" t="s">
        <v>7020</v>
      </c>
      <c r="CX179" s="5">
        <v>16702346552</v>
      </c>
      <c r="CY179" t="s">
        <v>7015</v>
      </c>
      <c r="CZ179" t="s">
        <v>132</v>
      </c>
      <c r="DA179" t="s">
        <v>134</v>
      </c>
      <c r="DB179" t="s">
        <v>113</v>
      </c>
    </row>
    <row r="180" spans="1:111" ht="14.45" customHeight="1" x14ac:dyDescent="0.25">
      <c r="A180" t="s">
        <v>7021</v>
      </c>
      <c r="B180" t="s">
        <v>356</v>
      </c>
      <c r="C180" s="1">
        <v>44874.351565740741</v>
      </c>
      <c r="D180" s="1">
        <v>44896</v>
      </c>
      <c r="E180" t="s">
        <v>170</v>
      </c>
      <c r="G180" t="s">
        <v>113</v>
      </c>
      <c r="H180" t="s">
        <v>113</v>
      </c>
      <c r="I180" t="s">
        <v>113</v>
      </c>
      <c r="J180" t="s">
        <v>3179</v>
      </c>
      <c r="K180" t="s">
        <v>3180</v>
      </c>
      <c r="L180" t="s">
        <v>3181</v>
      </c>
      <c r="M180" t="s">
        <v>3182</v>
      </c>
      <c r="N180" t="s">
        <v>117</v>
      </c>
      <c r="O180" t="s">
        <v>118</v>
      </c>
      <c r="P180" s="4">
        <v>96950</v>
      </c>
      <c r="Q180" t="s">
        <v>119</v>
      </c>
      <c r="S180" s="5">
        <v>16702352743</v>
      </c>
      <c r="U180">
        <v>561320</v>
      </c>
      <c r="V180" t="s">
        <v>120</v>
      </c>
      <c r="X180" t="s">
        <v>3183</v>
      </c>
      <c r="Y180" t="s">
        <v>3184</v>
      </c>
      <c r="Z180" t="s">
        <v>3185</v>
      </c>
      <c r="AA180">
        <v>6702352743</v>
      </c>
      <c r="AB180" t="s">
        <v>3181</v>
      </c>
      <c r="AC180" t="s">
        <v>3182</v>
      </c>
      <c r="AD180" t="s">
        <v>117</v>
      </c>
      <c r="AE180" t="s">
        <v>118</v>
      </c>
      <c r="AF180" s="4">
        <v>96950</v>
      </c>
      <c r="AG180" t="s">
        <v>119</v>
      </c>
      <c r="AI180" s="5">
        <v>16702352743</v>
      </c>
      <c r="AK180" t="s">
        <v>3186</v>
      </c>
      <c r="BC180" t="str">
        <f>"49-9071.00"</f>
        <v>49-9071.00</v>
      </c>
      <c r="BD180" t="s">
        <v>240</v>
      </c>
      <c r="BE180" t="s">
        <v>3723</v>
      </c>
      <c r="BF180" t="s">
        <v>3724</v>
      </c>
      <c r="BG180">
        <v>20</v>
      </c>
      <c r="BI180" s="1">
        <v>44896</v>
      </c>
      <c r="BJ180" s="1">
        <v>45260</v>
      </c>
      <c r="BM180">
        <v>36</v>
      </c>
      <c r="BN180">
        <v>0</v>
      </c>
      <c r="BO180">
        <v>6</v>
      </c>
      <c r="BP180">
        <v>6</v>
      </c>
      <c r="BQ180">
        <v>6</v>
      </c>
      <c r="BR180">
        <v>6</v>
      </c>
      <c r="BS180">
        <v>6</v>
      </c>
      <c r="BT180">
        <v>6</v>
      </c>
      <c r="BU180" t="str">
        <f>"10:00 AM"</f>
        <v>10:00 AM</v>
      </c>
      <c r="BV180" t="str">
        <f>"5:00 PM"</f>
        <v>5:00 PM</v>
      </c>
      <c r="BW180" t="s">
        <v>128</v>
      </c>
      <c r="BX180">
        <v>0</v>
      </c>
      <c r="BY180">
        <v>12</v>
      </c>
      <c r="BZ180" t="s">
        <v>113</v>
      </c>
      <c r="CB180" t="s">
        <v>7022</v>
      </c>
      <c r="CC180" t="s">
        <v>3181</v>
      </c>
      <c r="CD180" t="s">
        <v>3182</v>
      </c>
      <c r="CE180" t="s">
        <v>117</v>
      </c>
      <c r="CF180" t="s">
        <v>118</v>
      </c>
      <c r="CG180" s="4">
        <v>96950</v>
      </c>
      <c r="CH180" s="2">
        <v>9.19</v>
      </c>
      <c r="CI180" s="2">
        <v>9.19</v>
      </c>
      <c r="CJ180" s="2">
        <v>13.79</v>
      </c>
      <c r="CK180" s="2">
        <v>13.79</v>
      </c>
      <c r="CL180" t="s">
        <v>131</v>
      </c>
      <c r="CM180" t="s">
        <v>228</v>
      </c>
      <c r="CN180" t="s">
        <v>133</v>
      </c>
      <c r="CP180" t="s">
        <v>113</v>
      </c>
      <c r="CQ180" t="s">
        <v>134</v>
      </c>
      <c r="CR180" t="s">
        <v>113</v>
      </c>
      <c r="CS180" t="s">
        <v>134</v>
      </c>
      <c r="CT180" t="s">
        <v>132</v>
      </c>
      <c r="CU180" t="s">
        <v>132</v>
      </c>
      <c r="CV180" t="s">
        <v>132</v>
      </c>
      <c r="CW180" t="s">
        <v>1431</v>
      </c>
      <c r="CX180" s="5">
        <v>16702352743</v>
      </c>
      <c r="CY180" t="s">
        <v>3186</v>
      </c>
      <c r="CZ180" t="s">
        <v>132</v>
      </c>
      <c r="DA180" t="s">
        <v>134</v>
      </c>
      <c r="DB180" t="s">
        <v>113</v>
      </c>
    </row>
    <row r="181" spans="1:111" ht="14.45" customHeight="1" x14ac:dyDescent="0.25">
      <c r="A181" t="s">
        <v>7023</v>
      </c>
      <c r="B181" t="s">
        <v>356</v>
      </c>
      <c r="C181" s="1">
        <v>44834.136092708337</v>
      </c>
      <c r="D181" s="1">
        <v>44896</v>
      </c>
      <c r="E181" t="s">
        <v>170</v>
      </c>
      <c r="G181" t="s">
        <v>113</v>
      </c>
      <c r="H181" t="s">
        <v>113</v>
      </c>
      <c r="I181" t="s">
        <v>113</v>
      </c>
      <c r="J181" t="s">
        <v>1545</v>
      </c>
      <c r="K181" t="s">
        <v>6023</v>
      </c>
      <c r="L181" t="s">
        <v>5906</v>
      </c>
      <c r="N181" t="s">
        <v>117</v>
      </c>
      <c r="O181" t="s">
        <v>118</v>
      </c>
      <c r="P181" s="4">
        <v>96950</v>
      </c>
      <c r="Q181" t="s">
        <v>119</v>
      </c>
      <c r="R181" t="s">
        <v>132</v>
      </c>
      <c r="S181" s="5">
        <v>16702336927</v>
      </c>
      <c r="U181">
        <v>236220</v>
      </c>
      <c r="V181" t="s">
        <v>120</v>
      </c>
      <c r="X181" t="s">
        <v>1548</v>
      </c>
      <c r="Y181" t="s">
        <v>1549</v>
      </c>
      <c r="Z181" t="s">
        <v>1550</v>
      </c>
      <c r="AA181" t="s">
        <v>144</v>
      </c>
      <c r="AB181" t="s">
        <v>5906</v>
      </c>
      <c r="AD181" t="s">
        <v>117</v>
      </c>
      <c r="AE181" t="s">
        <v>118</v>
      </c>
      <c r="AF181" s="4">
        <v>96950</v>
      </c>
      <c r="AG181" t="s">
        <v>119</v>
      </c>
      <c r="AH181" t="s">
        <v>132</v>
      </c>
      <c r="AI181" s="5">
        <v>16702336927</v>
      </c>
      <c r="AK181" t="s">
        <v>569</v>
      </c>
      <c r="BC181" t="str">
        <f>"47-2111.00"</f>
        <v>47-2111.00</v>
      </c>
      <c r="BD181" t="s">
        <v>2759</v>
      </c>
      <c r="BE181" t="s">
        <v>7024</v>
      </c>
      <c r="BF181" t="s">
        <v>7025</v>
      </c>
      <c r="BG181">
        <v>5</v>
      </c>
      <c r="BI181" s="1">
        <v>44927</v>
      </c>
      <c r="BJ181" s="1">
        <v>45291</v>
      </c>
      <c r="BM181">
        <v>35</v>
      </c>
      <c r="BN181">
        <v>0</v>
      </c>
      <c r="BO181">
        <v>7</v>
      </c>
      <c r="BP181">
        <v>7</v>
      </c>
      <c r="BQ181">
        <v>7</v>
      </c>
      <c r="BR181">
        <v>7</v>
      </c>
      <c r="BS181">
        <v>7</v>
      </c>
      <c r="BT181">
        <v>0</v>
      </c>
      <c r="BU181" t="str">
        <f>"7:30 AM"</f>
        <v>7:30 AM</v>
      </c>
      <c r="BV181" t="str">
        <f>"3:30 PM"</f>
        <v>3:30 PM</v>
      </c>
      <c r="BW181" t="s">
        <v>394</v>
      </c>
      <c r="BX181">
        <v>0</v>
      </c>
      <c r="BY181">
        <v>24</v>
      </c>
      <c r="BZ181" t="s">
        <v>113</v>
      </c>
      <c r="CB181" s="3" t="s">
        <v>7026</v>
      </c>
      <c r="CC181" t="s">
        <v>6001</v>
      </c>
      <c r="CE181" t="s">
        <v>117</v>
      </c>
      <c r="CF181" t="s">
        <v>118</v>
      </c>
      <c r="CG181" s="4">
        <v>96950</v>
      </c>
      <c r="CH181" s="2">
        <v>11.67</v>
      </c>
      <c r="CI181" s="2">
        <v>11.67</v>
      </c>
      <c r="CJ181" s="2">
        <v>17.510000000000002</v>
      </c>
      <c r="CK181" s="2">
        <v>17.510000000000002</v>
      </c>
      <c r="CL181" t="s">
        <v>131</v>
      </c>
      <c r="CN181" t="s">
        <v>133</v>
      </c>
      <c r="CP181" t="s">
        <v>113</v>
      </c>
      <c r="CQ181" t="s">
        <v>134</v>
      </c>
      <c r="CR181" t="s">
        <v>113</v>
      </c>
      <c r="CS181" t="s">
        <v>134</v>
      </c>
      <c r="CT181" t="s">
        <v>132</v>
      </c>
      <c r="CU181" t="s">
        <v>134</v>
      </c>
      <c r="CV181" t="s">
        <v>132</v>
      </c>
      <c r="CW181" t="s">
        <v>5132</v>
      </c>
      <c r="CX181" s="5">
        <v>16702336927</v>
      </c>
      <c r="CY181" t="s">
        <v>569</v>
      </c>
      <c r="CZ181" t="s">
        <v>132</v>
      </c>
      <c r="DA181" t="s">
        <v>134</v>
      </c>
      <c r="DB181" t="s">
        <v>113</v>
      </c>
    </row>
    <row r="182" spans="1:111" ht="14.45" customHeight="1" x14ac:dyDescent="0.25">
      <c r="A182" t="s">
        <v>7027</v>
      </c>
      <c r="B182" t="s">
        <v>187</v>
      </c>
      <c r="C182" s="1">
        <v>44857.914072453706</v>
      </c>
      <c r="D182" s="1">
        <v>44896</v>
      </c>
      <c r="E182" t="s">
        <v>112</v>
      </c>
      <c r="F182" s="1">
        <v>44833.833333333336</v>
      </c>
      <c r="G182" t="s">
        <v>134</v>
      </c>
      <c r="H182" t="s">
        <v>113</v>
      </c>
      <c r="I182" t="s">
        <v>113</v>
      </c>
      <c r="J182" t="s">
        <v>6829</v>
      </c>
      <c r="K182" t="s">
        <v>6969</v>
      </c>
      <c r="L182" t="s">
        <v>6831</v>
      </c>
      <c r="M182" t="s">
        <v>2651</v>
      </c>
      <c r="N182" t="s">
        <v>2012</v>
      </c>
      <c r="O182" t="s">
        <v>118</v>
      </c>
      <c r="P182" s="4">
        <v>96951</v>
      </c>
      <c r="Q182" t="s">
        <v>119</v>
      </c>
      <c r="S182" s="5">
        <v>16705323394</v>
      </c>
      <c r="U182">
        <v>447110</v>
      </c>
      <c r="V182" t="s">
        <v>120</v>
      </c>
      <c r="X182" t="s">
        <v>6832</v>
      </c>
      <c r="Y182" t="s">
        <v>2876</v>
      </c>
      <c r="Z182" t="s">
        <v>6833</v>
      </c>
      <c r="AA182" t="s">
        <v>6834</v>
      </c>
      <c r="AB182" t="s">
        <v>6831</v>
      </c>
      <c r="AC182" t="s">
        <v>2651</v>
      </c>
      <c r="AD182" t="s">
        <v>7028</v>
      </c>
      <c r="AE182" t="s">
        <v>118</v>
      </c>
      <c r="AF182" s="4">
        <v>96951</v>
      </c>
      <c r="AG182" t="s">
        <v>119</v>
      </c>
      <c r="AI182" s="5">
        <v>16702853262</v>
      </c>
      <c r="AK182" t="s">
        <v>6835</v>
      </c>
      <c r="BC182" t="str">
        <f>"53-6031.00"</f>
        <v>53-6031.00</v>
      </c>
      <c r="BD182" t="s">
        <v>433</v>
      </c>
      <c r="BE182" t="s">
        <v>7029</v>
      </c>
      <c r="BF182" t="s">
        <v>7030</v>
      </c>
      <c r="BG182">
        <v>2</v>
      </c>
      <c r="BH182">
        <v>2</v>
      </c>
      <c r="BI182" s="1">
        <v>44835</v>
      </c>
      <c r="BJ182" s="1">
        <v>45930</v>
      </c>
      <c r="BK182" s="1">
        <v>44896</v>
      </c>
      <c r="BL182" s="1">
        <v>45930</v>
      </c>
      <c r="BM182">
        <v>40</v>
      </c>
      <c r="BN182">
        <v>0</v>
      </c>
      <c r="BO182">
        <v>8</v>
      </c>
      <c r="BP182">
        <v>8</v>
      </c>
      <c r="BQ182">
        <v>8</v>
      </c>
      <c r="BR182">
        <v>8</v>
      </c>
      <c r="BS182">
        <v>8</v>
      </c>
      <c r="BT182">
        <v>0</v>
      </c>
      <c r="BU182" t="str">
        <f>"6:30 AM"</f>
        <v>6:30 AM</v>
      </c>
      <c r="BV182" t="str">
        <f>"2:30 PM"</f>
        <v>2:30 PM</v>
      </c>
      <c r="BW182" t="s">
        <v>164</v>
      </c>
      <c r="BX182">
        <v>3</v>
      </c>
      <c r="BY182">
        <v>12</v>
      </c>
      <c r="BZ182" t="s">
        <v>113</v>
      </c>
      <c r="CB182" s="3" t="s">
        <v>7031</v>
      </c>
      <c r="CC182" t="s">
        <v>6831</v>
      </c>
      <c r="CD182" t="s">
        <v>2651</v>
      </c>
      <c r="CE182" t="s">
        <v>2012</v>
      </c>
      <c r="CF182" t="s">
        <v>118</v>
      </c>
      <c r="CG182" s="4">
        <v>96951</v>
      </c>
      <c r="CH182" s="2">
        <v>8.4600000000000009</v>
      </c>
      <c r="CI182" s="2">
        <v>8.4600000000000009</v>
      </c>
      <c r="CJ182" s="2">
        <v>12.69</v>
      </c>
      <c r="CK182" s="2">
        <v>12.69</v>
      </c>
      <c r="CL182" t="s">
        <v>131</v>
      </c>
      <c r="CM182" t="s">
        <v>7032</v>
      </c>
      <c r="CN182" t="s">
        <v>133</v>
      </c>
      <c r="CP182" t="s">
        <v>113</v>
      </c>
      <c r="CQ182" t="s">
        <v>134</v>
      </c>
      <c r="CR182" t="s">
        <v>113</v>
      </c>
      <c r="CS182" t="s">
        <v>134</v>
      </c>
      <c r="CT182" t="s">
        <v>134</v>
      </c>
      <c r="CU182" t="s">
        <v>134</v>
      </c>
      <c r="CV182" t="s">
        <v>132</v>
      </c>
      <c r="CW182" t="s">
        <v>6839</v>
      </c>
      <c r="CX182" s="5">
        <v>16705323394</v>
      </c>
      <c r="CY182" t="s">
        <v>6835</v>
      </c>
      <c r="CZ182" t="s">
        <v>132</v>
      </c>
      <c r="DA182" t="s">
        <v>134</v>
      </c>
      <c r="DB182" t="s">
        <v>113</v>
      </c>
    </row>
    <row r="183" spans="1:111" ht="14.45" customHeight="1" x14ac:dyDescent="0.25">
      <c r="A183" t="s">
        <v>7033</v>
      </c>
      <c r="B183" t="s">
        <v>356</v>
      </c>
      <c r="C183" s="1">
        <v>44824.363580324076</v>
      </c>
      <c r="D183" s="1">
        <v>44896</v>
      </c>
      <c r="E183" t="s">
        <v>170</v>
      </c>
      <c r="G183" t="s">
        <v>113</v>
      </c>
      <c r="H183" t="s">
        <v>113</v>
      </c>
      <c r="I183" t="s">
        <v>113</v>
      </c>
      <c r="J183" t="s">
        <v>7034</v>
      </c>
      <c r="L183" t="s">
        <v>7035</v>
      </c>
      <c r="M183" t="s">
        <v>7036</v>
      </c>
      <c r="N183" t="s">
        <v>117</v>
      </c>
      <c r="O183" t="s">
        <v>118</v>
      </c>
      <c r="P183" s="4">
        <v>96950</v>
      </c>
      <c r="Q183" t="s">
        <v>119</v>
      </c>
      <c r="S183" s="5">
        <v>16702350173</v>
      </c>
      <c r="U183">
        <v>711211</v>
      </c>
      <c r="V183" t="s">
        <v>120</v>
      </c>
      <c r="X183" t="s">
        <v>7037</v>
      </c>
      <c r="Y183" t="s">
        <v>7038</v>
      </c>
      <c r="AA183" t="s">
        <v>144</v>
      </c>
      <c r="AB183" t="s">
        <v>7039</v>
      </c>
      <c r="AC183" t="s">
        <v>7036</v>
      </c>
      <c r="AD183" t="s">
        <v>141</v>
      </c>
      <c r="AE183" t="s">
        <v>118</v>
      </c>
      <c r="AF183" s="4">
        <v>96950</v>
      </c>
      <c r="AG183" t="s">
        <v>119</v>
      </c>
      <c r="AI183" s="5">
        <v>16702350173</v>
      </c>
      <c r="AK183" t="s">
        <v>7040</v>
      </c>
      <c r="BC183" t="str">
        <f>"27-2022.00"</f>
        <v>27-2022.00</v>
      </c>
      <c r="BD183" t="s">
        <v>7041</v>
      </c>
      <c r="BE183" t="s">
        <v>7042</v>
      </c>
      <c r="BF183" t="s">
        <v>7043</v>
      </c>
      <c r="BG183">
        <v>1</v>
      </c>
      <c r="BI183" s="1">
        <v>44943</v>
      </c>
      <c r="BJ183" s="1">
        <v>45307</v>
      </c>
      <c r="BM183">
        <v>40</v>
      </c>
      <c r="BN183">
        <v>0</v>
      </c>
      <c r="BO183">
        <v>8</v>
      </c>
      <c r="BP183">
        <v>8</v>
      </c>
      <c r="BQ183">
        <v>8</v>
      </c>
      <c r="BR183">
        <v>8</v>
      </c>
      <c r="BS183">
        <v>8</v>
      </c>
      <c r="BT183">
        <v>0</v>
      </c>
      <c r="BU183" t="str">
        <f>"9:00 AM"</f>
        <v>9:00 AM</v>
      </c>
      <c r="BV183" t="str">
        <f>"6:00 PM"</f>
        <v>6:00 PM</v>
      </c>
      <c r="BW183" t="s">
        <v>150</v>
      </c>
      <c r="BX183">
        <v>12</v>
      </c>
      <c r="BY183">
        <v>24</v>
      </c>
      <c r="BZ183" t="s">
        <v>134</v>
      </c>
      <c r="CA183">
        <v>3</v>
      </c>
      <c r="CB183" s="3" t="s">
        <v>7044</v>
      </c>
      <c r="CC183" t="s">
        <v>7045</v>
      </c>
      <c r="CD183" t="s">
        <v>7046</v>
      </c>
      <c r="CE183" t="s">
        <v>141</v>
      </c>
      <c r="CF183" t="s">
        <v>118</v>
      </c>
      <c r="CG183" s="4">
        <v>96950</v>
      </c>
      <c r="CH183" s="2">
        <v>60000</v>
      </c>
      <c r="CI183" s="2">
        <v>60000</v>
      </c>
      <c r="CL183" t="s">
        <v>5493</v>
      </c>
      <c r="CM183" t="s">
        <v>132</v>
      </c>
      <c r="CN183" t="s">
        <v>133</v>
      </c>
      <c r="CP183" t="s">
        <v>134</v>
      </c>
      <c r="CQ183" t="s">
        <v>134</v>
      </c>
      <c r="CR183" t="s">
        <v>134</v>
      </c>
      <c r="CS183" t="s">
        <v>113</v>
      </c>
      <c r="CT183" t="s">
        <v>132</v>
      </c>
      <c r="CU183" t="s">
        <v>134</v>
      </c>
      <c r="CV183" t="s">
        <v>134</v>
      </c>
      <c r="CW183" t="s">
        <v>128</v>
      </c>
      <c r="CX183" s="5">
        <v>16702350173</v>
      </c>
      <c r="CY183" t="s">
        <v>7040</v>
      </c>
      <c r="CZ183" t="s">
        <v>607</v>
      </c>
      <c r="DA183" t="s">
        <v>134</v>
      </c>
      <c r="DB183" t="s">
        <v>113</v>
      </c>
    </row>
    <row r="184" spans="1:111" ht="14.45" customHeight="1" x14ac:dyDescent="0.25">
      <c r="A184" t="s">
        <v>7047</v>
      </c>
      <c r="B184" t="s">
        <v>187</v>
      </c>
      <c r="C184" s="1">
        <v>44859.071892939814</v>
      </c>
      <c r="D184" s="1">
        <v>44896</v>
      </c>
      <c r="E184" t="s">
        <v>170</v>
      </c>
      <c r="G184" t="s">
        <v>113</v>
      </c>
      <c r="H184" t="s">
        <v>113</v>
      </c>
      <c r="I184" t="s">
        <v>113</v>
      </c>
      <c r="J184" t="s">
        <v>3208</v>
      </c>
      <c r="L184" t="s">
        <v>3209</v>
      </c>
      <c r="M184" t="s">
        <v>926</v>
      </c>
      <c r="N184" t="s">
        <v>117</v>
      </c>
      <c r="O184" t="s">
        <v>118</v>
      </c>
      <c r="P184" s="4">
        <v>96950</v>
      </c>
      <c r="Q184" t="s">
        <v>119</v>
      </c>
      <c r="R184" t="s">
        <v>386</v>
      </c>
      <c r="S184" s="5">
        <v>16702337732</v>
      </c>
      <c r="U184">
        <v>541330</v>
      </c>
      <c r="V184" t="s">
        <v>120</v>
      </c>
      <c r="X184" t="s">
        <v>3210</v>
      </c>
      <c r="Y184" t="s">
        <v>3211</v>
      </c>
      <c r="Z184" t="s">
        <v>3212</v>
      </c>
      <c r="AA184" t="s">
        <v>144</v>
      </c>
      <c r="AB184" t="s">
        <v>3209</v>
      </c>
      <c r="AC184" t="s">
        <v>926</v>
      </c>
      <c r="AD184" t="s">
        <v>117</v>
      </c>
      <c r="AE184" t="s">
        <v>118</v>
      </c>
      <c r="AF184" s="4">
        <v>96950</v>
      </c>
      <c r="AG184" t="s">
        <v>119</v>
      </c>
      <c r="AH184" t="s">
        <v>386</v>
      </c>
      <c r="AI184" s="5">
        <v>16702337732</v>
      </c>
      <c r="AK184" t="s">
        <v>3213</v>
      </c>
      <c r="BC184" t="str">
        <f>"17-2051.00"</f>
        <v>17-2051.00</v>
      </c>
      <c r="BD184" t="s">
        <v>3288</v>
      </c>
      <c r="BE184" t="s">
        <v>7048</v>
      </c>
      <c r="BF184" t="s">
        <v>3290</v>
      </c>
      <c r="BG184">
        <v>6</v>
      </c>
      <c r="BH184">
        <v>6</v>
      </c>
      <c r="BI184" s="1">
        <v>44927</v>
      </c>
      <c r="BJ184" s="1">
        <v>45291</v>
      </c>
      <c r="BK184" s="1">
        <v>44927</v>
      </c>
      <c r="BL184" s="1">
        <v>45291</v>
      </c>
      <c r="BM184">
        <v>35</v>
      </c>
      <c r="BN184">
        <v>0</v>
      </c>
      <c r="BO184">
        <v>7</v>
      </c>
      <c r="BP184">
        <v>7</v>
      </c>
      <c r="BQ184">
        <v>7</v>
      </c>
      <c r="BR184">
        <v>7</v>
      </c>
      <c r="BS184">
        <v>7</v>
      </c>
      <c r="BT184">
        <v>0</v>
      </c>
      <c r="BU184" t="str">
        <f>"9:00 AM"</f>
        <v>9:00 AM</v>
      </c>
      <c r="BV184" t="str">
        <f>"5:00 PM"</f>
        <v>5:00 PM</v>
      </c>
      <c r="BW184" t="s">
        <v>150</v>
      </c>
      <c r="BX184">
        <v>1</v>
      </c>
      <c r="BY184">
        <v>6</v>
      </c>
      <c r="BZ184" t="s">
        <v>134</v>
      </c>
      <c r="CA184">
        <v>4</v>
      </c>
      <c r="CB184" s="3" t="s">
        <v>7049</v>
      </c>
      <c r="CC184" t="s">
        <v>3217</v>
      </c>
      <c r="CD184" t="s">
        <v>3293</v>
      </c>
      <c r="CE184" t="s">
        <v>117</v>
      </c>
      <c r="CF184" t="s">
        <v>118</v>
      </c>
      <c r="CG184" s="4">
        <v>96950</v>
      </c>
      <c r="CH184" s="2">
        <v>25.66</v>
      </c>
      <c r="CI184" s="2">
        <v>25.66</v>
      </c>
      <c r="CJ184" s="2">
        <v>38.49</v>
      </c>
      <c r="CK184" s="2">
        <v>38.49</v>
      </c>
      <c r="CL184" t="s">
        <v>131</v>
      </c>
      <c r="CM184" t="s">
        <v>228</v>
      </c>
      <c r="CN184" t="s">
        <v>133</v>
      </c>
      <c r="CP184" t="s">
        <v>113</v>
      </c>
      <c r="CQ184" t="s">
        <v>134</v>
      </c>
      <c r="CR184" t="s">
        <v>134</v>
      </c>
      <c r="CS184" t="s">
        <v>134</v>
      </c>
      <c r="CT184" t="s">
        <v>134</v>
      </c>
      <c r="CU184" t="s">
        <v>134</v>
      </c>
      <c r="CV184" t="s">
        <v>134</v>
      </c>
      <c r="CW184" t="s">
        <v>5973</v>
      </c>
      <c r="CX184" s="5">
        <v>16702337732</v>
      </c>
      <c r="CY184" t="s">
        <v>3213</v>
      </c>
      <c r="CZ184" t="s">
        <v>533</v>
      </c>
      <c r="DA184" t="s">
        <v>134</v>
      </c>
      <c r="DB184" t="s">
        <v>113</v>
      </c>
    </row>
    <row r="185" spans="1:111" ht="14.45" customHeight="1" x14ac:dyDescent="0.25">
      <c r="A185" t="s">
        <v>7050</v>
      </c>
      <c r="B185" t="s">
        <v>356</v>
      </c>
      <c r="C185" s="1">
        <v>44806.901618518517</v>
      </c>
      <c r="D185" s="1">
        <v>44896</v>
      </c>
      <c r="E185" t="s">
        <v>170</v>
      </c>
      <c r="G185" t="s">
        <v>113</v>
      </c>
      <c r="H185" t="s">
        <v>113</v>
      </c>
      <c r="I185" t="s">
        <v>113</v>
      </c>
      <c r="J185" t="s">
        <v>6819</v>
      </c>
      <c r="K185" t="s">
        <v>5555</v>
      </c>
      <c r="L185" t="s">
        <v>6820</v>
      </c>
      <c r="M185" t="s">
        <v>708</v>
      </c>
      <c r="N185" t="s">
        <v>130</v>
      </c>
      <c r="O185" t="s">
        <v>118</v>
      </c>
      <c r="P185" s="4">
        <v>96950</v>
      </c>
      <c r="Q185" t="s">
        <v>119</v>
      </c>
      <c r="S185" s="5">
        <v>16702346412</v>
      </c>
      <c r="U185">
        <v>72111</v>
      </c>
      <c r="V185" t="s">
        <v>120</v>
      </c>
      <c r="X185" t="s">
        <v>5557</v>
      </c>
      <c r="Y185" t="s">
        <v>5558</v>
      </c>
      <c r="AA185" t="s">
        <v>5559</v>
      </c>
      <c r="AB185" t="s">
        <v>6820</v>
      </c>
      <c r="AC185" t="s">
        <v>708</v>
      </c>
      <c r="AD185" t="s">
        <v>141</v>
      </c>
      <c r="AE185" t="s">
        <v>118</v>
      </c>
      <c r="AF185" s="4">
        <v>96950</v>
      </c>
      <c r="AG185" t="s">
        <v>119</v>
      </c>
      <c r="AI185" s="5">
        <v>16702346412</v>
      </c>
      <c r="AK185" t="s">
        <v>2319</v>
      </c>
      <c r="BC185" t="str">
        <f>"49-9071.00"</f>
        <v>49-9071.00</v>
      </c>
      <c r="BD185" t="s">
        <v>240</v>
      </c>
      <c r="BE185" t="s">
        <v>6821</v>
      </c>
      <c r="BF185" t="s">
        <v>6822</v>
      </c>
      <c r="BG185">
        <v>2</v>
      </c>
      <c r="BI185" s="1">
        <v>44854</v>
      </c>
      <c r="BJ185" s="1">
        <v>45218</v>
      </c>
      <c r="BM185">
        <v>35</v>
      </c>
      <c r="BN185">
        <v>0</v>
      </c>
      <c r="BO185">
        <v>7</v>
      </c>
      <c r="BP185">
        <v>7</v>
      </c>
      <c r="BQ185">
        <v>7</v>
      </c>
      <c r="BR185">
        <v>7</v>
      </c>
      <c r="BS185">
        <v>7</v>
      </c>
      <c r="BT185">
        <v>0</v>
      </c>
      <c r="BU185" t="str">
        <f>"8:00 AM"</f>
        <v>8:00 AM</v>
      </c>
      <c r="BV185" t="str">
        <f>"4:00 PM"</f>
        <v>4:00 PM</v>
      </c>
      <c r="BW185" t="s">
        <v>164</v>
      </c>
      <c r="BX185">
        <v>0</v>
      </c>
      <c r="BY185">
        <v>12</v>
      </c>
      <c r="BZ185" t="s">
        <v>113</v>
      </c>
      <c r="CB185" t="s">
        <v>132</v>
      </c>
      <c r="CC185" t="s">
        <v>6820</v>
      </c>
      <c r="CD185" t="s">
        <v>708</v>
      </c>
      <c r="CE185" t="s">
        <v>130</v>
      </c>
      <c r="CF185" t="s">
        <v>118</v>
      </c>
      <c r="CG185" s="4">
        <v>96950</v>
      </c>
      <c r="CH185" s="2">
        <v>9.19</v>
      </c>
      <c r="CJ185" s="2">
        <v>13.79</v>
      </c>
      <c r="CL185" t="s">
        <v>131</v>
      </c>
      <c r="CM185" t="s">
        <v>2316</v>
      </c>
      <c r="CN185" t="s">
        <v>133</v>
      </c>
      <c r="CP185" t="s">
        <v>113</v>
      </c>
      <c r="CQ185" t="s">
        <v>134</v>
      </c>
      <c r="CR185" t="s">
        <v>113</v>
      </c>
      <c r="CS185" t="s">
        <v>134</v>
      </c>
      <c r="CT185" t="s">
        <v>132</v>
      </c>
      <c r="CU185" t="s">
        <v>134</v>
      </c>
      <c r="CV185" t="s">
        <v>132</v>
      </c>
      <c r="CW185" t="s">
        <v>5563</v>
      </c>
      <c r="CX185" s="5">
        <v>16702346412</v>
      </c>
      <c r="CY185" t="s">
        <v>2311</v>
      </c>
      <c r="CZ185" t="s">
        <v>132</v>
      </c>
      <c r="DA185" t="s">
        <v>134</v>
      </c>
      <c r="DB185" t="s">
        <v>113</v>
      </c>
      <c r="DC185" t="s">
        <v>2307</v>
      </c>
      <c r="DD185" t="s">
        <v>7051</v>
      </c>
      <c r="DF185" t="s">
        <v>5564</v>
      </c>
      <c r="DG185" t="s">
        <v>2319</v>
      </c>
    </row>
    <row r="186" spans="1:111" ht="14.45" customHeight="1" x14ac:dyDescent="0.25">
      <c r="A186" t="s">
        <v>7052</v>
      </c>
      <c r="B186" t="s">
        <v>356</v>
      </c>
      <c r="C186" s="1">
        <v>44734.316297800928</v>
      </c>
      <c r="D186" s="1">
        <v>44896</v>
      </c>
      <c r="E186" t="s">
        <v>112</v>
      </c>
      <c r="F186" s="1">
        <v>44833.833333333336</v>
      </c>
      <c r="G186" t="s">
        <v>134</v>
      </c>
      <c r="H186" t="s">
        <v>113</v>
      </c>
      <c r="I186" t="s">
        <v>113</v>
      </c>
      <c r="J186" t="s">
        <v>173</v>
      </c>
      <c r="K186" t="s">
        <v>174</v>
      </c>
      <c r="L186" t="s">
        <v>175</v>
      </c>
      <c r="N186" t="s">
        <v>141</v>
      </c>
      <c r="O186" t="s">
        <v>118</v>
      </c>
      <c r="P186" s="4">
        <v>96950</v>
      </c>
      <c r="Q186" t="s">
        <v>119</v>
      </c>
      <c r="S186" s="5">
        <v>16702345900</v>
      </c>
      <c r="T186">
        <v>575</v>
      </c>
      <c r="U186">
        <v>721110</v>
      </c>
      <c r="V186" t="s">
        <v>120</v>
      </c>
      <c r="X186" t="s">
        <v>176</v>
      </c>
      <c r="Y186" t="s">
        <v>177</v>
      </c>
      <c r="AA186" t="s">
        <v>178</v>
      </c>
      <c r="AB186" t="s">
        <v>175</v>
      </c>
      <c r="AD186" t="s">
        <v>141</v>
      </c>
      <c r="AE186" t="s">
        <v>118</v>
      </c>
      <c r="AF186" s="4">
        <v>96950</v>
      </c>
      <c r="AG186" t="s">
        <v>119</v>
      </c>
      <c r="AI186" s="5">
        <v>16702345900</v>
      </c>
      <c r="AJ186">
        <v>574</v>
      </c>
      <c r="AK186" t="s">
        <v>179</v>
      </c>
      <c r="BC186" t="str">
        <f>"37-2012.00"</f>
        <v>37-2012.00</v>
      </c>
      <c r="BD186" t="s">
        <v>180</v>
      </c>
      <c r="BE186" t="s">
        <v>181</v>
      </c>
      <c r="BF186" t="s">
        <v>182</v>
      </c>
      <c r="BG186">
        <v>1</v>
      </c>
      <c r="BI186" s="1">
        <v>44835</v>
      </c>
      <c r="BJ186" s="1">
        <v>45930</v>
      </c>
      <c r="BM186">
        <v>40</v>
      </c>
      <c r="BN186">
        <v>7</v>
      </c>
      <c r="BO186">
        <v>0</v>
      </c>
      <c r="BP186">
        <v>6</v>
      </c>
      <c r="BQ186">
        <v>6</v>
      </c>
      <c r="BR186">
        <v>7</v>
      </c>
      <c r="BS186">
        <v>7</v>
      </c>
      <c r="BT186">
        <v>7</v>
      </c>
      <c r="BU186" t="str">
        <f>"9:00 AM"</f>
        <v>9:00 AM</v>
      </c>
      <c r="BV186" t="str">
        <f>"4:00 PM"</f>
        <v>4:00 PM</v>
      </c>
      <c r="BW186" t="s">
        <v>164</v>
      </c>
      <c r="BX186">
        <v>0</v>
      </c>
      <c r="BY186">
        <v>3</v>
      </c>
      <c r="BZ186" t="s">
        <v>113</v>
      </c>
      <c r="CB186" t="s">
        <v>183</v>
      </c>
      <c r="CC186" t="s">
        <v>184</v>
      </c>
      <c r="CE186" t="s">
        <v>141</v>
      </c>
      <c r="CF186" t="s">
        <v>118</v>
      </c>
      <c r="CG186" s="4">
        <v>96950</v>
      </c>
      <c r="CH186" s="2">
        <v>7.45</v>
      </c>
      <c r="CI186" s="2">
        <v>7.59</v>
      </c>
      <c r="CJ186" s="2">
        <v>11.17</v>
      </c>
      <c r="CK186" s="2">
        <v>11.38</v>
      </c>
      <c r="CL186" t="s">
        <v>131</v>
      </c>
      <c r="CN186" t="s">
        <v>133</v>
      </c>
      <c r="CP186" t="s">
        <v>113</v>
      </c>
      <c r="CQ186" t="s">
        <v>134</v>
      </c>
      <c r="CR186" t="s">
        <v>113</v>
      </c>
      <c r="CS186" t="s">
        <v>134</v>
      </c>
      <c r="CT186" t="s">
        <v>132</v>
      </c>
      <c r="CU186" t="s">
        <v>134</v>
      </c>
      <c r="CV186" t="s">
        <v>132</v>
      </c>
      <c r="CW186" t="s">
        <v>1795</v>
      </c>
      <c r="CX186" s="5">
        <v>16702345900</v>
      </c>
      <c r="CY186" t="s">
        <v>179</v>
      </c>
      <c r="CZ186" t="s">
        <v>132</v>
      </c>
      <c r="DA186" t="s">
        <v>134</v>
      </c>
      <c r="DB186" t="s">
        <v>113</v>
      </c>
    </row>
    <row r="187" spans="1:111" ht="14.45" customHeight="1" x14ac:dyDescent="0.25">
      <c r="A187" t="s">
        <v>6603</v>
      </c>
      <c r="B187" t="s">
        <v>187</v>
      </c>
      <c r="C187" s="1">
        <v>44854.9784462963</v>
      </c>
      <c r="D187" s="1">
        <v>44895</v>
      </c>
      <c r="E187" t="s">
        <v>170</v>
      </c>
      <c r="G187" t="s">
        <v>113</v>
      </c>
      <c r="H187" t="s">
        <v>113</v>
      </c>
      <c r="I187" t="s">
        <v>113</v>
      </c>
      <c r="J187" t="s">
        <v>293</v>
      </c>
      <c r="K187" t="s">
        <v>294</v>
      </c>
      <c r="L187" t="s">
        <v>294</v>
      </c>
      <c r="M187" t="s">
        <v>296</v>
      </c>
      <c r="N187" t="s">
        <v>117</v>
      </c>
      <c r="O187" t="s">
        <v>118</v>
      </c>
      <c r="P187" s="4">
        <v>96950</v>
      </c>
      <c r="Q187" t="s">
        <v>119</v>
      </c>
      <c r="S187" s="5">
        <v>16703223311</v>
      </c>
      <c r="T187">
        <v>4504</v>
      </c>
      <c r="U187">
        <v>72111</v>
      </c>
      <c r="V187" t="s">
        <v>120</v>
      </c>
      <c r="X187" t="s">
        <v>142</v>
      </c>
      <c r="Y187" t="s">
        <v>297</v>
      </c>
      <c r="AA187" t="s">
        <v>298</v>
      </c>
      <c r="AB187" t="s">
        <v>295</v>
      </c>
      <c r="AC187" t="s">
        <v>296</v>
      </c>
      <c r="AD187" t="s">
        <v>117</v>
      </c>
      <c r="AE187" t="s">
        <v>118</v>
      </c>
      <c r="AF187" s="4">
        <v>96950</v>
      </c>
      <c r="AG187" t="s">
        <v>119</v>
      </c>
      <c r="AI187" s="5">
        <v>16703223311</v>
      </c>
      <c r="AJ187">
        <v>4504</v>
      </c>
      <c r="AK187" t="s">
        <v>299</v>
      </c>
      <c r="BC187" t="str">
        <f>"35-2014.00"</f>
        <v>35-2014.00</v>
      </c>
      <c r="BD187" t="s">
        <v>287</v>
      </c>
      <c r="BE187" t="s">
        <v>6604</v>
      </c>
      <c r="BF187" t="s">
        <v>289</v>
      </c>
      <c r="BG187">
        <v>12</v>
      </c>
      <c r="BH187">
        <v>12</v>
      </c>
      <c r="BI187" s="1">
        <v>44927</v>
      </c>
      <c r="BJ187" s="1">
        <v>45291</v>
      </c>
      <c r="BK187" s="1">
        <v>44927</v>
      </c>
      <c r="BL187" s="1">
        <v>45291</v>
      </c>
      <c r="BM187">
        <v>40</v>
      </c>
      <c r="BN187">
        <v>0</v>
      </c>
      <c r="BO187">
        <v>8</v>
      </c>
      <c r="BP187">
        <v>8</v>
      </c>
      <c r="BQ187">
        <v>8</v>
      </c>
      <c r="BR187">
        <v>8</v>
      </c>
      <c r="BS187">
        <v>8</v>
      </c>
      <c r="BT187">
        <v>0</v>
      </c>
      <c r="BU187" t="str">
        <f>"8:00 AM"</f>
        <v>8:00 AM</v>
      </c>
      <c r="BV187" t="str">
        <f>"5:00 PM"</f>
        <v>5:00 PM</v>
      </c>
      <c r="BW187" t="s">
        <v>164</v>
      </c>
      <c r="BX187">
        <v>0</v>
      </c>
      <c r="BY187">
        <v>6</v>
      </c>
      <c r="BZ187" t="s">
        <v>113</v>
      </c>
      <c r="CB187" t="s">
        <v>6605</v>
      </c>
      <c r="CC187" t="s">
        <v>295</v>
      </c>
      <c r="CD187" t="s">
        <v>296</v>
      </c>
      <c r="CE187" t="s">
        <v>117</v>
      </c>
      <c r="CF187" t="s">
        <v>118</v>
      </c>
      <c r="CG187" s="4">
        <v>96950</v>
      </c>
      <c r="CH187" s="2">
        <v>9.59</v>
      </c>
      <c r="CI187" s="2">
        <v>9.59</v>
      </c>
      <c r="CJ187" s="2">
        <v>14.39</v>
      </c>
      <c r="CK187" s="2">
        <v>14.39</v>
      </c>
      <c r="CL187" t="s">
        <v>131</v>
      </c>
      <c r="CM187" t="s">
        <v>304</v>
      </c>
      <c r="CN187" t="s">
        <v>133</v>
      </c>
      <c r="CP187" t="s">
        <v>113</v>
      </c>
      <c r="CQ187" t="s">
        <v>134</v>
      </c>
      <c r="CR187" t="s">
        <v>113</v>
      </c>
      <c r="CS187" t="s">
        <v>134</v>
      </c>
      <c r="CT187" t="s">
        <v>132</v>
      </c>
      <c r="CU187" t="s">
        <v>134</v>
      </c>
      <c r="CV187" t="s">
        <v>134</v>
      </c>
      <c r="CW187" t="s">
        <v>305</v>
      </c>
      <c r="CX187" s="5">
        <v>16703223311</v>
      </c>
      <c r="CY187" t="s">
        <v>306</v>
      </c>
      <c r="CZ187" t="s">
        <v>307</v>
      </c>
      <c r="DA187" t="s">
        <v>134</v>
      </c>
      <c r="DB187" t="s">
        <v>113</v>
      </c>
      <c r="DC187" t="s">
        <v>308</v>
      </c>
      <c r="DD187" t="s">
        <v>309</v>
      </c>
      <c r="DE187" t="s">
        <v>246</v>
      </c>
      <c r="DF187" t="s">
        <v>310</v>
      </c>
      <c r="DG187" t="s">
        <v>311</v>
      </c>
    </row>
    <row r="188" spans="1:111" ht="14.45" customHeight="1" x14ac:dyDescent="0.25">
      <c r="A188" t="s">
        <v>6606</v>
      </c>
      <c r="B188" t="s">
        <v>356</v>
      </c>
      <c r="C188" s="1">
        <v>44782.536437731484</v>
      </c>
      <c r="D188" s="1">
        <v>44895</v>
      </c>
      <c r="E188" t="s">
        <v>112</v>
      </c>
      <c r="F188" s="1">
        <v>44833.833333333336</v>
      </c>
      <c r="G188" t="s">
        <v>134</v>
      </c>
      <c r="H188" t="s">
        <v>113</v>
      </c>
      <c r="I188" t="s">
        <v>113</v>
      </c>
      <c r="J188" t="s">
        <v>6607</v>
      </c>
      <c r="K188" t="s">
        <v>5331</v>
      </c>
      <c r="L188" t="s">
        <v>6608</v>
      </c>
      <c r="N188" t="s">
        <v>117</v>
      </c>
      <c r="O188" t="s">
        <v>118</v>
      </c>
      <c r="P188" s="4">
        <v>96950</v>
      </c>
      <c r="Q188" t="s">
        <v>119</v>
      </c>
      <c r="S188" s="5">
        <v>16702339032</v>
      </c>
      <c r="U188">
        <v>53111</v>
      </c>
      <c r="V188" t="s">
        <v>120</v>
      </c>
      <c r="X188" t="s">
        <v>5333</v>
      </c>
      <c r="Y188" t="s">
        <v>5334</v>
      </c>
      <c r="Z188" t="s">
        <v>5335</v>
      </c>
      <c r="AA188" t="s">
        <v>548</v>
      </c>
      <c r="AB188" t="s">
        <v>6608</v>
      </c>
      <c r="AD188" t="s">
        <v>117</v>
      </c>
      <c r="AE188" t="s">
        <v>118</v>
      </c>
      <c r="AF188" s="4">
        <v>96950</v>
      </c>
      <c r="AG188" t="s">
        <v>119</v>
      </c>
      <c r="AI188" s="5">
        <v>16702339032</v>
      </c>
      <c r="AK188" t="s">
        <v>5336</v>
      </c>
      <c r="BC188" t="str">
        <f>"37-2011.00"</f>
        <v>37-2011.00</v>
      </c>
      <c r="BD188" t="s">
        <v>125</v>
      </c>
      <c r="BE188" t="s">
        <v>6609</v>
      </c>
      <c r="BF188" t="s">
        <v>480</v>
      </c>
      <c r="BG188">
        <v>1</v>
      </c>
      <c r="BI188" s="1">
        <v>44835</v>
      </c>
      <c r="BJ188" s="1">
        <v>45199</v>
      </c>
      <c r="BM188">
        <v>40</v>
      </c>
      <c r="BN188">
        <v>0</v>
      </c>
      <c r="BO188">
        <v>8</v>
      </c>
      <c r="BP188">
        <v>8</v>
      </c>
      <c r="BQ188">
        <v>8</v>
      </c>
      <c r="BR188">
        <v>8</v>
      </c>
      <c r="BS188">
        <v>8</v>
      </c>
      <c r="BT188">
        <v>0</v>
      </c>
      <c r="BU188" t="str">
        <f>"6:00 AM"</f>
        <v>6:00 AM</v>
      </c>
      <c r="BV188" t="str">
        <f>"4:00 PM"</f>
        <v>4:00 PM</v>
      </c>
      <c r="BW188" t="s">
        <v>128</v>
      </c>
      <c r="BX188">
        <v>0</v>
      </c>
      <c r="BY188">
        <v>6</v>
      </c>
      <c r="BZ188" t="s">
        <v>113</v>
      </c>
      <c r="CB188" t="s">
        <v>6610</v>
      </c>
      <c r="CC188" t="s">
        <v>6611</v>
      </c>
      <c r="CE188" t="s">
        <v>117</v>
      </c>
      <c r="CF188" t="s">
        <v>118</v>
      </c>
      <c r="CG188" s="4">
        <v>96950</v>
      </c>
      <c r="CH188" s="2">
        <v>7.99</v>
      </c>
      <c r="CI188" s="2">
        <v>7.99</v>
      </c>
      <c r="CJ188" s="2">
        <v>0</v>
      </c>
      <c r="CK188" s="2">
        <v>0</v>
      </c>
      <c r="CL188" t="s">
        <v>131</v>
      </c>
      <c r="CM188" t="s">
        <v>557</v>
      </c>
      <c r="CN188" t="s">
        <v>133</v>
      </c>
      <c r="CP188" t="s">
        <v>113</v>
      </c>
      <c r="CQ188" t="s">
        <v>134</v>
      </c>
      <c r="CR188" t="s">
        <v>113</v>
      </c>
      <c r="CS188" t="s">
        <v>113</v>
      </c>
      <c r="CT188" t="s">
        <v>132</v>
      </c>
      <c r="CU188" t="s">
        <v>134</v>
      </c>
      <c r="CV188" t="s">
        <v>132</v>
      </c>
      <c r="CW188" t="s">
        <v>558</v>
      </c>
      <c r="CX188" s="5">
        <v>16702339032</v>
      </c>
      <c r="CY188" t="s">
        <v>5336</v>
      </c>
      <c r="CZ188" t="s">
        <v>132</v>
      </c>
      <c r="DA188" t="s">
        <v>134</v>
      </c>
      <c r="DB188" t="s">
        <v>113</v>
      </c>
      <c r="DC188" t="s">
        <v>6612</v>
      </c>
      <c r="DD188" t="s">
        <v>5334</v>
      </c>
      <c r="DE188" t="s">
        <v>1197</v>
      </c>
      <c r="DF188" t="s">
        <v>5331</v>
      </c>
      <c r="DG188" t="s">
        <v>5336</v>
      </c>
    </row>
    <row r="189" spans="1:111" ht="14.45" customHeight="1" x14ac:dyDescent="0.25">
      <c r="A189" t="s">
        <v>6613</v>
      </c>
      <c r="B189" t="s">
        <v>187</v>
      </c>
      <c r="C189" s="1">
        <v>44812.044647800925</v>
      </c>
      <c r="D189" s="1">
        <v>44895</v>
      </c>
      <c r="E189" t="s">
        <v>170</v>
      </c>
      <c r="G189" t="s">
        <v>113</v>
      </c>
      <c r="H189" t="s">
        <v>113</v>
      </c>
      <c r="I189" t="s">
        <v>113</v>
      </c>
      <c r="J189" t="s">
        <v>6614</v>
      </c>
      <c r="L189" t="s">
        <v>6615</v>
      </c>
      <c r="N189" t="s">
        <v>130</v>
      </c>
      <c r="O189" t="s">
        <v>118</v>
      </c>
      <c r="P189" s="4">
        <v>96950</v>
      </c>
      <c r="Q189" t="s">
        <v>119</v>
      </c>
      <c r="S189" s="5">
        <v>16709894888</v>
      </c>
      <c r="U189">
        <v>541219</v>
      </c>
      <c r="V189" t="s">
        <v>120</v>
      </c>
      <c r="X189" t="s">
        <v>5923</v>
      </c>
      <c r="Y189" t="s">
        <v>4743</v>
      </c>
      <c r="AA189" t="s">
        <v>477</v>
      </c>
      <c r="AB189" t="s">
        <v>6616</v>
      </c>
      <c r="AD189" t="s">
        <v>117</v>
      </c>
      <c r="AE189" t="s">
        <v>118</v>
      </c>
      <c r="AF189" s="4">
        <v>96950</v>
      </c>
      <c r="AG189" t="s">
        <v>119</v>
      </c>
      <c r="AI189" s="5">
        <v>16709894888</v>
      </c>
      <c r="AK189" t="s">
        <v>5926</v>
      </c>
      <c r="BC189" t="str">
        <f>"39-9011.00"</f>
        <v>39-9011.00</v>
      </c>
      <c r="BD189" t="s">
        <v>1758</v>
      </c>
      <c r="BE189" t="s">
        <v>6617</v>
      </c>
      <c r="BF189" t="s">
        <v>4584</v>
      </c>
      <c r="BG189">
        <v>8</v>
      </c>
      <c r="BH189">
        <v>8</v>
      </c>
      <c r="BI189" s="1">
        <v>44927</v>
      </c>
      <c r="BJ189" s="1">
        <v>45291</v>
      </c>
      <c r="BK189" s="1">
        <v>44927</v>
      </c>
      <c r="BL189" s="1">
        <v>45291</v>
      </c>
      <c r="BM189">
        <v>35</v>
      </c>
      <c r="BN189">
        <v>0</v>
      </c>
      <c r="BO189">
        <v>7</v>
      </c>
      <c r="BP189">
        <v>7</v>
      </c>
      <c r="BQ189">
        <v>7</v>
      </c>
      <c r="BR189">
        <v>7</v>
      </c>
      <c r="BS189">
        <v>7</v>
      </c>
      <c r="BT189">
        <v>0</v>
      </c>
      <c r="BU189" t="str">
        <f>"9:00 AM"</f>
        <v>9:00 AM</v>
      </c>
      <c r="BV189" t="str">
        <f>"5:00 PM"</f>
        <v>5:00 PM</v>
      </c>
      <c r="BW189" t="s">
        <v>164</v>
      </c>
      <c r="BX189">
        <v>0</v>
      </c>
      <c r="BY189">
        <v>12</v>
      </c>
      <c r="BZ189" t="s">
        <v>113</v>
      </c>
      <c r="CB189" s="3" t="s">
        <v>6618</v>
      </c>
      <c r="CC189" t="s">
        <v>6619</v>
      </c>
      <c r="CE189" t="s">
        <v>130</v>
      </c>
      <c r="CF189" t="s">
        <v>118</v>
      </c>
      <c r="CG189" s="4">
        <v>96950</v>
      </c>
      <c r="CH189" s="2">
        <v>7.53</v>
      </c>
      <c r="CI189" s="2">
        <v>7.53</v>
      </c>
      <c r="CJ189" s="2">
        <v>0</v>
      </c>
      <c r="CK189" s="2">
        <v>0</v>
      </c>
      <c r="CL189" t="s">
        <v>131</v>
      </c>
      <c r="CN189" t="s">
        <v>133</v>
      </c>
      <c r="CP189" t="s">
        <v>113</v>
      </c>
      <c r="CQ189" t="s">
        <v>134</v>
      </c>
      <c r="CR189" t="s">
        <v>113</v>
      </c>
      <c r="CS189" t="s">
        <v>113</v>
      </c>
      <c r="CT189" t="s">
        <v>132</v>
      </c>
      <c r="CU189" t="s">
        <v>134</v>
      </c>
      <c r="CV189" t="s">
        <v>132</v>
      </c>
      <c r="CW189" t="s">
        <v>6620</v>
      </c>
      <c r="CX189" s="5">
        <v>16709894888</v>
      </c>
      <c r="CY189" t="s">
        <v>5926</v>
      </c>
      <c r="CZ189" t="s">
        <v>132</v>
      </c>
      <c r="DA189" t="s">
        <v>134</v>
      </c>
      <c r="DB189" t="s">
        <v>113</v>
      </c>
    </row>
    <row r="190" spans="1:111" ht="14.45" customHeight="1" x14ac:dyDescent="0.25">
      <c r="A190" t="s">
        <v>6621</v>
      </c>
      <c r="B190" t="s">
        <v>187</v>
      </c>
      <c r="C190" s="1">
        <v>44861.900129050926</v>
      </c>
      <c r="D190" s="1">
        <v>44895</v>
      </c>
      <c r="E190" t="s">
        <v>170</v>
      </c>
      <c r="G190" t="s">
        <v>113</v>
      </c>
      <c r="H190" t="s">
        <v>113</v>
      </c>
      <c r="I190" t="s">
        <v>113</v>
      </c>
      <c r="J190" t="s">
        <v>3442</v>
      </c>
      <c r="K190" t="s">
        <v>3443</v>
      </c>
      <c r="L190" t="s">
        <v>3444</v>
      </c>
      <c r="M190" t="s">
        <v>3444</v>
      </c>
      <c r="N190" t="s">
        <v>141</v>
      </c>
      <c r="O190" t="s">
        <v>118</v>
      </c>
      <c r="P190" s="4">
        <v>96950</v>
      </c>
      <c r="Q190" t="s">
        <v>119</v>
      </c>
      <c r="S190" s="5">
        <v>16702346445</v>
      </c>
      <c r="T190">
        <v>2263</v>
      </c>
      <c r="U190">
        <v>23822</v>
      </c>
      <c r="V190" t="s">
        <v>120</v>
      </c>
      <c r="X190" t="s">
        <v>2850</v>
      </c>
      <c r="Y190" t="s">
        <v>2851</v>
      </c>
      <c r="AA190" t="s">
        <v>2852</v>
      </c>
      <c r="AB190" t="s">
        <v>3445</v>
      </c>
      <c r="AC190" t="s">
        <v>3445</v>
      </c>
      <c r="AD190" t="s">
        <v>141</v>
      </c>
      <c r="AE190" t="s">
        <v>118</v>
      </c>
      <c r="AF190" s="4">
        <v>96950</v>
      </c>
      <c r="AG190" t="s">
        <v>119</v>
      </c>
      <c r="AI190" s="5">
        <v>16702346445</v>
      </c>
      <c r="AJ190">
        <v>2263</v>
      </c>
      <c r="AK190" t="s">
        <v>2854</v>
      </c>
      <c r="BC190" t="str">
        <f>"49-9021.00"</f>
        <v>49-9021.00</v>
      </c>
      <c r="BD190" t="s">
        <v>3446</v>
      </c>
      <c r="BE190" t="s">
        <v>3447</v>
      </c>
      <c r="BF190" t="s">
        <v>3448</v>
      </c>
      <c r="BG190">
        <v>2</v>
      </c>
      <c r="BH190">
        <v>2</v>
      </c>
      <c r="BI190" s="1">
        <v>44896</v>
      </c>
      <c r="BJ190" s="1">
        <v>45260</v>
      </c>
      <c r="BK190" s="1">
        <v>44896</v>
      </c>
      <c r="BL190" s="1">
        <v>45260</v>
      </c>
      <c r="BM190">
        <v>40</v>
      </c>
      <c r="BN190">
        <v>0</v>
      </c>
      <c r="BO190">
        <v>8</v>
      </c>
      <c r="BP190">
        <v>8</v>
      </c>
      <c r="BQ190">
        <v>8</v>
      </c>
      <c r="BR190">
        <v>8</v>
      </c>
      <c r="BS190">
        <v>8</v>
      </c>
      <c r="BT190">
        <v>0</v>
      </c>
      <c r="BU190" t="str">
        <f>"8:00 AM"</f>
        <v>8:00 AM</v>
      </c>
      <c r="BV190" t="str">
        <f>"5:00 PM"</f>
        <v>5:00 PM</v>
      </c>
      <c r="BW190" t="s">
        <v>164</v>
      </c>
      <c r="BX190">
        <v>0</v>
      </c>
      <c r="BY190">
        <v>12</v>
      </c>
      <c r="BZ190" t="s">
        <v>113</v>
      </c>
      <c r="CB190" t="s">
        <v>6622</v>
      </c>
      <c r="CC190" t="s">
        <v>3444</v>
      </c>
      <c r="CD190" t="s">
        <v>3444</v>
      </c>
      <c r="CE190" t="s">
        <v>141</v>
      </c>
      <c r="CF190" t="s">
        <v>118</v>
      </c>
      <c r="CG190" s="4">
        <v>96950</v>
      </c>
      <c r="CH190" s="2">
        <v>9.6999999999999993</v>
      </c>
      <c r="CI190" s="2">
        <v>11</v>
      </c>
      <c r="CJ190" s="2">
        <v>14.55</v>
      </c>
      <c r="CK190" s="2">
        <v>16.5</v>
      </c>
      <c r="CL190" t="s">
        <v>131</v>
      </c>
      <c r="CM190" t="s">
        <v>2858</v>
      </c>
      <c r="CN190" t="s">
        <v>133</v>
      </c>
      <c r="CP190" t="s">
        <v>113</v>
      </c>
      <c r="CQ190" t="s">
        <v>134</v>
      </c>
      <c r="CR190" t="s">
        <v>113</v>
      </c>
      <c r="CS190" t="s">
        <v>134</v>
      </c>
      <c r="CT190" t="s">
        <v>132</v>
      </c>
      <c r="CU190" t="s">
        <v>134</v>
      </c>
      <c r="CV190" t="s">
        <v>132</v>
      </c>
      <c r="CW190" t="s">
        <v>132</v>
      </c>
      <c r="CX190" s="5">
        <v>16702346445</v>
      </c>
      <c r="CY190" t="s">
        <v>2854</v>
      </c>
      <c r="CZ190" t="s">
        <v>132</v>
      </c>
      <c r="DA190" t="s">
        <v>134</v>
      </c>
      <c r="DB190" t="s">
        <v>113</v>
      </c>
      <c r="DC190" t="s">
        <v>2850</v>
      </c>
      <c r="DD190" t="s">
        <v>2851</v>
      </c>
      <c r="DF190" t="s">
        <v>6623</v>
      </c>
      <c r="DG190" t="s">
        <v>2854</v>
      </c>
    </row>
    <row r="191" spans="1:111" ht="14.45" customHeight="1" x14ac:dyDescent="0.25">
      <c r="A191" t="s">
        <v>6624</v>
      </c>
      <c r="B191" t="s">
        <v>187</v>
      </c>
      <c r="C191" s="1">
        <v>44840.873652083334</v>
      </c>
      <c r="D191" s="1">
        <v>44895</v>
      </c>
      <c r="E191" t="s">
        <v>170</v>
      </c>
      <c r="G191" t="s">
        <v>134</v>
      </c>
      <c r="H191" t="s">
        <v>113</v>
      </c>
      <c r="I191" t="s">
        <v>113</v>
      </c>
      <c r="J191" t="s">
        <v>6625</v>
      </c>
      <c r="K191" t="s">
        <v>6626</v>
      </c>
      <c r="L191" t="s">
        <v>6627</v>
      </c>
      <c r="N191" t="s">
        <v>117</v>
      </c>
      <c r="O191" t="s">
        <v>118</v>
      </c>
      <c r="P191" s="4">
        <v>96950</v>
      </c>
      <c r="Q191" t="s">
        <v>119</v>
      </c>
      <c r="S191" s="5">
        <v>16702358715</v>
      </c>
      <c r="U191">
        <v>4451</v>
      </c>
      <c r="V191" t="s">
        <v>120</v>
      </c>
      <c r="X191" t="s">
        <v>4043</v>
      </c>
      <c r="Y191" t="s">
        <v>6628</v>
      </c>
      <c r="AA191" t="s">
        <v>144</v>
      </c>
      <c r="AB191" t="s">
        <v>6627</v>
      </c>
      <c r="AD191" t="s">
        <v>117</v>
      </c>
      <c r="AE191" t="s">
        <v>118</v>
      </c>
      <c r="AF191" s="4">
        <v>96950</v>
      </c>
      <c r="AG191" t="s">
        <v>119</v>
      </c>
      <c r="AI191" s="5">
        <v>16702358715</v>
      </c>
      <c r="AK191" t="s">
        <v>3135</v>
      </c>
      <c r="AL191" t="s">
        <v>777</v>
      </c>
      <c r="AM191" t="s">
        <v>778</v>
      </c>
      <c r="AN191" t="s">
        <v>779</v>
      </c>
      <c r="AP191" t="s">
        <v>780</v>
      </c>
      <c r="AR191" t="s">
        <v>117</v>
      </c>
      <c r="AS191" t="s">
        <v>118</v>
      </c>
      <c r="AT191" s="4">
        <v>96950</v>
      </c>
      <c r="AU191" t="s">
        <v>119</v>
      </c>
      <c r="AW191" s="5">
        <v>16702353403</v>
      </c>
      <c r="AY191" t="s">
        <v>3136</v>
      </c>
      <c r="AZ191" t="s">
        <v>782</v>
      </c>
      <c r="BC191" t="str">
        <f>"11-1021.00"</f>
        <v>11-1021.00</v>
      </c>
      <c r="BD191" t="s">
        <v>637</v>
      </c>
      <c r="BE191" t="s">
        <v>6629</v>
      </c>
      <c r="BF191" t="s">
        <v>1092</v>
      </c>
      <c r="BG191">
        <v>1</v>
      </c>
      <c r="BH191">
        <v>1</v>
      </c>
      <c r="BI191" s="1">
        <v>44897</v>
      </c>
      <c r="BJ191" s="1">
        <v>45992</v>
      </c>
      <c r="BK191" s="1">
        <v>44897</v>
      </c>
      <c r="BL191" s="1">
        <v>45992</v>
      </c>
      <c r="BM191">
        <v>35</v>
      </c>
      <c r="BN191">
        <v>0</v>
      </c>
      <c r="BO191">
        <v>7</v>
      </c>
      <c r="BP191">
        <v>7</v>
      </c>
      <c r="BQ191">
        <v>7</v>
      </c>
      <c r="BR191">
        <v>7</v>
      </c>
      <c r="BS191">
        <v>7</v>
      </c>
      <c r="BT191">
        <v>0</v>
      </c>
      <c r="BU191" t="str">
        <f>"9:00 AM"</f>
        <v>9:00 AM</v>
      </c>
      <c r="BV191" t="str">
        <f>"5:00 AM"</f>
        <v>5:00 AM</v>
      </c>
      <c r="BW191" t="s">
        <v>164</v>
      </c>
      <c r="BX191">
        <v>0</v>
      </c>
      <c r="BY191">
        <v>12</v>
      </c>
      <c r="BZ191" t="s">
        <v>134</v>
      </c>
      <c r="CA191">
        <v>2</v>
      </c>
      <c r="CB191" t="s">
        <v>6630</v>
      </c>
      <c r="CC191" t="s">
        <v>6631</v>
      </c>
      <c r="CE191" t="s">
        <v>117</v>
      </c>
      <c r="CF191" t="s">
        <v>118</v>
      </c>
      <c r="CG191" s="4">
        <v>96950</v>
      </c>
      <c r="CH191" s="2">
        <v>20.83</v>
      </c>
      <c r="CI191" s="2">
        <v>20.83</v>
      </c>
      <c r="CJ191" s="2">
        <v>0</v>
      </c>
      <c r="CK191" s="2">
        <v>0</v>
      </c>
      <c r="CL191" t="s">
        <v>131</v>
      </c>
      <c r="CM191" t="s">
        <v>228</v>
      </c>
      <c r="CN191" t="s">
        <v>133</v>
      </c>
      <c r="CP191" t="s">
        <v>113</v>
      </c>
      <c r="CQ191" t="s">
        <v>134</v>
      </c>
      <c r="CR191" t="s">
        <v>113</v>
      </c>
      <c r="CS191" t="s">
        <v>113</v>
      </c>
      <c r="CT191" t="s">
        <v>132</v>
      </c>
      <c r="CU191" t="s">
        <v>134</v>
      </c>
      <c r="CV191" t="s">
        <v>132</v>
      </c>
      <c r="CW191" t="s">
        <v>786</v>
      </c>
      <c r="CX191" s="5">
        <v>16702358715</v>
      </c>
      <c r="CY191" t="s">
        <v>776</v>
      </c>
      <c r="CZ191" t="s">
        <v>132</v>
      </c>
      <c r="DA191" t="s">
        <v>134</v>
      </c>
      <c r="DB191" t="s">
        <v>113</v>
      </c>
    </row>
    <row r="192" spans="1:111" ht="14.45" customHeight="1" x14ac:dyDescent="0.25">
      <c r="A192" t="s">
        <v>6632</v>
      </c>
      <c r="B192" t="s">
        <v>187</v>
      </c>
      <c r="C192" s="1">
        <v>44839.049633101851</v>
      </c>
      <c r="D192" s="1">
        <v>44895</v>
      </c>
      <c r="E192" t="s">
        <v>170</v>
      </c>
      <c r="G192" t="s">
        <v>113</v>
      </c>
      <c r="H192" t="s">
        <v>113</v>
      </c>
      <c r="I192" t="s">
        <v>113</v>
      </c>
      <c r="J192" t="s">
        <v>6633</v>
      </c>
      <c r="L192" t="s">
        <v>1903</v>
      </c>
      <c r="M192" t="s">
        <v>1904</v>
      </c>
      <c r="N192" t="s">
        <v>117</v>
      </c>
      <c r="O192" t="s">
        <v>118</v>
      </c>
      <c r="P192" s="4">
        <v>96950</v>
      </c>
      <c r="Q192" t="s">
        <v>119</v>
      </c>
      <c r="R192" t="s">
        <v>118</v>
      </c>
      <c r="S192" s="5">
        <v>16702341795</v>
      </c>
      <c r="U192">
        <v>722511</v>
      </c>
      <c r="V192" t="s">
        <v>120</v>
      </c>
      <c r="X192" t="s">
        <v>1905</v>
      </c>
      <c r="Y192" t="s">
        <v>1906</v>
      </c>
      <c r="Z192" t="s">
        <v>1907</v>
      </c>
      <c r="AA192" t="s">
        <v>298</v>
      </c>
      <c r="AB192" t="s">
        <v>1903</v>
      </c>
      <c r="AC192" t="s">
        <v>1904</v>
      </c>
      <c r="AD192" t="s">
        <v>117</v>
      </c>
      <c r="AE192" t="s">
        <v>118</v>
      </c>
      <c r="AF192" s="4">
        <v>96950</v>
      </c>
      <c r="AG192" t="s">
        <v>119</v>
      </c>
      <c r="AH192" t="s">
        <v>118</v>
      </c>
      <c r="AI192" s="5">
        <v>16702341795</v>
      </c>
      <c r="AK192" t="s">
        <v>1378</v>
      </c>
      <c r="BC192" t="str">
        <f>"35-2014.00"</f>
        <v>35-2014.00</v>
      </c>
      <c r="BD192" t="s">
        <v>287</v>
      </c>
      <c r="BE192" t="s">
        <v>6634</v>
      </c>
      <c r="BF192" t="s">
        <v>289</v>
      </c>
      <c r="BG192">
        <v>5</v>
      </c>
      <c r="BH192">
        <v>5</v>
      </c>
      <c r="BI192" s="1">
        <v>44866</v>
      </c>
      <c r="BJ192" s="1">
        <v>45230</v>
      </c>
      <c r="BK192" s="1">
        <v>44895</v>
      </c>
      <c r="BL192" s="1">
        <v>45230</v>
      </c>
      <c r="BM192">
        <v>35</v>
      </c>
      <c r="BN192">
        <v>6</v>
      </c>
      <c r="BO192">
        <v>6</v>
      </c>
      <c r="BP192">
        <v>0</v>
      </c>
      <c r="BQ192">
        <v>6</v>
      </c>
      <c r="BR192">
        <v>5</v>
      </c>
      <c r="BS192">
        <v>6</v>
      </c>
      <c r="BT192">
        <v>6</v>
      </c>
      <c r="BU192" t="str">
        <f>"6:00 AM"</f>
        <v>6:00 AM</v>
      </c>
      <c r="BV192" t="str">
        <f>"11:00 PM"</f>
        <v>11:00 PM</v>
      </c>
      <c r="BW192" t="s">
        <v>164</v>
      </c>
      <c r="BX192">
        <v>0</v>
      </c>
      <c r="BY192">
        <v>12</v>
      </c>
      <c r="BZ192" t="s">
        <v>113</v>
      </c>
      <c r="CB192" t="s">
        <v>6635</v>
      </c>
      <c r="CC192" t="s">
        <v>6636</v>
      </c>
      <c r="CD192" t="s">
        <v>1106</v>
      </c>
      <c r="CE192" t="s">
        <v>117</v>
      </c>
      <c r="CF192" t="s">
        <v>118</v>
      </c>
      <c r="CG192" s="4">
        <v>96950</v>
      </c>
      <c r="CH192" s="2">
        <v>8.5500000000000007</v>
      </c>
      <c r="CI192" s="2">
        <v>9</v>
      </c>
      <c r="CJ192" s="2">
        <v>12.83</v>
      </c>
      <c r="CK192" s="2">
        <v>13.5</v>
      </c>
      <c r="CL192" t="s">
        <v>131</v>
      </c>
      <c r="CM192" t="s">
        <v>6637</v>
      </c>
      <c r="CN192" t="s">
        <v>133</v>
      </c>
      <c r="CP192" t="s">
        <v>113</v>
      </c>
      <c r="CQ192" t="s">
        <v>134</v>
      </c>
      <c r="CR192" t="s">
        <v>134</v>
      </c>
      <c r="CS192" t="s">
        <v>134</v>
      </c>
      <c r="CT192" t="s">
        <v>132</v>
      </c>
      <c r="CU192" t="s">
        <v>134</v>
      </c>
      <c r="CV192" t="s">
        <v>134</v>
      </c>
      <c r="CW192" t="s">
        <v>1383</v>
      </c>
      <c r="CX192" s="5">
        <v>16702341795</v>
      </c>
      <c r="CY192" t="s">
        <v>1378</v>
      </c>
      <c r="CZ192" t="s">
        <v>1384</v>
      </c>
      <c r="DA192" t="s">
        <v>134</v>
      </c>
      <c r="DB192" t="s">
        <v>113</v>
      </c>
    </row>
    <row r="193" spans="1:111" ht="14.45" customHeight="1" x14ac:dyDescent="0.25">
      <c r="A193" t="s">
        <v>6638</v>
      </c>
      <c r="B193" t="s">
        <v>187</v>
      </c>
      <c r="C193" s="1">
        <v>44852.066941666664</v>
      </c>
      <c r="D193" s="1">
        <v>44895</v>
      </c>
      <c r="E193" t="s">
        <v>170</v>
      </c>
      <c r="G193" t="s">
        <v>134</v>
      </c>
      <c r="H193" t="s">
        <v>113</v>
      </c>
      <c r="I193" t="s">
        <v>113</v>
      </c>
      <c r="J193" t="s">
        <v>5921</v>
      </c>
      <c r="L193" t="s">
        <v>5922</v>
      </c>
      <c r="N193" t="s">
        <v>586</v>
      </c>
      <c r="O193" t="s">
        <v>118</v>
      </c>
      <c r="P193" s="4">
        <v>96950</v>
      </c>
      <c r="Q193" t="s">
        <v>119</v>
      </c>
      <c r="S193" s="5">
        <v>16709894888</v>
      </c>
      <c r="U193">
        <v>56171</v>
      </c>
      <c r="V193" t="s">
        <v>120</v>
      </c>
      <c r="X193" t="s">
        <v>5923</v>
      </c>
      <c r="Y193" t="s">
        <v>5924</v>
      </c>
      <c r="Z193" t="s">
        <v>5925</v>
      </c>
      <c r="AA193" t="s">
        <v>477</v>
      </c>
      <c r="AB193" t="s">
        <v>5922</v>
      </c>
      <c r="AD193" t="s">
        <v>586</v>
      </c>
      <c r="AE193" t="s">
        <v>118</v>
      </c>
      <c r="AF193" s="4">
        <v>96950</v>
      </c>
      <c r="AG193" t="s">
        <v>119</v>
      </c>
      <c r="AI193" s="5">
        <v>16709894888</v>
      </c>
      <c r="AK193" t="s">
        <v>5926</v>
      </c>
      <c r="BC193" t="str">
        <f>"37-2021.00"</f>
        <v>37-2021.00</v>
      </c>
      <c r="BD193" t="s">
        <v>5927</v>
      </c>
      <c r="BE193" t="s">
        <v>5928</v>
      </c>
      <c r="BF193" t="s">
        <v>5929</v>
      </c>
      <c r="BG193">
        <v>10</v>
      </c>
      <c r="BH193">
        <v>10</v>
      </c>
      <c r="BI193" s="1">
        <v>44562</v>
      </c>
      <c r="BJ193" s="1">
        <v>46022</v>
      </c>
      <c r="BK193" s="1">
        <v>44895</v>
      </c>
      <c r="BL193" s="1">
        <v>46022</v>
      </c>
      <c r="BM193">
        <v>35</v>
      </c>
      <c r="BN193">
        <v>0</v>
      </c>
      <c r="BO193">
        <v>7</v>
      </c>
      <c r="BP193">
        <v>7</v>
      </c>
      <c r="BQ193">
        <v>7</v>
      </c>
      <c r="BR193">
        <v>7</v>
      </c>
      <c r="BS193">
        <v>7</v>
      </c>
      <c r="BT193">
        <v>0</v>
      </c>
      <c r="BU193" t="str">
        <f>"8:00 AM"</f>
        <v>8:00 AM</v>
      </c>
      <c r="BV193" t="str">
        <f>"4:00 PM"</f>
        <v>4:00 PM</v>
      </c>
      <c r="BW193" t="s">
        <v>128</v>
      </c>
      <c r="BX193">
        <v>0</v>
      </c>
      <c r="BY193">
        <v>12</v>
      </c>
      <c r="BZ193" t="s">
        <v>113</v>
      </c>
      <c r="CB193" s="3" t="s">
        <v>5930</v>
      </c>
      <c r="CC193" t="s">
        <v>5931</v>
      </c>
      <c r="CE193" t="s">
        <v>586</v>
      </c>
      <c r="CF193" t="s">
        <v>118</v>
      </c>
      <c r="CG193" s="4">
        <v>96950</v>
      </c>
      <c r="CH193" s="2">
        <v>7.77</v>
      </c>
      <c r="CI193" s="2">
        <v>7.77</v>
      </c>
      <c r="CJ193" s="2">
        <v>0</v>
      </c>
      <c r="CK193" s="2">
        <v>0</v>
      </c>
      <c r="CL193" t="s">
        <v>131</v>
      </c>
      <c r="CN193" t="s">
        <v>133</v>
      </c>
      <c r="CP193" t="s">
        <v>113</v>
      </c>
      <c r="CQ193" t="s">
        <v>134</v>
      </c>
      <c r="CR193" t="s">
        <v>113</v>
      </c>
      <c r="CS193" t="s">
        <v>113</v>
      </c>
      <c r="CT193" t="s">
        <v>132</v>
      </c>
      <c r="CU193" t="s">
        <v>134</v>
      </c>
      <c r="CV193" t="s">
        <v>132</v>
      </c>
      <c r="CW193" t="s">
        <v>6639</v>
      </c>
      <c r="CX193" s="5">
        <v>16709894888</v>
      </c>
      <c r="CY193" t="s">
        <v>5926</v>
      </c>
      <c r="CZ193" t="s">
        <v>132</v>
      </c>
      <c r="DA193" t="s">
        <v>134</v>
      </c>
      <c r="DB193" t="s">
        <v>113</v>
      </c>
    </row>
    <row r="194" spans="1:111" ht="14.45" customHeight="1" x14ac:dyDescent="0.25">
      <c r="A194" t="s">
        <v>6640</v>
      </c>
      <c r="B194" t="s">
        <v>187</v>
      </c>
      <c r="C194" s="1">
        <v>44859.809883217589</v>
      </c>
      <c r="D194" s="1">
        <v>44895</v>
      </c>
      <c r="E194" t="s">
        <v>170</v>
      </c>
      <c r="G194" t="s">
        <v>113</v>
      </c>
      <c r="H194" t="s">
        <v>113</v>
      </c>
      <c r="I194" t="s">
        <v>113</v>
      </c>
      <c r="J194" t="s">
        <v>1574</v>
      </c>
      <c r="K194" t="s">
        <v>6641</v>
      </c>
      <c r="L194" t="s">
        <v>901</v>
      </c>
      <c r="N194" t="s">
        <v>117</v>
      </c>
      <c r="O194" t="s">
        <v>118</v>
      </c>
      <c r="P194" s="4">
        <v>96950</v>
      </c>
      <c r="Q194" t="s">
        <v>119</v>
      </c>
      <c r="R194" t="s">
        <v>183</v>
      </c>
      <c r="S194" s="5">
        <v>16702347898</v>
      </c>
      <c r="U194">
        <v>561320</v>
      </c>
      <c r="V194" t="s">
        <v>120</v>
      </c>
      <c r="X194" t="s">
        <v>902</v>
      </c>
      <c r="Y194" t="s">
        <v>903</v>
      </c>
      <c r="Z194" t="s">
        <v>904</v>
      </c>
      <c r="AA194" t="s">
        <v>6642</v>
      </c>
      <c r="AB194" t="s">
        <v>901</v>
      </c>
      <c r="AD194" t="s">
        <v>117</v>
      </c>
      <c r="AE194" t="s">
        <v>118</v>
      </c>
      <c r="AF194" s="4">
        <v>96950</v>
      </c>
      <c r="AG194" t="s">
        <v>119</v>
      </c>
      <c r="AH194" t="s">
        <v>132</v>
      </c>
      <c r="AI194" s="5">
        <v>16702347898</v>
      </c>
      <c r="AK194" t="s">
        <v>1577</v>
      </c>
      <c r="BC194" t="str">
        <f>"37-2012.00"</f>
        <v>37-2012.00</v>
      </c>
      <c r="BD194" t="s">
        <v>180</v>
      </c>
      <c r="BE194" t="s">
        <v>6643</v>
      </c>
      <c r="BF194" t="s">
        <v>6644</v>
      </c>
      <c r="BG194">
        <v>3</v>
      </c>
      <c r="BH194">
        <v>3</v>
      </c>
      <c r="BI194" s="1">
        <v>44927</v>
      </c>
      <c r="BJ194" s="1">
        <v>45291</v>
      </c>
      <c r="BK194" s="1">
        <v>44927</v>
      </c>
      <c r="BL194" s="1">
        <v>45291</v>
      </c>
      <c r="BM194">
        <v>35</v>
      </c>
      <c r="BN194">
        <v>0</v>
      </c>
      <c r="BO194">
        <v>7</v>
      </c>
      <c r="BP194">
        <v>7</v>
      </c>
      <c r="BQ194">
        <v>7</v>
      </c>
      <c r="BR194">
        <v>7</v>
      </c>
      <c r="BS194">
        <v>7</v>
      </c>
      <c r="BT194">
        <v>0</v>
      </c>
      <c r="BU194" t="str">
        <f>"8:00 AM"</f>
        <v>8:00 AM</v>
      </c>
      <c r="BV194" t="str">
        <f>"4:00 PM"</f>
        <v>4:00 PM</v>
      </c>
      <c r="BW194" t="s">
        <v>164</v>
      </c>
      <c r="BX194">
        <v>0</v>
      </c>
      <c r="BY194">
        <v>3</v>
      </c>
      <c r="BZ194" t="s">
        <v>113</v>
      </c>
      <c r="CB194" s="3" t="s">
        <v>6645</v>
      </c>
      <c r="CC194" t="s">
        <v>244</v>
      </c>
      <c r="CE194" t="s">
        <v>234</v>
      </c>
      <c r="CF194" t="s">
        <v>118</v>
      </c>
      <c r="CG194" s="4">
        <v>96951</v>
      </c>
      <c r="CH194" s="2">
        <v>7.56</v>
      </c>
      <c r="CI194" s="2">
        <v>7.56</v>
      </c>
      <c r="CJ194" s="2">
        <v>11.34</v>
      </c>
      <c r="CK194" s="2">
        <v>11.34</v>
      </c>
      <c r="CL194" t="s">
        <v>131</v>
      </c>
      <c r="CM194" t="s">
        <v>6646</v>
      </c>
      <c r="CN194" t="s">
        <v>133</v>
      </c>
      <c r="CP194" t="s">
        <v>113</v>
      </c>
      <c r="CQ194" t="s">
        <v>134</v>
      </c>
      <c r="CR194" t="s">
        <v>113</v>
      </c>
      <c r="CS194" t="s">
        <v>134</v>
      </c>
      <c r="CT194" t="s">
        <v>132</v>
      </c>
      <c r="CU194" t="s">
        <v>134</v>
      </c>
      <c r="CV194" t="s">
        <v>132</v>
      </c>
      <c r="CW194" t="s">
        <v>6647</v>
      </c>
      <c r="CX194" s="5">
        <v>16702347898</v>
      </c>
      <c r="CY194" t="s">
        <v>1577</v>
      </c>
      <c r="CZ194" t="s">
        <v>183</v>
      </c>
      <c r="DA194" t="s">
        <v>134</v>
      </c>
      <c r="DB194" t="s">
        <v>113</v>
      </c>
    </row>
    <row r="195" spans="1:111" ht="14.45" customHeight="1" x14ac:dyDescent="0.25">
      <c r="A195" t="s">
        <v>6648</v>
      </c>
      <c r="B195" t="s">
        <v>111</v>
      </c>
      <c r="C195" s="1">
        <v>44840.715815277777</v>
      </c>
      <c r="D195" s="1">
        <v>44895</v>
      </c>
      <c r="E195" t="s">
        <v>170</v>
      </c>
      <c r="G195" t="s">
        <v>113</v>
      </c>
      <c r="H195" t="s">
        <v>113</v>
      </c>
      <c r="I195" t="s">
        <v>113</v>
      </c>
      <c r="J195" t="s">
        <v>6107</v>
      </c>
      <c r="K195" t="s">
        <v>6107</v>
      </c>
      <c r="L195" t="s">
        <v>6649</v>
      </c>
      <c r="M195" t="s">
        <v>141</v>
      </c>
      <c r="N195" t="s">
        <v>708</v>
      </c>
      <c r="O195" t="s">
        <v>118</v>
      </c>
      <c r="P195" s="4">
        <v>96950</v>
      </c>
      <c r="Q195" t="s">
        <v>119</v>
      </c>
      <c r="R195" t="s">
        <v>132</v>
      </c>
      <c r="S195" s="5">
        <v>16702347266</v>
      </c>
      <c r="U195">
        <v>487210</v>
      </c>
      <c r="V195" t="s">
        <v>120</v>
      </c>
      <c r="X195" t="s">
        <v>6109</v>
      </c>
      <c r="Y195" t="s">
        <v>6110</v>
      </c>
      <c r="Z195" t="s">
        <v>6111</v>
      </c>
      <c r="AA195" t="s">
        <v>326</v>
      </c>
      <c r="AB195" t="s">
        <v>6650</v>
      </c>
      <c r="AC195" t="s">
        <v>141</v>
      </c>
      <c r="AD195" t="s">
        <v>708</v>
      </c>
      <c r="AE195" t="s">
        <v>118</v>
      </c>
      <c r="AF195" s="4">
        <v>96950</v>
      </c>
      <c r="AG195" t="s">
        <v>119</v>
      </c>
      <c r="AH195" t="s">
        <v>132</v>
      </c>
      <c r="AI195" s="5">
        <v>16702347266</v>
      </c>
      <c r="AK195" t="s">
        <v>6112</v>
      </c>
      <c r="BC195" t="str">
        <f>"35-2014.00"</f>
        <v>35-2014.00</v>
      </c>
      <c r="BD195" t="s">
        <v>287</v>
      </c>
      <c r="BE195" t="s">
        <v>6651</v>
      </c>
      <c r="BF195" t="s">
        <v>412</v>
      </c>
      <c r="BG195">
        <v>1</v>
      </c>
      <c r="BI195" s="1">
        <v>44896</v>
      </c>
      <c r="BJ195" s="1">
        <v>45260</v>
      </c>
      <c r="BM195">
        <v>35</v>
      </c>
      <c r="BN195">
        <v>5</v>
      </c>
      <c r="BO195">
        <v>5</v>
      </c>
      <c r="BP195">
        <v>5</v>
      </c>
      <c r="BQ195">
        <v>5</v>
      </c>
      <c r="BR195">
        <v>5</v>
      </c>
      <c r="BS195">
        <v>5</v>
      </c>
      <c r="BT195">
        <v>5</v>
      </c>
      <c r="BU195" t="str">
        <f>"8:30 AM"</f>
        <v>8:30 AM</v>
      </c>
      <c r="BV195" t="str">
        <f>"2:30 PM"</f>
        <v>2:30 PM</v>
      </c>
      <c r="BW195" t="s">
        <v>128</v>
      </c>
      <c r="BX195">
        <v>0</v>
      </c>
      <c r="BY195">
        <v>12</v>
      </c>
      <c r="BZ195" t="s">
        <v>113</v>
      </c>
      <c r="CB195" s="3" t="s">
        <v>6652</v>
      </c>
      <c r="CC195" t="s">
        <v>6653</v>
      </c>
      <c r="CD195" t="s">
        <v>141</v>
      </c>
      <c r="CE195" t="s">
        <v>708</v>
      </c>
      <c r="CF195" t="s">
        <v>118</v>
      </c>
      <c r="CG195" s="4">
        <v>96950</v>
      </c>
      <c r="CH195" s="2">
        <v>8.5500000000000007</v>
      </c>
      <c r="CI195" s="2">
        <v>8.5500000000000007</v>
      </c>
      <c r="CL195" t="s">
        <v>131</v>
      </c>
      <c r="CM195" t="s">
        <v>132</v>
      </c>
      <c r="CN195" t="s">
        <v>133</v>
      </c>
      <c r="CP195" t="s">
        <v>113</v>
      </c>
      <c r="CQ195" t="s">
        <v>134</v>
      </c>
      <c r="CR195" t="s">
        <v>113</v>
      </c>
      <c r="CS195" t="s">
        <v>113</v>
      </c>
      <c r="CT195" t="s">
        <v>132</v>
      </c>
      <c r="CU195" t="s">
        <v>134</v>
      </c>
      <c r="CV195" t="s">
        <v>132</v>
      </c>
      <c r="CW195" t="s">
        <v>132</v>
      </c>
      <c r="CX195" s="5">
        <v>16702347266</v>
      </c>
      <c r="CY195" t="s">
        <v>6112</v>
      </c>
      <c r="CZ195" t="s">
        <v>132</v>
      </c>
      <c r="DA195" t="s">
        <v>134</v>
      </c>
      <c r="DB195" t="s">
        <v>113</v>
      </c>
    </row>
    <row r="196" spans="1:111" ht="14.45" customHeight="1" x14ac:dyDescent="0.25">
      <c r="A196" t="s">
        <v>6654</v>
      </c>
      <c r="B196" t="s">
        <v>356</v>
      </c>
      <c r="C196" s="1">
        <v>44871.222080671294</v>
      </c>
      <c r="D196" s="1">
        <v>44895</v>
      </c>
      <c r="E196" t="s">
        <v>170</v>
      </c>
      <c r="G196" t="s">
        <v>113</v>
      </c>
      <c r="H196" t="s">
        <v>113</v>
      </c>
      <c r="I196" t="s">
        <v>113</v>
      </c>
      <c r="J196" t="s">
        <v>4765</v>
      </c>
      <c r="L196" t="s">
        <v>4766</v>
      </c>
      <c r="N196" t="s">
        <v>117</v>
      </c>
      <c r="O196" t="s">
        <v>118</v>
      </c>
      <c r="P196" s="4">
        <v>96950</v>
      </c>
      <c r="Q196" t="s">
        <v>119</v>
      </c>
      <c r="S196" s="5">
        <v>16702358165</v>
      </c>
      <c r="U196">
        <v>54121</v>
      </c>
      <c r="V196" t="s">
        <v>120</v>
      </c>
      <c r="X196" t="s">
        <v>4767</v>
      </c>
      <c r="Y196" t="s">
        <v>4768</v>
      </c>
      <c r="Z196" t="s">
        <v>2253</v>
      </c>
      <c r="AA196" t="s">
        <v>144</v>
      </c>
      <c r="AB196" t="s">
        <v>4766</v>
      </c>
      <c r="AD196" t="s">
        <v>117</v>
      </c>
      <c r="AE196" t="s">
        <v>118</v>
      </c>
      <c r="AF196" s="4">
        <v>96950</v>
      </c>
      <c r="AG196" t="s">
        <v>119</v>
      </c>
      <c r="AI196" s="5">
        <v>16702358165</v>
      </c>
      <c r="AK196" t="s">
        <v>4769</v>
      </c>
      <c r="BC196" t="str">
        <f>"15-1231.00"</f>
        <v>15-1231.00</v>
      </c>
      <c r="BD196" t="s">
        <v>2926</v>
      </c>
      <c r="BE196" t="s">
        <v>4770</v>
      </c>
      <c r="BF196" t="s">
        <v>4771</v>
      </c>
      <c r="BG196">
        <v>1</v>
      </c>
      <c r="BI196" s="1">
        <v>44872</v>
      </c>
      <c r="BJ196" s="1">
        <v>45199</v>
      </c>
      <c r="BM196">
        <v>40</v>
      </c>
      <c r="BN196">
        <v>0</v>
      </c>
      <c r="BO196">
        <v>8</v>
      </c>
      <c r="BP196">
        <v>8</v>
      </c>
      <c r="BQ196">
        <v>8</v>
      </c>
      <c r="BR196">
        <v>8</v>
      </c>
      <c r="BS196">
        <v>8</v>
      </c>
      <c r="BT196">
        <v>0</v>
      </c>
      <c r="BU196" t="str">
        <f>"8:00 AM"</f>
        <v>8:00 AM</v>
      </c>
      <c r="BV196" t="str">
        <f>"5:00 PM"</f>
        <v>5:00 PM</v>
      </c>
      <c r="BW196" t="s">
        <v>164</v>
      </c>
      <c r="BX196">
        <v>0</v>
      </c>
      <c r="BY196">
        <v>6</v>
      </c>
      <c r="BZ196" t="s">
        <v>113</v>
      </c>
      <c r="CB196" t="s">
        <v>6655</v>
      </c>
      <c r="CC196" t="s">
        <v>4773</v>
      </c>
      <c r="CD196" t="s">
        <v>4774</v>
      </c>
      <c r="CE196" t="s">
        <v>117</v>
      </c>
      <c r="CF196" t="s">
        <v>118</v>
      </c>
      <c r="CG196" s="4">
        <v>96950</v>
      </c>
      <c r="CH196" s="2">
        <v>14.1</v>
      </c>
      <c r="CI196" s="2">
        <v>14.1</v>
      </c>
      <c r="CJ196" s="2">
        <v>0</v>
      </c>
      <c r="CK196" s="2">
        <v>0</v>
      </c>
      <c r="CL196" t="s">
        <v>131</v>
      </c>
      <c r="CM196" t="s">
        <v>128</v>
      </c>
      <c r="CN196" t="s">
        <v>133</v>
      </c>
      <c r="CP196" t="s">
        <v>113</v>
      </c>
      <c r="CQ196" t="s">
        <v>134</v>
      </c>
      <c r="CR196" t="s">
        <v>113</v>
      </c>
      <c r="CS196" t="s">
        <v>113</v>
      </c>
      <c r="CT196" t="s">
        <v>132</v>
      </c>
      <c r="CU196" t="s">
        <v>134</v>
      </c>
      <c r="CV196" t="s">
        <v>132</v>
      </c>
      <c r="CW196" t="s">
        <v>558</v>
      </c>
      <c r="CX196" s="5">
        <v>16702358165</v>
      </c>
      <c r="CY196" t="s">
        <v>4769</v>
      </c>
      <c r="CZ196" t="s">
        <v>183</v>
      </c>
      <c r="DA196" t="s">
        <v>134</v>
      </c>
      <c r="DB196" t="s">
        <v>113</v>
      </c>
      <c r="DC196" t="s">
        <v>4767</v>
      </c>
      <c r="DD196" t="s">
        <v>4775</v>
      </c>
      <c r="DE196" t="s">
        <v>2253</v>
      </c>
      <c r="DF196">
        <v>900231949</v>
      </c>
      <c r="DG196" t="s">
        <v>4769</v>
      </c>
    </row>
    <row r="197" spans="1:111" ht="14.45" customHeight="1" x14ac:dyDescent="0.25">
      <c r="A197" t="s">
        <v>6656</v>
      </c>
      <c r="B197" t="s">
        <v>187</v>
      </c>
      <c r="C197" s="1">
        <v>44866.862100231483</v>
      </c>
      <c r="D197" s="1">
        <v>44895</v>
      </c>
      <c r="E197" t="s">
        <v>170</v>
      </c>
      <c r="G197" t="s">
        <v>113</v>
      </c>
      <c r="H197" t="s">
        <v>113</v>
      </c>
      <c r="I197" t="s">
        <v>113</v>
      </c>
      <c r="J197" t="s">
        <v>6118</v>
      </c>
      <c r="K197" t="s">
        <v>6119</v>
      </c>
      <c r="L197" t="s">
        <v>6125</v>
      </c>
      <c r="M197" t="s">
        <v>6121</v>
      </c>
      <c r="N197" t="s">
        <v>117</v>
      </c>
      <c r="O197" t="s">
        <v>118</v>
      </c>
      <c r="P197" s="4">
        <v>96950</v>
      </c>
      <c r="Q197" t="s">
        <v>119</v>
      </c>
      <c r="S197" s="5">
        <v>16702348904</v>
      </c>
      <c r="U197">
        <v>811213</v>
      </c>
      <c r="V197" t="s">
        <v>120</v>
      </c>
      <c r="X197" t="s">
        <v>6122</v>
      </c>
      <c r="Y197" t="s">
        <v>6123</v>
      </c>
      <c r="Z197" t="s">
        <v>6124</v>
      </c>
      <c r="AA197" t="s">
        <v>5805</v>
      </c>
      <c r="AB197" t="s">
        <v>6657</v>
      </c>
      <c r="AC197" t="s">
        <v>6658</v>
      </c>
      <c r="AD197" t="s">
        <v>117</v>
      </c>
      <c r="AE197" t="s">
        <v>118</v>
      </c>
      <c r="AF197" s="4">
        <v>96950</v>
      </c>
      <c r="AG197" t="s">
        <v>119</v>
      </c>
      <c r="AI197" s="5">
        <v>16702348904</v>
      </c>
      <c r="AK197" t="s">
        <v>6127</v>
      </c>
      <c r="BC197" t="str">
        <f>"49-9071.00"</f>
        <v>49-9071.00</v>
      </c>
      <c r="BD197" t="s">
        <v>240</v>
      </c>
      <c r="BE197" t="s">
        <v>6659</v>
      </c>
      <c r="BF197" t="s">
        <v>275</v>
      </c>
      <c r="BG197">
        <v>1</v>
      </c>
      <c r="BH197">
        <v>1</v>
      </c>
      <c r="BI197" s="1">
        <v>44835</v>
      </c>
      <c r="BJ197" s="1">
        <v>45199</v>
      </c>
      <c r="BK197" s="1">
        <v>44895</v>
      </c>
      <c r="BL197" s="1">
        <v>45199</v>
      </c>
      <c r="BM197">
        <v>40</v>
      </c>
      <c r="BN197">
        <v>0</v>
      </c>
      <c r="BO197">
        <v>8</v>
      </c>
      <c r="BP197">
        <v>8</v>
      </c>
      <c r="BQ197">
        <v>8</v>
      </c>
      <c r="BR197">
        <v>8</v>
      </c>
      <c r="BS197">
        <v>8</v>
      </c>
      <c r="BT197">
        <v>0</v>
      </c>
      <c r="BU197" t="str">
        <f>"8:00 AM"</f>
        <v>8:00 AM</v>
      </c>
      <c r="BV197" t="str">
        <f>"5:00 PM"</f>
        <v>5:00 PM</v>
      </c>
      <c r="BW197" t="s">
        <v>164</v>
      </c>
      <c r="BX197">
        <v>0</v>
      </c>
      <c r="BY197">
        <v>12</v>
      </c>
      <c r="BZ197" t="s">
        <v>113</v>
      </c>
      <c r="CB197" t="s">
        <v>6660</v>
      </c>
      <c r="CC197" t="s">
        <v>6130</v>
      </c>
      <c r="CE197" t="s">
        <v>117</v>
      </c>
      <c r="CF197" t="s">
        <v>118</v>
      </c>
      <c r="CG197" s="4">
        <v>96950</v>
      </c>
      <c r="CH197" s="2">
        <v>9.19</v>
      </c>
      <c r="CI197" s="2">
        <v>9.19</v>
      </c>
      <c r="CJ197" s="2">
        <v>13.79</v>
      </c>
      <c r="CK197" s="2">
        <v>13.79</v>
      </c>
      <c r="CL197" t="s">
        <v>131</v>
      </c>
      <c r="CM197" t="s">
        <v>132</v>
      </c>
      <c r="CN197" t="s">
        <v>133</v>
      </c>
      <c r="CP197" t="s">
        <v>134</v>
      </c>
      <c r="CQ197" t="s">
        <v>134</v>
      </c>
      <c r="CR197" t="s">
        <v>113</v>
      </c>
      <c r="CS197" t="s">
        <v>134</v>
      </c>
      <c r="CT197" t="s">
        <v>132</v>
      </c>
      <c r="CU197" t="s">
        <v>134</v>
      </c>
      <c r="CV197" t="s">
        <v>132</v>
      </c>
      <c r="CW197" t="s">
        <v>6661</v>
      </c>
      <c r="CX197" s="5">
        <v>16702348904</v>
      </c>
      <c r="CY197" t="s">
        <v>6127</v>
      </c>
      <c r="CZ197" t="s">
        <v>132</v>
      </c>
      <c r="DA197" t="s">
        <v>134</v>
      </c>
      <c r="DB197" t="s">
        <v>113</v>
      </c>
      <c r="DC197" t="s">
        <v>6122</v>
      </c>
      <c r="DD197" t="s">
        <v>6123</v>
      </c>
      <c r="DE197" t="s">
        <v>1032</v>
      </c>
      <c r="DF197" t="s">
        <v>6662</v>
      </c>
      <c r="DG197" t="s">
        <v>6127</v>
      </c>
    </row>
    <row r="198" spans="1:111" ht="14.45" customHeight="1" x14ac:dyDescent="0.25">
      <c r="A198" t="s">
        <v>6663</v>
      </c>
      <c r="B198" t="s">
        <v>187</v>
      </c>
      <c r="C198" s="1">
        <v>44857.227978935189</v>
      </c>
      <c r="D198" s="1">
        <v>44895</v>
      </c>
      <c r="E198" t="s">
        <v>170</v>
      </c>
      <c r="G198" t="s">
        <v>113</v>
      </c>
      <c r="H198" t="s">
        <v>134</v>
      </c>
      <c r="I198" t="s">
        <v>113</v>
      </c>
      <c r="J198" t="s">
        <v>5505</v>
      </c>
      <c r="K198" t="s">
        <v>6253</v>
      </c>
      <c r="L198" t="s">
        <v>1719</v>
      </c>
      <c r="M198" t="s">
        <v>1720</v>
      </c>
      <c r="N198" t="s">
        <v>117</v>
      </c>
      <c r="O198" t="s">
        <v>118</v>
      </c>
      <c r="P198" s="4">
        <v>96950</v>
      </c>
      <c r="Q198" t="s">
        <v>119</v>
      </c>
      <c r="S198" s="5">
        <v>16702337461</v>
      </c>
      <c r="U198">
        <v>561320</v>
      </c>
      <c r="V198" t="s">
        <v>120</v>
      </c>
      <c r="X198" t="s">
        <v>1711</v>
      </c>
      <c r="Y198" t="s">
        <v>1712</v>
      </c>
      <c r="Z198" t="s">
        <v>2234</v>
      </c>
      <c r="AA198" t="s">
        <v>390</v>
      </c>
      <c r="AB198" t="s">
        <v>1719</v>
      </c>
      <c r="AC198" t="s">
        <v>1720</v>
      </c>
      <c r="AD198" t="s">
        <v>117</v>
      </c>
      <c r="AE198" t="s">
        <v>118</v>
      </c>
      <c r="AF198" s="4">
        <v>96950</v>
      </c>
      <c r="AG198" t="s">
        <v>6664</v>
      </c>
      <c r="AI198" s="5">
        <v>16702337461</v>
      </c>
      <c r="AK198" t="s">
        <v>1714</v>
      </c>
      <c r="BC198" t="str">
        <f>"35-2014.00"</f>
        <v>35-2014.00</v>
      </c>
      <c r="BD198" t="s">
        <v>287</v>
      </c>
      <c r="BE198" t="s">
        <v>6665</v>
      </c>
      <c r="BF198" t="s">
        <v>289</v>
      </c>
      <c r="BG198">
        <v>5</v>
      </c>
      <c r="BH198">
        <v>5</v>
      </c>
      <c r="BI198" s="1">
        <v>44925</v>
      </c>
      <c r="BJ198" s="1">
        <v>45289</v>
      </c>
      <c r="BK198" s="1">
        <v>44925</v>
      </c>
      <c r="BL198" s="1">
        <v>45289</v>
      </c>
      <c r="BM198">
        <v>35</v>
      </c>
      <c r="BN198">
        <v>0</v>
      </c>
      <c r="BO198">
        <v>7</v>
      </c>
      <c r="BP198">
        <v>7</v>
      </c>
      <c r="BQ198">
        <v>7</v>
      </c>
      <c r="BR198">
        <v>7</v>
      </c>
      <c r="BS198">
        <v>7</v>
      </c>
      <c r="BT198">
        <v>0</v>
      </c>
      <c r="BU198" t="str">
        <f>"9:00 AM"</f>
        <v>9:00 AM</v>
      </c>
      <c r="BV198" t="str">
        <f>"5:00 PM"</f>
        <v>5:00 PM</v>
      </c>
      <c r="BW198" t="s">
        <v>164</v>
      </c>
      <c r="BX198">
        <v>0</v>
      </c>
      <c r="BY198">
        <v>12</v>
      </c>
      <c r="BZ198" t="s">
        <v>113</v>
      </c>
      <c r="CB198" t="s">
        <v>6666</v>
      </c>
      <c r="CC198" t="s">
        <v>1719</v>
      </c>
      <c r="CD198" t="s">
        <v>1720</v>
      </c>
      <c r="CE198" t="s">
        <v>117</v>
      </c>
      <c r="CF198" t="s">
        <v>118</v>
      </c>
      <c r="CG198" s="4">
        <v>96950</v>
      </c>
      <c r="CH198" s="2">
        <v>8.5500000000000007</v>
      </c>
      <c r="CI198" s="2">
        <v>8.5500000000000007</v>
      </c>
      <c r="CJ198" s="2">
        <v>12.82</v>
      </c>
      <c r="CK198" s="2">
        <v>12.82</v>
      </c>
      <c r="CL198" t="s">
        <v>131</v>
      </c>
      <c r="CM198" t="s">
        <v>1721</v>
      </c>
      <c r="CN198" t="s">
        <v>133</v>
      </c>
      <c r="CP198" t="s">
        <v>113</v>
      </c>
      <c r="CQ198" t="s">
        <v>134</v>
      </c>
      <c r="CR198" t="s">
        <v>134</v>
      </c>
      <c r="CS198" t="s">
        <v>134</v>
      </c>
      <c r="CT198" t="s">
        <v>132</v>
      </c>
      <c r="CU198" t="s">
        <v>134</v>
      </c>
      <c r="CV198" t="s">
        <v>132</v>
      </c>
      <c r="CW198" t="s">
        <v>1722</v>
      </c>
      <c r="CX198" s="5">
        <v>16707837461</v>
      </c>
      <c r="CY198" t="s">
        <v>1714</v>
      </c>
      <c r="CZ198" t="s">
        <v>624</v>
      </c>
      <c r="DA198" t="s">
        <v>134</v>
      </c>
      <c r="DB198" t="s">
        <v>113</v>
      </c>
    </row>
    <row r="199" spans="1:111" ht="14.45" customHeight="1" x14ac:dyDescent="0.25">
      <c r="A199" t="s">
        <v>6667</v>
      </c>
      <c r="B199" t="s">
        <v>187</v>
      </c>
      <c r="C199" s="1">
        <v>44803.997329861108</v>
      </c>
      <c r="D199" s="1">
        <v>44895</v>
      </c>
      <c r="E199" t="s">
        <v>170</v>
      </c>
      <c r="G199" t="s">
        <v>113</v>
      </c>
      <c r="H199" t="s">
        <v>113</v>
      </c>
      <c r="I199" t="s">
        <v>113</v>
      </c>
      <c r="J199" t="s">
        <v>1319</v>
      </c>
      <c r="K199" t="s">
        <v>6177</v>
      </c>
      <c r="L199" t="s">
        <v>1321</v>
      </c>
      <c r="N199" t="s">
        <v>586</v>
      </c>
      <c r="O199" t="s">
        <v>118</v>
      </c>
      <c r="P199" s="4">
        <v>96950</v>
      </c>
      <c r="Q199" t="s">
        <v>119</v>
      </c>
      <c r="S199" s="5">
        <v>16702338883</v>
      </c>
      <c r="U199">
        <v>23622</v>
      </c>
      <c r="V199" t="s">
        <v>120</v>
      </c>
      <c r="X199" t="s">
        <v>6178</v>
      </c>
      <c r="Y199" t="s">
        <v>6179</v>
      </c>
      <c r="Z199" t="s">
        <v>1324</v>
      </c>
      <c r="AA199" t="s">
        <v>1325</v>
      </c>
      <c r="AB199" t="s">
        <v>1321</v>
      </c>
      <c r="AD199" t="s">
        <v>586</v>
      </c>
      <c r="AE199" t="s">
        <v>118</v>
      </c>
      <c r="AF199" s="4">
        <v>96950</v>
      </c>
      <c r="AG199" t="s">
        <v>119</v>
      </c>
      <c r="AI199" s="5">
        <v>16702338883</v>
      </c>
      <c r="AK199" t="s">
        <v>1326</v>
      </c>
      <c r="BC199" t="str">
        <f>"17-3011.00"</f>
        <v>17-3011.00</v>
      </c>
      <c r="BD199" t="s">
        <v>6668</v>
      </c>
      <c r="BE199" t="s">
        <v>6669</v>
      </c>
      <c r="BF199" t="s">
        <v>5057</v>
      </c>
      <c r="BG199">
        <v>1</v>
      </c>
      <c r="BH199">
        <v>1</v>
      </c>
      <c r="BI199" s="1">
        <v>44835</v>
      </c>
      <c r="BJ199" s="1">
        <v>45199</v>
      </c>
      <c r="BK199" s="1">
        <v>44895</v>
      </c>
      <c r="BL199" s="1">
        <v>45199</v>
      </c>
      <c r="BM199">
        <v>40</v>
      </c>
      <c r="BN199">
        <v>0</v>
      </c>
      <c r="BO199">
        <v>8</v>
      </c>
      <c r="BP199">
        <v>8</v>
      </c>
      <c r="BQ199">
        <v>8</v>
      </c>
      <c r="BR199">
        <v>8</v>
      </c>
      <c r="BS199">
        <v>8</v>
      </c>
      <c r="BT199">
        <v>0</v>
      </c>
      <c r="BU199" t="str">
        <f>"8:00 AM"</f>
        <v>8:00 AM</v>
      </c>
      <c r="BV199" t="str">
        <f>"5:00 PM"</f>
        <v>5:00 PM</v>
      </c>
      <c r="BW199" t="s">
        <v>394</v>
      </c>
      <c r="BX199">
        <v>0</v>
      </c>
      <c r="BY199">
        <v>24</v>
      </c>
      <c r="BZ199" t="s">
        <v>113</v>
      </c>
      <c r="CB199" t="s">
        <v>6670</v>
      </c>
      <c r="CC199" t="s">
        <v>1329</v>
      </c>
      <c r="CE199" t="s">
        <v>117</v>
      </c>
      <c r="CF199" t="s">
        <v>118</v>
      </c>
      <c r="CG199" s="4">
        <v>96950</v>
      </c>
      <c r="CH199" s="2">
        <v>16.75</v>
      </c>
      <c r="CI199" s="2">
        <v>16.75</v>
      </c>
      <c r="CJ199" s="2">
        <v>25.13</v>
      </c>
      <c r="CK199" s="2">
        <v>25.13</v>
      </c>
      <c r="CL199" t="s">
        <v>131</v>
      </c>
      <c r="CM199" t="s">
        <v>183</v>
      </c>
      <c r="CN199" t="s">
        <v>1330</v>
      </c>
      <c r="CP199" t="s">
        <v>113</v>
      </c>
      <c r="CQ199" t="s">
        <v>134</v>
      </c>
      <c r="CR199" t="s">
        <v>134</v>
      </c>
      <c r="CS199" t="s">
        <v>134</v>
      </c>
      <c r="CT199" t="s">
        <v>132</v>
      </c>
      <c r="CU199" t="s">
        <v>134</v>
      </c>
      <c r="CV199" t="s">
        <v>134</v>
      </c>
      <c r="CW199" t="s">
        <v>6671</v>
      </c>
      <c r="CX199" s="5">
        <v>16702338883</v>
      </c>
      <c r="CY199" t="s">
        <v>1326</v>
      </c>
      <c r="CZ199" t="s">
        <v>132</v>
      </c>
      <c r="DA199" t="s">
        <v>134</v>
      </c>
      <c r="DB199" t="s">
        <v>113</v>
      </c>
    </row>
    <row r="200" spans="1:111" ht="14.45" customHeight="1" x14ac:dyDescent="0.25">
      <c r="A200" t="s">
        <v>6672</v>
      </c>
      <c r="B200" t="s">
        <v>187</v>
      </c>
      <c r="C200" s="1">
        <v>44827.103646412033</v>
      </c>
      <c r="D200" s="1">
        <v>44895</v>
      </c>
      <c r="E200" t="s">
        <v>170</v>
      </c>
      <c r="G200" t="s">
        <v>134</v>
      </c>
      <c r="H200" t="s">
        <v>113</v>
      </c>
      <c r="I200" t="s">
        <v>113</v>
      </c>
      <c r="J200" t="s">
        <v>2303</v>
      </c>
      <c r="K200" t="s">
        <v>6673</v>
      </c>
      <c r="L200" t="s">
        <v>6674</v>
      </c>
      <c r="M200" t="s">
        <v>6675</v>
      </c>
      <c r="N200" t="s">
        <v>141</v>
      </c>
      <c r="O200" t="s">
        <v>118</v>
      </c>
      <c r="P200" s="4">
        <v>96950</v>
      </c>
      <c r="Q200" t="s">
        <v>119</v>
      </c>
      <c r="S200" s="5">
        <v>16702331420</v>
      </c>
      <c r="U200">
        <v>721110</v>
      </c>
      <c r="V200" t="s">
        <v>120</v>
      </c>
      <c r="X200" t="s">
        <v>6676</v>
      </c>
      <c r="Y200" t="s">
        <v>6677</v>
      </c>
      <c r="AA200" t="s">
        <v>522</v>
      </c>
      <c r="AB200" t="s">
        <v>6674</v>
      </c>
      <c r="AC200" t="s">
        <v>6675</v>
      </c>
      <c r="AD200" t="s">
        <v>141</v>
      </c>
      <c r="AE200" t="s">
        <v>118</v>
      </c>
      <c r="AF200" s="4">
        <v>96950</v>
      </c>
      <c r="AG200" t="s">
        <v>119</v>
      </c>
      <c r="AI200" s="5">
        <v>16702852190</v>
      </c>
      <c r="AK200" t="s">
        <v>6678</v>
      </c>
      <c r="BC200" t="str">
        <f>"49-9071.00"</f>
        <v>49-9071.00</v>
      </c>
      <c r="BD200" t="s">
        <v>240</v>
      </c>
      <c r="BE200" t="s">
        <v>6679</v>
      </c>
      <c r="BF200" t="s">
        <v>2642</v>
      </c>
      <c r="BG200">
        <v>2</v>
      </c>
      <c r="BH200">
        <v>2</v>
      </c>
      <c r="BI200" s="1">
        <v>44893</v>
      </c>
      <c r="BJ200" s="1">
        <v>45199</v>
      </c>
      <c r="BK200" s="1">
        <v>44895</v>
      </c>
      <c r="BL200" s="1">
        <v>45199</v>
      </c>
      <c r="BM200">
        <v>35</v>
      </c>
      <c r="BN200">
        <v>0</v>
      </c>
      <c r="BO200">
        <v>7</v>
      </c>
      <c r="BP200">
        <v>7</v>
      </c>
      <c r="BQ200">
        <v>7</v>
      </c>
      <c r="BR200">
        <v>7</v>
      </c>
      <c r="BS200">
        <v>7</v>
      </c>
      <c r="BT200">
        <v>0</v>
      </c>
      <c r="BU200" t="str">
        <f>"2:00 PM"</f>
        <v>2:00 PM</v>
      </c>
      <c r="BV200" t="str">
        <f>"10:00 PM"</f>
        <v>10:00 PM</v>
      </c>
      <c r="BW200" t="s">
        <v>164</v>
      </c>
      <c r="BX200">
        <v>0</v>
      </c>
      <c r="BY200">
        <v>12</v>
      </c>
      <c r="BZ200" t="s">
        <v>113</v>
      </c>
      <c r="CB200" t="s">
        <v>6680</v>
      </c>
      <c r="CC200" t="s">
        <v>6681</v>
      </c>
      <c r="CD200" t="s">
        <v>2538</v>
      </c>
      <c r="CE200" t="s">
        <v>141</v>
      </c>
      <c r="CF200" t="s">
        <v>118</v>
      </c>
      <c r="CG200" s="4">
        <v>96950</v>
      </c>
      <c r="CH200" s="2">
        <v>9.19</v>
      </c>
      <c r="CI200" s="2">
        <v>10.19</v>
      </c>
      <c r="CJ200" s="2">
        <v>13.79</v>
      </c>
      <c r="CK200" s="2">
        <v>15.29</v>
      </c>
      <c r="CL200" t="s">
        <v>131</v>
      </c>
      <c r="CM200" t="s">
        <v>530</v>
      </c>
      <c r="CN200" t="s">
        <v>133</v>
      </c>
      <c r="CP200" t="s">
        <v>113</v>
      </c>
      <c r="CQ200" t="s">
        <v>134</v>
      </c>
      <c r="CR200" t="s">
        <v>113</v>
      </c>
      <c r="CS200" t="s">
        <v>134</v>
      </c>
      <c r="CT200" t="s">
        <v>134</v>
      </c>
      <c r="CU200" t="s">
        <v>134</v>
      </c>
      <c r="CV200" t="s">
        <v>132</v>
      </c>
      <c r="CW200" t="s">
        <v>6682</v>
      </c>
      <c r="CX200" s="5">
        <v>16702353715</v>
      </c>
      <c r="CY200" t="s">
        <v>6683</v>
      </c>
      <c r="CZ200" t="s">
        <v>533</v>
      </c>
      <c r="DA200" t="s">
        <v>134</v>
      </c>
      <c r="DB200" t="s">
        <v>113</v>
      </c>
    </row>
    <row r="201" spans="1:111" ht="14.45" customHeight="1" x14ac:dyDescent="0.25">
      <c r="A201" t="s">
        <v>6684</v>
      </c>
      <c r="B201" t="s">
        <v>187</v>
      </c>
      <c r="C201" s="1">
        <v>44860.353272106484</v>
      </c>
      <c r="D201" s="1">
        <v>44895</v>
      </c>
      <c r="E201" t="s">
        <v>170</v>
      </c>
      <c r="G201" t="s">
        <v>113</v>
      </c>
      <c r="H201" t="s">
        <v>113</v>
      </c>
      <c r="I201" t="s">
        <v>113</v>
      </c>
      <c r="J201" t="s">
        <v>6685</v>
      </c>
      <c r="K201" t="s">
        <v>6686</v>
      </c>
      <c r="L201" t="s">
        <v>6687</v>
      </c>
      <c r="M201" t="s">
        <v>3709</v>
      </c>
      <c r="N201" t="s">
        <v>117</v>
      </c>
      <c r="O201" t="s">
        <v>118</v>
      </c>
      <c r="P201" s="4">
        <v>96950</v>
      </c>
      <c r="Q201" t="s">
        <v>119</v>
      </c>
      <c r="R201" t="s">
        <v>118</v>
      </c>
      <c r="S201" s="5">
        <v>16709899420</v>
      </c>
      <c r="U201">
        <v>53111</v>
      </c>
      <c r="V201" t="s">
        <v>120</v>
      </c>
      <c r="X201" t="s">
        <v>3183</v>
      </c>
      <c r="Y201" t="s">
        <v>6688</v>
      </c>
      <c r="Z201" t="s">
        <v>6689</v>
      </c>
      <c r="AA201" t="s">
        <v>375</v>
      </c>
      <c r="AB201" t="s">
        <v>6690</v>
      </c>
      <c r="AC201" t="s">
        <v>3709</v>
      </c>
      <c r="AD201" t="s">
        <v>117</v>
      </c>
      <c r="AE201" t="s">
        <v>118</v>
      </c>
      <c r="AF201" s="4">
        <v>96950</v>
      </c>
      <c r="AG201" t="s">
        <v>119</v>
      </c>
      <c r="AH201" t="s">
        <v>118</v>
      </c>
      <c r="AI201" s="5">
        <v>16709899420</v>
      </c>
      <c r="AK201" t="s">
        <v>6691</v>
      </c>
      <c r="BC201" t="str">
        <f>"49-9071.00"</f>
        <v>49-9071.00</v>
      </c>
      <c r="BD201" t="s">
        <v>240</v>
      </c>
      <c r="BE201" t="s">
        <v>6692</v>
      </c>
      <c r="BF201" t="s">
        <v>3648</v>
      </c>
      <c r="BG201">
        <v>3</v>
      </c>
      <c r="BH201">
        <v>3</v>
      </c>
      <c r="BI201" s="1">
        <v>44835</v>
      </c>
      <c r="BJ201" s="1">
        <v>45199</v>
      </c>
      <c r="BK201" s="1">
        <v>44895</v>
      </c>
      <c r="BL201" s="1">
        <v>45199</v>
      </c>
      <c r="BM201">
        <v>40</v>
      </c>
      <c r="BN201">
        <v>0</v>
      </c>
      <c r="BO201">
        <v>8</v>
      </c>
      <c r="BP201">
        <v>8</v>
      </c>
      <c r="BQ201">
        <v>8</v>
      </c>
      <c r="BR201">
        <v>8</v>
      </c>
      <c r="BS201">
        <v>8</v>
      </c>
      <c r="BT201">
        <v>0</v>
      </c>
      <c r="BU201" t="str">
        <f>"8:00 AM"</f>
        <v>8:00 AM</v>
      </c>
      <c r="BV201" t="str">
        <f>"5:00 PM"</f>
        <v>5:00 PM</v>
      </c>
      <c r="BW201" t="s">
        <v>164</v>
      </c>
      <c r="BX201">
        <v>0</v>
      </c>
      <c r="BY201">
        <v>12</v>
      </c>
      <c r="BZ201" t="s">
        <v>113</v>
      </c>
      <c r="CB201" t="s">
        <v>6693</v>
      </c>
      <c r="CC201" t="s">
        <v>6694</v>
      </c>
      <c r="CD201" t="s">
        <v>3709</v>
      </c>
      <c r="CE201" t="s">
        <v>117</v>
      </c>
      <c r="CF201" t="s">
        <v>118</v>
      </c>
      <c r="CG201" s="4">
        <v>96950</v>
      </c>
      <c r="CH201" s="2">
        <v>9.19</v>
      </c>
      <c r="CI201" s="2">
        <v>9.5</v>
      </c>
      <c r="CJ201" s="2">
        <v>0</v>
      </c>
      <c r="CK201" s="2">
        <v>0</v>
      </c>
      <c r="CL201" t="s">
        <v>131</v>
      </c>
      <c r="CM201" t="s">
        <v>132</v>
      </c>
      <c r="CN201" t="s">
        <v>1330</v>
      </c>
      <c r="CP201" t="s">
        <v>113</v>
      </c>
      <c r="CQ201" t="s">
        <v>134</v>
      </c>
      <c r="CR201" t="s">
        <v>134</v>
      </c>
      <c r="CS201" t="s">
        <v>113</v>
      </c>
      <c r="CT201" t="s">
        <v>132</v>
      </c>
      <c r="CU201" t="s">
        <v>134</v>
      </c>
      <c r="CV201" t="s">
        <v>132</v>
      </c>
      <c r="CW201" t="s">
        <v>1460</v>
      </c>
      <c r="CX201" s="5">
        <v>16709899420</v>
      </c>
      <c r="CY201" t="s">
        <v>6691</v>
      </c>
      <c r="CZ201" t="s">
        <v>132</v>
      </c>
      <c r="DA201" t="s">
        <v>134</v>
      </c>
      <c r="DB201" t="s">
        <v>113</v>
      </c>
    </row>
    <row r="202" spans="1:111" ht="14.45" customHeight="1" x14ac:dyDescent="0.25">
      <c r="A202" t="s">
        <v>6695</v>
      </c>
      <c r="B202" t="s">
        <v>187</v>
      </c>
      <c r="C202" s="1">
        <v>44863.024020023149</v>
      </c>
      <c r="D202" s="1">
        <v>44895</v>
      </c>
      <c r="E202" t="s">
        <v>170</v>
      </c>
      <c r="G202" t="s">
        <v>113</v>
      </c>
      <c r="H202" t="s">
        <v>113</v>
      </c>
      <c r="I202" t="s">
        <v>113</v>
      </c>
      <c r="J202" t="s">
        <v>6696</v>
      </c>
      <c r="L202" t="s">
        <v>6697</v>
      </c>
      <c r="N202" t="s">
        <v>141</v>
      </c>
      <c r="O202" t="s">
        <v>118</v>
      </c>
      <c r="P202" s="4">
        <v>96950</v>
      </c>
      <c r="Q202" t="s">
        <v>119</v>
      </c>
      <c r="S202" s="5">
        <v>16702353637</v>
      </c>
      <c r="U202">
        <v>236220</v>
      </c>
      <c r="V202" t="s">
        <v>120</v>
      </c>
      <c r="X202" t="s">
        <v>157</v>
      </c>
      <c r="Y202" t="s">
        <v>6698</v>
      </c>
      <c r="Z202" t="s">
        <v>6699</v>
      </c>
      <c r="AA202" t="s">
        <v>6700</v>
      </c>
      <c r="AB202" t="s">
        <v>6701</v>
      </c>
      <c r="AD202" t="s">
        <v>141</v>
      </c>
      <c r="AE202" t="s">
        <v>118</v>
      </c>
      <c r="AF202" s="4">
        <v>96950</v>
      </c>
      <c r="AG202" t="s">
        <v>119</v>
      </c>
      <c r="AI202" s="5">
        <v>16702353637</v>
      </c>
      <c r="AK202" t="s">
        <v>6702</v>
      </c>
      <c r="BC202" t="str">
        <f>"49-9071.00"</f>
        <v>49-9071.00</v>
      </c>
      <c r="BD202" t="s">
        <v>240</v>
      </c>
      <c r="BE202" t="s">
        <v>6703</v>
      </c>
      <c r="BF202" t="s">
        <v>6704</v>
      </c>
      <c r="BG202">
        <v>15</v>
      </c>
      <c r="BH202">
        <v>15</v>
      </c>
      <c r="BI202" s="1">
        <v>44927</v>
      </c>
      <c r="BJ202" s="1">
        <v>45291</v>
      </c>
      <c r="BK202" s="1">
        <v>44927</v>
      </c>
      <c r="BL202" s="1">
        <v>45291</v>
      </c>
      <c r="BM202">
        <v>40</v>
      </c>
      <c r="BN202">
        <v>0</v>
      </c>
      <c r="BO202">
        <v>8</v>
      </c>
      <c r="BP202">
        <v>8</v>
      </c>
      <c r="BQ202">
        <v>8</v>
      </c>
      <c r="BR202">
        <v>8</v>
      </c>
      <c r="BS202">
        <v>8</v>
      </c>
      <c r="BT202">
        <v>0</v>
      </c>
      <c r="BU202" t="str">
        <f>"8:00 AM"</f>
        <v>8:00 AM</v>
      </c>
      <c r="BV202" t="str">
        <f>"5:00 PM"</f>
        <v>5:00 PM</v>
      </c>
      <c r="BW202" t="s">
        <v>128</v>
      </c>
      <c r="BX202">
        <v>0</v>
      </c>
      <c r="BY202">
        <v>12</v>
      </c>
      <c r="BZ202" t="s">
        <v>113</v>
      </c>
      <c r="CB202" t="s">
        <v>6705</v>
      </c>
      <c r="CC202" t="s">
        <v>6706</v>
      </c>
      <c r="CE202" t="s">
        <v>141</v>
      </c>
      <c r="CF202" t="s">
        <v>118</v>
      </c>
      <c r="CG202" s="4">
        <v>96950</v>
      </c>
      <c r="CH202" s="2">
        <v>9.19</v>
      </c>
      <c r="CI202" s="2">
        <v>9.19</v>
      </c>
      <c r="CJ202" s="2">
        <v>13.78</v>
      </c>
      <c r="CK202" s="2">
        <v>13.78</v>
      </c>
      <c r="CL202" t="s">
        <v>131</v>
      </c>
      <c r="CN202" t="s">
        <v>133</v>
      </c>
      <c r="CP202" t="s">
        <v>134</v>
      </c>
      <c r="CQ202" t="s">
        <v>134</v>
      </c>
      <c r="CR202" t="s">
        <v>113</v>
      </c>
      <c r="CS202" t="s">
        <v>134</v>
      </c>
      <c r="CT202" t="s">
        <v>132</v>
      </c>
      <c r="CU202" t="s">
        <v>134</v>
      </c>
      <c r="CV202" t="s">
        <v>132</v>
      </c>
      <c r="CW202" t="s">
        <v>6707</v>
      </c>
      <c r="CX202" s="5">
        <v>16702353637</v>
      </c>
      <c r="CY202" t="s">
        <v>6702</v>
      </c>
      <c r="CZ202" t="s">
        <v>399</v>
      </c>
      <c r="DA202" t="s">
        <v>134</v>
      </c>
      <c r="DB202" t="s">
        <v>113</v>
      </c>
    </row>
    <row r="203" spans="1:111" ht="14.45" customHeight="1" x14ac:dyDescent="0.25">
      <c r="A203" t="s">
        <v>6708</v>
      </c>
      <c r="B203" t="s">
        <v>313</v>
      </c>
      <c r="C203" s="1">
        <v>44854.075076157409</v>
      </c>
      <c r="D203" s="1">
        <v>44895</v>
      </c>
      <c r="E203" t="s">
        <v>170</v>
      </c>
      <c r="G203" t="s">
        <v>113</v>
      </c>
      <c r="H203" t="s">
        <v>113</v>
      </c>
      <c r="I203" t="s">
        <v>113</v>
      </c>
      <c r="J203" t="s">
        <v>6709</v>
      </c>
      <c r="K203" t="s">
        <v>183</v>
      </c>
      <c r="L203" t="s">
        <v>5677</v>
      </c>
      <c r="M203" t="s">
        <v>5683</v>
      </c>
      <c r="N203" t="s">
        <v>141</v>
      </c>
      <c r="O203" t="s">
        <v>118</v>
      </c>
      <c r="P203" s="4">
        <v>96950</v>
      </c>
      <c r="Q203" t="s">
        <v>119</v>
      </c>
      <c r="S203" s="5">
        <v>16702345050</v>
      </c>
      <c r="U203">
        <v>56132</v>
      </c>
      <c r="V203" t="s">
        <v>120</v>
      </c>
      <c r="X203" t="s">
        <v>5679</v>
      </c>
      <c r="Y203" t="s">
        <v>5680</v>
      </c>
      <c r="Z203" t="s">
        <v>5681</v>
      </c>
      <c r="AA203" t="s">
        <v>5682</v>
      </c>
      <c r="AB203" t="s">
        <v>5677</v>
      </c>
      <c r="AC203" t="s">
        <v>5683</v>
      </c>
      <c r="AD203" t="s">
        <v>141</v>
      </c>
      <c r="AE203" t="s">
        <v>118</v>
      </c>
      <c r="AF203" s="4">
        <v>96950</v>
      </c>
      <c r="AG203" t="s">
        <v>119</v>
      </c>
      <c r="AI203" s="5">
        <v>16702345050</v>
      </c>
      <c r="AK203" t="s">
        <v>5684</v>
      </c>
      <c r="BC203" t="str">
        <f>"37-2012.00"</f>
        <v>37-2012.00</v>
      </c>
      <c r="BD203" t="s">
        <v>180</v>
      </c>
      <c r="BE203" t="s">
        <v>6710</v>
      </c>
      <c r="BF203" t="s">
        <v>6711</v>
      </c>
      <c r="BG203">
        <v>5</v>
      </c>
      <c r="BH203">
        <v>4</v>
      </c>
      <c r="BI203" s="1">
        <v>44973</v>
      </c>
      <c r="BJ203" s="1">
        <v>45337</v>
      </c>
      <c r="BK203" s="1">
        <v>44973</v>
      </c>
      <c r="BL203" s="1">
        <v>45337</v>
      </c>
      <c r="BM203">
        <v>35</v>
      </c>
      <c r="BN203">
        <v>0</v>
      </c>
      <c r="BO203">
        <v>7</v>
      </c>
      <c r="BP203">
        <v>7</v>
      </c>
      <c r="BQ203">
        <v>7</v>
      </c>
      <c r="BR203">
        <v>7</v>
      </c>
      <c r="BS203">
        <v>7</v>
      </c>
      <c r="BT203">
        <v>0</v>
      </c>
      <c r="BU203" t="str">
        <f>"8:00 AM"</f>
        <v>8:00 AM</v>
      </c>
      <c r="BV203" t="str">
        <f>"4:00 PM"</f>
        <v>4:00 PM</v>
      </c>
      <c r="BW203" t="s">
        <v>128</v>
      </c>
      <c r="BX203">
        <v>0</v>
      </c>
      <c r="BY203">
        <v>3</v>
      </c>
      <c r="BZ203" t="s">
        <v>113</v>
      </c>
      <c r="CB203" t="s">
        <v>6712</v>
      </c>
      <c r="CC203" t="s">
        <v>6713</v>
      </c>
      <c r="CD203" t="s">
        <v>2538</v>
      </c>
      <c r="CE203" t="s">
        <v>141</v>
      </c>
      <c r="CF203" t="s">
        <v>118</v>
      </c>
      <c r="CG203" s="4">
        <v>96950</v>
      </c>
      <c r="CH203" s="2">
        <v>7.56</v>
      </c>
      <c r="CI203" s="2">
        <v>7.56</v>
      </c>
      <c r="CJ203" s="2">
        <v>11.34</v>
      </c>
      <c r="CK203" s="2">
        <v>11.34</v>
      </c>
      <c r="CL203" t="s">
        <v>131</v>
      </c>
      <c r="CM203" t="s">
        <v>183</v>
      </c>
      <c r="CN203" t="s">
        <v>133</v>
      </c>
      <c r="CP203" t="s">
        <v>113</v>
      </c>
      <c r="CQ203" t="s">
        <v>134</v>
      </c>
      <c r="CR203" t="s">
        <v>113</v>
      </c>
      <c r="CS203" t="s">
        <v>134</v>
      </c>
      <c r="CT203" t="s">
        <v>132</v>
      </c>
      <c r="CU203" t="s">
        <v>134</v>
      </c>
      <c r="CV203" t="s">
        <v>132</v>
      </c>
      <c r="CW203" t="s">
        <v>183</v>
      </c>
      <c r="CX203" s="5">
        <v>16702345050</v>
      </c>
      <c r="CY203" t="s">
        <v>5684</v>
      </c>
      <c r="CZ203" t="s">
        <v>132</v>
      </c>
      <c r="DA203" t="s">
        <v>134</v>
      </c>
      <c r="DB203" t="s">
        <v>113</v>
      </c>
    </row>
    <row r="204" spans="1:111" ht="14.45" customHeight="1" x14ac:dyDescent="0.25">
      <c r="A204" t="s">
        <v>6714</v>
      </c>
      <c r="B204" t="s">
        <v>356</v>
      </c>
      <c r="C204" s="1">
        <v>44873.832721874998</v>
      </c>
      <c r="D204" s="1">
        <v>44895</v>
      </c>
      <c r="E204" t="s">
        <v>170</v>
      </c>
      <c r="G204" t="s">
        <v>113</v>
      </c>
      <c r="H204" t="s">
        <v>113</v>
      </c>
      <c r="I204" t="s">
        <v>113</v>
      </c>
      <c r="J204" t="s">
        <v>6715</v>
      </c>
      <c r="K204" t="s">
        <v>6716</v>
      </c>
      <c r="L204" t="s">
        <v>6717</v>
      </c>
      <c r="N204" t="s">
        <v>141</v>
      </c>
      <c r="O204" t="s">
        <v>118</v>
      </c>
      <c r="P204" s="4">
        <v>96950</v>
      </c>
      <c r="Q204" t="s">
        <v>119</v>
      </c>
      <c r="S204" s="5">
        <v>16702331199</v>
      </c>
      <c r="U204">
        <v>236220</v>
      </c>
      <c r="V204" t="s">
        <v>120</v>
      </c>
      <c r="X204" t="s">
        <v>6718</v>
      </c>
      <c r="Y204" t="s">
        <v>6719</v>
      </c>
      <c r="Z204" t="s">
        <v>6720</v>
      </c>
      <c r="AA204" t="s">
        <v>4380</v>
      </c>
      <c r="AB204" t="s">
        <v>6717</v>
      </c>
      <c r="AD204" t="s">
        <v>141</v>
      </c>
      <c r="AE204" t="s">
        <v>118</v>
      </c>
      <c r="AF204" s="4">
        <v>96950</v>
      </c>
      <c r="AG204" t="s">
        <v>119</v>
      </c>
      <c r="AI204" s="5">
        <v>16702331199</v>
      </c>
      <c r="AK204" t="s">
        <v>6721</v>
      </c>
      <c r="BC204" t="str">
        <f>"49-9071.00"</f>
        <v>49-9071.00</v>
      </c>
      <c r="BD204" t="s">
        <v>240</v>
      </c>
      <c r="BE204" t="s">
        <v>6722</v>
      </c>
      <c r="BF204" t="s">
        <v>4969</v>
      </c>
      <c r="BG204">
        <v>2</v>
      </c>
      <c r="BI204" s="1">
        <v>44985</v>
      </c>
      <c r="BJ204" s="1">
        <v>45349</v>
      </c>
      <c r="BM204">
        <v>40</v>
      </c>
      <c r="BN204">
        <v>0</v>
      </c>
      <c r="BO204">
        <v>8</v>
      </c>
      <c r="BP204">
        <v>8</v>
      </c>
      <c r="BQ204">
        <v>8</v>
      </c>
      <c r="BR204">
        <v>8</v>
      </c>
      <c r="BS204">
        <v>8</v>
      </c>
      <c r="BT204">
        <v>0</v>
      </c>
      <c r="BU204" t="str">
        <f>"8:00 AM"</f>
        <v>8:00 AM</v>
      </c>
      <c r="BV204" t="str">
        <f>"5:00 PM"</f>
        <v>5:00 PM</v>
      </c>
      <c r="BW204" t="s">
        <v>164</v>
      </c>
      <c r="BX204">
        <v>0</v>
      </c>
      <c r="BY204">
        <v>12</v>
      </c>
      <c r="BZ204" t="s">
        <v>113</v>
      </c>
      <c r="CB204" t="s">
        <v>6723</v>
      </c>
      <c r="CC204" t="s">
        <v>6724</v>
      </c>
      <c r="CE204" t="s">
        <v>130</v>
      </c>
      <c r="CF204" t="s">
        <v>118</v>
      </c>
      <c r="CG204" s="4">
        <v>96950</v>
      </c>
      <c r="CH204" s="2">
        <v>9.19</v>
      </c>
      <c r="CI204" s="2">
        <v>9.19</v>
      </c>
      <c r="CJ204" s="2">
        <v>13.78</v>
      </c>
      <c r="CK204" s="2">
        <v>13.78</v>
      </c>
      <c r="CL204" t="s">
        <v>131</v>
      </c>
      <c r="CM204" t="s">
        <v>128</v>
      </c>
      <c r="CN204" t="s">
        <v>133</v>
      </c>
      <c r="CP204" t="s">
        <v>113</v>
      </c>
      <c r="CQ204" t="s">
        <v>134</v>
      </c>
      <c r="CR204" t="s">
        <v>134</v>
      </c>
      <c r="CS204" t="s">
        <v>134</v>
      </c>
      <c r="CT204" t="s">
        <v>132</v>
      </c>
      <c r="CU204" t="s">
        <v>134</v>
      </c>
      <c r="CV204" t="s">
        <v>134</v>
      </c>
      <c r="CW204" t="s">
        <v>128</v>
      </c>
      <c r="CX204" s="5">
        <v>16702331199</v>
      </c>
      <c r="CY204" t="s">
        <v>6721</v>
      </c>
      <c r="CZ204" t="s">
        <v>128</v>
      </c>
      <c r="DA204" t="s">
        <v>134</v>
      </c>
      <c r="DB204" t="s">
        <v>113</v>
      </c>
    </row>
    <row r="205" spans="1:111" ht="14.45" customHeight="1" x14ac:dyDescent="0.25">
      <c r="A205" t="s">
        <v>6725</v>
      </c>
      <c r="B205" t="s">
        <v>187</v>
      </c>
      <c r="C205" s="1">
        <v>44854.081527662034</v>
      </c>
      <c r="D205" s="1">
        <v>44895</v>
      </c>
      <c r="E205" t="s">
        <v>170</v>
      </c>
      <c r="G205" t="s">
        <v>113</v>
      </c>
      <c r="H205" t="s">
        <v>113</v>
      </c>
      <c r="I205" t="s">
        <v>113</v>
      </c>
      <c r="J205" t="s">
        <v>6709</v>
      </c>
      <c r="K205" t="s">
        <v>183</v>
      </c>
      <c r="L205" t="s">
        <v>5677</v>
      </c>
      <c r="M205" t="s">
        <v>5683</v>
      </c>
      <c r="N205" t="s">
        <v>141</v>
      </c>
      <c r="O205" t="s">
        <v>118</v>
      </c>
      <c r="P205" s="4">
        <v>96950</v>
      </c>
      <c r="Q205" t="s">
        <v>119</v>
      </c>
      <c r="S205" s="5">
        <v>16702345050</v>
      </c>
      <c r="U205">
        <v>56132</v>
      </c>
      <c r="V205" t="s">
        <v>120</v>
      </c>
      <c r="X205" t="s">
        <v>5679</v>
      </c>
      <c r="Y205" t="s">
        <v>5680</v>
      </c>
      <c r="Z205" t="s">
        <v>5681</v>
      </c>
      <c r="AA205" t="s">
        <v>5682</v>
      </c>
      <c r="AB205" t="s">
        <v>5677</v>
      </c>
      <c r="AC205" t="s">
        <v>5683</v>
      </c>
      <c r="AD205" t="s">
        <v>141</v>
      </c>
      <c r="AE205" t="s">
        <v>118</v>
      </c>
      <c r="AF205" s="4">
        <v>96950</v>
      </c>
      <c r="AG205" t="s">
        <v>119</v>
      </c>
      <c r="AI205" s="5">
        <v>16702345050</v>
      </c>
      <c r="AK205" t="s">
        <v>5684</v>
      </c>
      <c r="BC205" t="str">
        <f>"49-9071.00"</f>
        <v>49-9071.00</v>
      </c>
      <c r="BD205" t="s">
        <v>240</v>
      </c>
      <c r="BE205" t="s">
        <v>6726</v>
      </c>
      <c r="BF205" t="s">
        <v>6727</v>
      </c>
      <c r="BG205">
        <v>5</v>
      </c>
      <c r="BH205">
        <v>5</v>
      </c>
      <c r="BI205" s="1">
        <v>44973</v>
      </c>
      <c r="BJ205" s="1">
        <v>45337</v>
      </c>
      <c r="BK205" s="1">
        <v>44973</v>
      </c>
      <c r="BL205" s="1">
        <v>45337</v>
      </c>
      <c r="BM205">
        <v>35</v>
      </c>
      <c r="BN205">
        <v>0</v>
      </c>
      <c r="BO205">
        <v>7</v>
      </c>
      <c r="BP205">
        <v>7</v>
      </c>
      <c r="BQ205">
        <v>7</v>
      </c>
      <c r="BR205">
        <v>7</v>
      </c>
      <c r="BS205">
        <v>7</v>
      </c>
      <c r="BT205">
        <v>0</v>
      </c>
      <c r="BU205" t="str">
        <f>"8:00 AM"</f>
        <v>8:00 AM</v>
      </c>
      <c r="BV205" t="str">
        <f>"4:00 PM"</f>
        <v>4:00 PM</v>
      </c>
      <c r="BW205" t="s">
        <v>128</v>
      </c>
      <c r="BX205">
        <v>0</v>
      </c>
      <c r="BY205">
        <v>24</v>
      </c>
      <c r="BZ205" t="s">
        <v>113</v>
      </c>
      <c r="CB205" t="s">
        <v>6728</v>
      </c>
      <c r="CC205" t="s">
        <v>6713</v>
      </c>
      <c r="CD205" t="s">
        <v>2538</v>
      </c>
      <c r="CE205" t="s">
        <v>141</v>
      </c>
      <c r="CF205" t="s">
        <v>118</v>
      </c>
      <c r="CG205" s="4">
        <v>96950</v>
      </c>
      <c r="CH205" s="2">
        <v>9.19</v>
      </c>
      <c r="CI205" s="2">
        <v>9.19</v>
      </c>
      <c r="CJ205" s="2">
        <v>13.79</v>
      </c>
      <c r="CK205" s="2">
        <v>13.79</v>
      </c>
      <c r="CL205" t="s">
        <v>131</v>
      </c>
      <c r="CM205" t="s">
        <v>183</v>
      </c>
      <c r="CN205" t="s">
        <v>133</v>
      </c>
      <c r="CP205" t="s">
        <v>113</v>
      </c>
      <c r="CQ205" t="s">
        <v>134</v>
      </c>
      <c r="CR205" t="s">
        <v>113</v>
      </c>
      <c r="CS205" t="s">
        <v>134</v>
      </c>
      <c r="CT205" t="s">
        <v>132</v>
      </c>
      <c r="CU205" t="s">
        <v>134</v>
      </c>
      <c r="CV205" t="s">
        <v>132</v>
      </c>
      <c r="CW205" t="s">
        <v>183</v>
      </c>
      <c r="CX205" s="5">
        <v>16702345050</v>
      </c>
      <c r="CY205" t="s">
        <v>5684</v>
      </c>
      <c r="CZ205" t="s">
        <v>132</v>
      </c>
      <c r="DA205" t="s">
        <v>134</v>
      </c>
      <c r="DB205" t="s">
        <v>113</v>
      </c>
    </row>
    <row r="206" spans="1:111" ht="14.45" customHeight="1" x14ac:dyDescent="0.25">
      <c r="A206" t="s">
        <v>6729</v>
      </c>
      <c r="B206" t="s">
        <v>187</v>
      </c>
      <c r="C206" s="1">
        <v>44852.813029398145</v>
      </c>
      <c r="D206" s="1">
        <v>44895</v>
      </c>
      <c r="E206" t="s">
        <v>170</v>
      </c>
      <c r="G206" t="s">
        <v>113</v>
      </c>
      <c r="H206" t="s">
        <v>113</v>
      </c>
      <c r="I206" t="s">
        <v>113</v>
      </c>
      <c r="J206" t="s">
        <v>1574</v>
      </c>
      <c r="K206" t="s">
        <v>6289</v>
      </c>
      <c r="L206" t="s">
        <v>901</v>
      </c>
      <c r="N206" t="s">
        <v>117</v>
      </c>
      <c r="O206" t="s">
        <v>118</v>
      </c>
      <c r="P206" s="4">
        <v>96950</v>
      </c>
      <c r="Q206" t="s">
        <v>119</v>
      </c>
      <c r="R206" t="s">
        <v>132</v>
      </c>
      <c r="S206" s="5">
        <v>16702347898</v>
      </c>
      <c r="U206">
        <v>56132</v>
      </c>
      <c r="V206" t="s">
        <v>120</v>
      </c>
      <c r="X206" t="s">
        <v>902</v>
      </c>
      <c r="Y206" t="s">
        <v>903</v>
      </c>
      <c r="Z206" t="s">
        <v>904</v>
      </c>
      <c r="AA206" t="s">
        <v>908</v>
      </c>
      <c r="AB206" t="s">
        <v>6730</v>
      </c>
      <c r="AC206" t="s">
        <v>901</v>
      </c>
      <c r="AD206" t="s">
        <v>117</v>
      </c>
      <c r="AE206" t="s">
        <v>118</v>
      </c>
      <c r="AF206" s="4">
        <v>96950</v>
      </c>
      <c r="AG206" t="s">
        <v>119</v>
      </c>
      <c r="AH206" t="s">
        <v>132</v>
      </c>
      <c r="AI206" s="5">
        <v>16702347898</v>
      </c>
      <c r="AK206" t="s">
        <v>1577</v>
      </c>
      <c r="BC206" t="str">
        <f>"47-2061.00"</f>
        <v>47-2061.00</v>
      </c>
      <c r="BD206" t="s">
        <v>162</v>
      </c>
      <c r="BE206" t="s">
        <v>5343</v>
      </c>
      <c r="BF206" t="s">
        <v>2801</v>
      </c>
      <c r="BG206">
        <v>2</v>
      </c>
      <c r="BH206">
        <v>2</v>
      </c>
      <c r="BI206" s="1">
        <v>44927</v>
      </c>
      <c r="BJ206" s="1">
        <v>45291</v>
      </c>
      <c r="BK206" s="1">
        <v>44927</v>
      </c>
      <c r="BL206" s="1">
        <v>45291</v>
      </c>
      <c r="BM206">
        <v>35</v>
      </c>
      <c r="BN206">
        <v>0</v>
      </c>
      <c r="BO206">
        <v>7</v>
      </c>
      <c r="BP206">
        <v>7</v>
      </c>
      <c r="BQ206">
        <v>7</v>
      </c>
      <c r="BR206">
        <v>7</v>
      </c>
      <c r="BS206">
        <v>7</v>
      </c>
      <c r="BT206">
        <v>0</v>
      </c>
      <c r="BU206" t="str">
        <f>"8:00 AM"</f>
        <v>8:00 AM</v>
      </c>
      <c r="BV206" t="str">
        <f>"4:00 PM"</f>
        <v>4:00 PM</v>
      </c>
      <c r="BW206" t="s">
        <v>164</v>
      </c>
      <c r="BX206">
        <v>0</v>
      </c>
      <c r="BY206">
        <v>12</v>
      </c>
      <c r="BZ206" t="s">
        <v>113</v>
      </c>
      <c r="CB206" t="s">
        <v>5344</v>
      </c>
      <c r="CC206" t="s">
        <v>244</v>
      </c>
      <c r="CE206" t="s">
        <v>234</v>
      </c>
      <c r="CF206" t="s">
        <v>118</v>
      </c>
      <c r="CG206" s="4">
        <v>96951</v>
      </c>
      <c r="CH206" s="2">
        <v>8.75</v>
      </c>
      <c r="CI206" s="2">
        <v>8.75</v>
      </c>
      <c r="CJ206" s="2">
        <v>13.13</v>
      </c>
      <c r="CK206" s="2">
        <v>13.13</v>
      </c>
      <c r="CL206" t="s">
        <v>131</v>
      </c>
      <c r="CM206" t="s">
        <v>6731</v>
      </c>
      <c r="CN206" t="s">
        <v>133</v>
      </c>
      <c r="CP206" t="s">
        <v>113</v>
      </c>
      <c r="CQ206" t="s">
        <v>134</v>
      </c>
      <c r="CR206" t="s">
        <v>134</v>
      </c>
      <c r="CS206" t="s">
        <v>134</v>
      </c>
      <c r="CT206" t="s">
        <v>132</v>
      </c>
      <c r="CU206" t="s">
        <v>134</v>
      </c>
      <c r="CV206" t="s">
        <v>132</v>
      </c>
      <c r="CW206" t="s">
        <v>6292</v>
      </c>
      <c r="CX206" s="5">
        <v>16702347898</v>
      </c>
      <c r="CY206" t="s">
        <v>1577</v>
      </c>
      <c r="CZ206" t="s">
        <v>183</v>
      </c>
      <c r="DA206" t="s">
        <v>134</v>
      </c>
      <c r="DB206" t="s">
        <v>113</v>
      </c>
    </row>
    <row r="207" spans="1:111" ht="14.45" customHeight="1" x14ac:dyDescent="0.25">
      <c r="A207" t="s">
        <v>6732</v>
      </c>
      <c r="B207" t="s">
        <v>187</v>
      </c>
      <c r="C207" s="1">
        <v>44842.11400011574</v>
      </c>
      <c r="D207" s="1">
        <v>44895</v>
      </c>
      <c r="E207" t="s">
        <v>170</v>
      </c>
      <c r="G207" t="s">
        <v>113</v>
      </c>
      <c r="H207" t="s">
        <v>113</v>
      </c>
      <c r="I207" t="s">
        <v>113</v>
      </c>
      <c r="J207" t="s">
        <v>6467</v>
      </c>
      <c r="K207" t="s">
        <v>6468</v>
      </c>
      <c r="L207" t="s">
        <v>6469</v>
      </c>
      <c r="N207" t="s">
        <v>141</v>
      </c>
      <c r="O207" t="s">
        <v>118</v>
      </c>
      <c r="P207" s="4">
        <v>96950</v>
      </c>
      <c r="Q207" t="s">
        <v>119</v>
      </c>
      <c r="S207" s="5">
        <v>16707831161</v>
      </c>
      <c r="U207">
        <v>624410</v>
      </c>
      <c r="V207" t="s">
        <v>120</v>
      </c>
      <c r="X207" t="s">
        <v>6470</v>
      </c>
      <c r="Y207" t="s">
        <v>6733</v>
      </c>
      <c r="Z207" t="s">
        <v>6472</v>
      </c>
      <c r="AA207" t="s">
        <v>6473</v>
      </c>
      <c r="AB207" t="s">
        <v>6734</v>
      </c>
      <c r="AD207" t="s">
        <v>141</v>
      </c>
      <c r="AE207" t="s">
        <v>118</v>
      </c>
      <c r="AF207" s="4">
        <v>96950</v>
      </c>
      <c r="AG207" t="s">
        <v>119</v>
      </c>
      <c r="AI207" s="5">
        <v>16707831161</v>
      </c>
      <c r="AK207" t="s">
        <v>6474</v>
      </c>
      <c r="BC207" t="str">
        <f>"49-9071.00"</f>
        <v>49-9071.00</v>
      </c>
      <c r="BD207" t="s">
        <v>240</v>
      </c>
      <c r="BE207" t="s">
        <v>6735</v>
      </c>
      <c r="BF207" t="s">
        <v>6736</v>
      </c>
      <c r="BG207">
        <v>5</v>
      </c>
      <c r="BH207">
        <v>5</v>
      </c>
      <c r="BI207" s="1">
        <v>44896</v>
      </c>
      <c r="BJ207" s="1">
        <v>45260</v>
      </c>
      <c r="BK207" s="1">
        <v>44896</v>
      </c>
      <c r="BL207" s="1">
        <v>45260</v>
      </c>
      <c r="BM207">
        <v>35</v>
      </c>
      <c r="BN207">
        <v>0</v>
      </c>
      <c r="BO207">
        <v>7</v>
      </c>
      <c r="BP207">
        <v>7</v>
      </c>
      <c r="BQ207">
        <v>7</v>
      </c>
      <c r="BR207">
        <v>7</v>
      </c>
      <c r="BS207">
        <v>7</v>
      </c>
      <c r="BT207">
        <v>0</v>
      </c>
      <c r="BU207" t="str">
        <f>"8:00 AM"</f>
        <v>8:00 AM</v>
      </c>
      <c r="BV207" t="str">
        <f>"4:00 PM"</f>
        <v>4:00 PM</v>
      </c>
      <c r="BW207" t="s">
        <v>164</v>
      </c>
      <c r="BX207">
        <v>0</v>
      </c>
      <c r="BY207">
        <v>12</v>
      </c>
      <c r="BZ207" t="s">
        <v>113</v>
      </c>
      <c r="CB207" t="s">
        <v>557</v>
      </c>
      <c r="CC207" t="s">
        <v>6737</v>
      </c>
      <c r="CE207" t="s">
        <v>141</v>
      </c>
      <c r="CF207" t="s">
        <v>118</v>
      </c>
      <c r="CG207" s="4">
        <v>96950</v>
      </c>
      <c r="CH207" s="2">
        <v>9.19</v>
      </c>
      <c r="CI207" s="2">
        <v>9.19</v>
      </c>
      <c r="CJ207" s="2">
        <v>13.78</v>
      </c>
      <c r="CK207" s="2">
        <v>13.78</v>
      </c>
      <c r="CL207" t="s">
        <v>131</v>
      </c>
      <c r="CM207" t="s">
        <v>557</v>
      </c>
      <c r="CN207" t="s">
        <v>133</v>
      </c>
      <c r="CP207" t="s">
        <v>113</v>
      </c>
      <c r="CQ207" t="s">
        <v>134</v>
      </c>
      <c r="CR207" t="s">
        <v>113</v>
      </c>
      <c r="CS207" t="s">
        <v>134</v>
      </c>
      <c r="CT207" t="s">
        <v>132</v>
      </c>
      <c r="CU207" t="s">
        <v>134</v>
      </c>
      <c r="CV207" t="s">
        <v>132</v>
      </c>
      <c r="CW207" t="s">
        <v>6479</v>
      </c>
      <c r="CX207" s="5">
        <v>16707831161</v>
      </c>
      <c r="CY207" t="s">
        <v>6474</v>
      </c>
      <c r="CZ207" t="s">
        <v>557</v>
      </c>
      <c r="DA207" t="s">
        <v>134</v>
      </c>
      <c r="DB207" t="s">
        <v>113</v>
      </c>
    </row>
    <row r="208" spans="1:111" ht="14.45" customHeight="1" x14ac:dyDescent="0.25">
      <c r="A208" t="s">
        <v>6738</v>
      </c>
      <c r="B208" t="s">
        <v>356</v>
      </c>
      <c r="C208" s="1">
        <v>44782.963486921297</v>
      </c>
      <c r="D208" s="1">
        <v>44895</v>
      </c>
      <c r="E208" t="s">
        <v>112</v>
      </c>
      <c r="F208" s="1">
        <v>44833.833333333336</v>
      </c>
      <c r="G208" t="s">
        <v>113</v>
      </c>
      <c r="H208" t="s">
        <v>113</v>
      </c>
      <c r="I208" t="s">
        <v>113</v>
      </c>
      <c r="J208" t="s">
        <v>5372</v>
      </c>
      <c r="L208" t="s">
        <v>5373</v>
      </c>
      <c r="N208" t="s">
        <v>117</v>
      </c>
      <c r="O208" t="s">
        <v>118</v>
      </c>
      <c r="P208" s="4">
        <v>96950</v>
      </c>
      <c r="Q208" t="s">
        <v>119</v>
      </c>
      <c r="S208" s="5">
        <v>16702345911</v>
      </c>
      <c r="U208">
        <v>441110</v>
      </c>
      <c r="V208" t="s">
        <v>120</v>
      </c>
      <c r="X208" t="s">
        <v>6739</v>
      </c>
      <c r="Y208" t="s">
        <v>6740</v>
      </c>
      <c r="Z208" t="s">
        <v>246</v>
      </c>
      <c r="AA208" t="s">
        <v>5376</v>
      </c>
      <c r="AB208" t="s">
        <v>6741</v>
      </c>
      <c r="AD208" t="s">
        <v>141</v>
      </c>
      <c r="AE208" t="s">
        <v>118</v>
      </c>
      <c r="AF208" s="4">
        <v>96950</v>
      </c>
      <c r="AG208" t="s">
        <v>119</v>
      </c>
      <c r="AI208" s="5">
        <v>16702345911</v>
      </c>
      <c r="AK208" t="s">
        <v>5378</v>
      </c>
      <c r="AL208" t="s">
        <v>197</v>
      </c>
      <c r="AM208" t="s">
        <v>5379</v>
      </c>
      <c r="AN208" t="s">
        <v>5380</v>
      </c>
      <c r="AO208" t="s">
        <v>246</v>
      </c>
      <c r="AP208" t="s">
        <v>5381</v>
      </c>
      <c r="AQ208" t="s">
        <v>5382</v>
      </c>
      <c r="AR208" t="s">
        <v>5383</v>
      </c>
      <c r="AS208" t="s">
        <v>118</v>
      </c>
      <c r="AT208" s="4">
        <v>96910</v>
      </c>
      <c r="AU208" t="s">
        <v>119</v>
      </c>
      <c r="AW208" s="5">
        <v>16714779084</v>
      </c>
      <c r="AY208" t="s">
        <v>5384</v>
      </c>
      <c r="AZ208" t="s">
        <v>5385</v>
      </c>
      <c r="BA208" t="s">
        <v>204</v>
      </c>
      <c r="BB208" t="s">
        <v>5386</v>
      </c>
      <c r="BC208" t="str">
        <f>"49-3021.00"</f>
        <v>49-3021.00</v>
      </c>
      <c r="BD208" t="s">
        <v>2282</v>
      </c>
      <c r="BE208" t="s">
        <v>6742</v>
      </c>
      <c r="BF208" t="s">
        <v>6743</v>
      </c>
      <c r="BG208">
        <v>1</v>
      </c>
      <c r="BI208" s="1">
        <v>44835</v>
      </c>
      <c r="BJ208" s="1">
        <v>45199</v>
      </c>
      <c r="BM208">
        <v>40</v>
      </c>
      <c r="BN208">
        <v>0</v>
      </c>
      <c r="BO208">
        <v>8</v>
      </c>
      <c r="BP208">
        <v>8</v>
      </c>
      <c r="BQ208">
        <v>8</v>
      </c>
      <c r="BR208">
        <v>8</v>
      </c>
      <c r="BS208">
        <v>8</v>
      </c>
      <c r="BT208">
        <v>0</v>
      </c>
      <c r="BU208" t="str">
        <f>"8:00 AM"</f>
        <v>8:00 AM</v>
      </c>
      <c r="BV208" t="str">
        <f>"5:00 PM"</f>
        <v>5:00 PM</v>
      </c>
      <c r="BW208" t="s">
        <v>164</v>
      </c>
      <c r="BX208">
        <v>0</v>
      </c>
      <c r="BY208">
        <v>12</v>
      </c>
      <c r="BZ208" t="s">
        <v>113</v>
      </c>
      <c r="CB208" s="3" t="s">
        <v>6744</v>
      </c>
      <c r="CC208" t="s">
        <v>5372</v>
      </c>
      <c r="CD208" t="s">
        <v>1329</v>
      </c>
      <c r="CE208" t="s">
        <v>117</v>
      </c>
      <c r="CF208" t="s">
        <v>118</v>
      </c>
      <c r="CG208" s="4">
        <v>96950</v>
      </c>
      <c r="CH208" s="2">
        <v>13.82</v>
      </c>
      <c r="CI208" s="2">
        <v>13.82</v>
      </c>
      <c r="CJ208" s="2">
        <v>20.73</v>
      </c>
      <c r="CK208" s="2">
        <v>20.73</v>
      </c>
      <c r="CL208" t="s">
        <v>131</v>
      </c>
      <c r="CN208" t="s">
        <v>133</v>
      </c>
      <c r="CP208" t="s">
        <v>113</v>
      </c>
      <c r="CQ208" t="s">
        <v>134</v>
      </c>
      <c r="CR208" t="s">
        <v>113</v>
      </c>
      <c r="CS208" t="s">
        <v>134</v>
      </c>
      <c r="CT208" t="s">
        <v>132</v>
      </c>
      <c r="CU208" t="s">
        <v>134</v>
      </c>
      <c r="CV208" t="s">
        <v>132</v>
      </c>
      <c r="CW208" t="s">
        <v>5391</v>
      </c>
      <c r="CX208" s="5">
        <v>16702345911</v>
      </c>
      <c r="CY208" t="s">
        <v>5392</v>
      </c>
      <c r="CZ208" t="s">
        <v>5393</v>
      </c>
      <c r="DA208" t="s">
        <v>134</v>
      </c>
      <c r="DB208" t="s">
        <v>113</v>
      </c>
    </row>
    <row r="209" spans="1:111" ht="14.45" customHeight="1" x14ac:dyDescent="0.25">
      <c r="A209" t="s">
        <v>6745</v>
      </c>
      <c r="B209" t="s">
        <v>111</v>
      </c>
      <c r="C209" s="1">
        <v>44809.720229513892</v>
      </c>
      <c r="D209" s="1">
        <v>44895</v>
      </c>
      <c r="E209" t="s">
        <v>170</v>
      </c>
      <c r="G209" t="s">
        <v>113</v>
      </c>
      <c r="H209" t="s">
        <v>113</v>
      </c>
      <c r="I209" t="s">
        <v>113</v>
      </c>
      <c r="J209" t="s">
        <v>6746</v>
      </c>
      <c r="K209" t="s">
        <v>6747</v>
      </c>
      <c r="L209" t="s">
        <v>6748</v>
      </c>
      <c r="N209" t="s">
        <v>141</v>
      </c>
      <c r="O209" t="s">
        <v>118</v>
      </c>
      <c r="P209" s="4">
        <v>96950</v>
      </c>
      <c r="Q209" t="s">
        <v>119</v>
      </c>
      <c r="R209" t="s">
        <v>132</v>
      </c>
      <c r="S209" s="5">
        <v>16709899218</v>
      </c>
      <c r="U209">
        <v>561320</v>
      </c>
      <c r="V209" t="s">
        <v>871</v>
      </c>
      <c r="W209" t="s">
        <v>134</v>
      </c>
      <c r="X209" t="s">
        <v>6749</v>
      </c>
      <c r="Y209" t="s">
        <v>6750</v>
      </c>
      <c r="Z209" t="s">
        <v>6751</v>
      </c>
      <c r="AA209" t="s">
        <v>1956</v>
      </c>
      <c r="AB209" t="s">
        <v>6748</v>
      </c>
      <c r="AD209" t="s">
        <v>141</v>
      </c>
      <c r="AE209" t="s">
        <v>118</v>
      </c>
      <c r="AF209" s="4">
        <v>96950</v>
      </c>
      <c r="AG209" t="s">
        <v>119</v>
      </c>
      <c r="AH209" t="s">
        <v>132</v>
      </c>
      <c r="AI209" s="5">
        <v>16709899218</v>
      </c>
      <c r="AK209" t="s">
        <v>6752</v>
      </c>
      <c r="BC209" t="str">
        <f>"37-2011.00"</f>
        <v>37-2011.00</v>
      </c>
      <c r="BD209" t="s">
        <v>125</v>
      </c>
      <c r="BE209" t="s">
        <v>6753</v>
      </c>
      <c r="BF209" t="s">
        <v>127</v>
      </c>
      <c r="BG209">
        <v>5</v>
      </c>
      <c r="BI209" s="1">
        <v>44927</v>
      </c>
      <c r="BJ209" s="1">
        <v>45291</v>
      </c>
      <c r="BM209">
        <v>35</v>
      </c>
      <c r="BN209">
        <v>0</v>
      </c>
      <c r="BO209">
        <v>7</v>
      </c>
      <c r="BP209">
        <v>7</v>
      </c>
      <c r="BQ209">
        <v>7</v>
      </c>
      <c r="BR209">
        <v>7</v>
      </c>
      <c r="BS209">
        <v>7</v>
      </c>
      <c r="BT209">
        <v>0</v>
      </c>
      <c r="BU209" t="str">
        <f>"8:00 AM"</f>
        <v>8:00 AM</v>
      </c>
      <c r="BV209" t="str">
        <f>"4:00 PM"</f>
        <v>4:00 PM</v>
      </c>
      <c r="BW209" t="s">
        <v>164</v>
      </c>
      <c r="BX209">
        <v>0</v>
      </c>
      <c r="BY209">
        <v>0</v>
      </c>
      <c r="BZ209" t="s">
        <v>113</v>
      </c>
      <c r="CB209" t="s">
        <v>132</v>
      </c>
      <c r="CC209" t="s">
        <v>6748</v>
      </c>
      <c r="CD209" t="s">
        <v>132</v>
      </c>
      <c r="CE209" t="s">
        <v>141</v>
      </c>
      <c r="CF209" t="s">
        <v>118</v>
      </c>
      <c r="CG209" s="4">
        <v>96950</v>
      </c>
      <c r="CH209" s="2">
        <v>7.99</v>
      </c>
      <c r="CI209" s="2">
        <v>7.99</v>
      </c>
      <c r="CJ209" s="2">
        <v>11.98</v>
      </c>
      <c r="CK209" s="2">
        <v>11.98</v>
      </c>
      <c r="CL209" t="s">
        <v>131</v>
      </c>
      <c r="CM209" t="s">
        <v>696</v>
      </c>
      <c r="CN209" t="s">
        <v>133</v>
      </c>
      <c r="CP209" t="s">
        <v>113</v>
      </c>
      <c r="CQ209" t="s">
        <v>134</v>
      </c>
      <c r="CR209" t="s">
        <v>113</v>
      </c>
      <c r="CS209" t="s">
        <v>134</v>
      </c>
      <c r="CT209" t="s">
        <v>132</v>
      </c>
      <c r="CU209" t="s">
        <v>134</v>
      </c>
      <c r="CV209" t="s">
        <v>132</v>
      </c>
      <c r="CW209" t="s">
        <v>6754</v>
      </c>
      <c r="CX209" s="5">
        <v>16709899218</v>
      </c>
      <c r="CY209" t="s">
        <v>6755</v>
      </c>
      <c r="CZ209" t="s">
        <v>132</v>
      </c>
      <c r="DA209" t="s">
        <v>134</v>
      </c>
      <c r="DB209" t="s">
        <v>134</v>
      </c>
      <c r="DC209" t="s">
        <v>6750</v>
      </c>
      <c r="DD209" t="s">
        <v>6749</v>
      </c>
      <c r="DE209" t="s">
        <v>1032</v>
      </c>
      <c r="DF209" t="s">
        <v>6756</v>
      </c>
      <c r="DG209" t="s">
        <v>6755</v>
      </c>
    </row>
    <row r="210" spans="1:111" ht="14.45" customHeight="1" x14ac:dyDescent="0.25">
      <c r="A210" t="s">
        <v>6757</v>
      </c>
      <c r="B210" t="s">
        <v>313</v>
      </c>
      <c r="C210" s="1">
        <v>44824.802161805557</v>
      </c>
      <c r="D210" s="1">
        <v>44895</v>
      </c>
      <c r="E210" t="s">
        <v>170</v>
      </c>
      <c r="G210" t="s">
        <v>113</v>
      </c>
      <c r="H210" t="s">
        <v>113</v>
      </c>
      <c r="I210" t="s">
        <v>113</v>
      </c>
      <c r="J210" t="s">
        <v>6758</v>
      </c>
      <c r="K210" t="s">
        <v>6759</v>
      </c>
      <c r="L210" t="s">
        <v>6760</v>
      </c>
      <c r="N210" t="s">
        <v>117</v>
      </c>
      <c r="O210" t="s">
        <v>118</v>
      </c>
      <c r="P210" s="4">
        <v>96950</v>
      </c>
      <c r="Q210" t="s">
        <v>119</v>
      </c>
      <c r="S210" s="5">
        <v>16703227251</v>
      </c>
      <c r="U210">
        <v>312112</v>
      </c>
      <c r="V210" t="s">
        <v>120</v>
      </c>
      <c r="X210" t="s">
        <v>6761</v>
      </c>
      <c r="Y210" t="s">
        <v>6762</v>
      </c>
      <c r="Z210" t="s">
        <v>1073</v>
      </c>
      <c r="AA210" t="s">
        <v>144</v>
      </c>
      <c r="AB210" t="s">
        <v>6760</v>
      </c>
      <c r="AD210" t="s">
        <v>117</v>
      </c>
      <c r="AE210" t="s">
        <v>118</v>
      </c>
      <c r="AF210" s="4">
        <v>96950</v>
      </c>
      <c r="AG210" t="s">
        <v>119</v>
      </c>
      <c r="AI210" s="5">
        <v>16703227251</v>
      </c>
      <c r="AK210" t="s">
        <v>6763</v>
      </c>
      <c r="BC210" t="str">
        <f>"51-9198.00"</f>
        <v>51-9198.00</v>
      </c>
      <c r="BD210" t="s">
        <v>1931</v>
      </c>
      <c r="BE210" t="s">
        <v>6764</v>
      </c>
      <c r="BF210" t="s">
        <v>6765</v>
      </c>
      <c r="BG210">
        <v>5</v>
      </c>
      <c r="BH210">
        <v>4</v>
      </c>
      <c r="BI210" s="1">
        <v>44916</v>
      </c>
      <c r="BJ210" s="1">
        <v>45280</v>
      </c>
      <c r="BK210" s="1">
        <v>44916</v>
      </c>
      <c r="BL210" s="1">
        <v>45280</v>
      </c>
      <c r="BM210">
        <v>40</v>
      </c>
      <c r="BN210">
        <v>0</v>
      </c>
      <c r="BO210">
        <v>7</v>
      </c>
      <c r="BP210">
        <v>7</v>
      </c>
      <c r="BQ210">
        <v>7</v>
      </c>
      <c r="BR210">
        <v>7</v>
      </c>
      <c r="BS210">
        <v>7</v>
      </c>
      <c r="BT210">
        <v>5</v>
      </c>
      <c r="BU210" t="str">
        <f>"7:30 AM"</f>
        <v>7:30 AM</v>
      </c>
      <c r="BV210" t="str">
        <f>"3:30 PM"</f>
        <v>3:30 PM</v>
      </c>
      <c r="BW210" t="s">
        <v>164</v>
      </c>
      <c r="BX210">
        <v>0</v>
      </c>
      <c r="BY210">
        <v>6</v>
      </c>
      <c r="BZ210" t="s">
        <v>113</v>
      </c>
      <c r="CB210" t="s">
        <v>6766</v>
      </c>
      <c r="CC210" t="s">
        <v>6767</v>
      </c>
      <c r="CE210" t="s">
        <v>141</v>
      </c>
      <c r="CF210" t="s">
        <v>118</v>
      </c>
      <c r="CG210" s="4">
        <v>96950</v>
      </c>
      <c r="CH210" s="2">
        <v>8.1300000000000008</v>
      </c>
      <c r="CI210" s="2">
        <v>8.1300000000000008</v>
      </c>
      <c r="CJ210" s="2">
        <v>12.19</v>
      </c>
      <c r="CK210" s="2">
        <v>12.19</v>
      </c>
      <c r="CL210" t="s">
        <v>131</v>
      </c>
      <c r="CN210" t="s">
        <v>133</v>
      </c>
      <c r="CP210" t="s">
        <v>113</v>
      </c>
      <c r="CQ210" t="s">
        <v>134</v>
      </c>
      <c r="CR210" t="s">
        <v>113</v>
      </c>
      <c r="CS210" t="s">
        <v>134</v>
      </c>
      <c r="CT210" t="s">
        <v>132</v>
      </c>
      <c r="CU210" t="s">
        <v>134</v>
      </c>
      <c r="CV210" t="s">
        <v>132</v>
      </c>
      <c r="CW210" t="s">
        <v>6768</v>
      </c>
      <c r="CX210" s="5">
        <v>16703227251</v>
      </c>
      <c r="CY210" t="s">
        <v>6769</v>
      </c>
      <c r="CZ210" t="s">
        <v>132</v>
      </c>
      <c r="DA210" t="s">
        <v>134</v>
      </c>
      <c r="DB210" t="s">
        <v>113</v>
      </c>
    </row>
    <row r="211" spans="1:111" ht="14.45" customHeight="1" x14ac:dyDescent="0.25">
      <c r="A211" t="s">
        <v>6770</v>
      </c>
      <c r="B211" t="s">
        <v>356</v>
      </c>
      <c r="C211" s="1">
        <v>44782.979777430555</v>
      </c>
      <c r="D211" s="1">
        <v>44895</v>
      </c>
      <c r="E211" t="s">
        <v>112</v>
      </c>
      <c r="F211" s="1">
        <v>44833.833333333336</v>
      </c>
      <c r="G211" t="s">
        <v>113</v>
      </c>
      <c r="H211" t="s">
        <v>113</v>
      </c>
      <c r="I211" t="s">
        <v>113</v>
      </c>
      <c r="J211" t="s">
        <v>6771</v>
      </c>
      <c r="L211" t="s">
        <v>5373</v>
      </c>
      <c r="N211" t="s">
        <v>117</v>
      </c>
      <c r="O211" t="s">
        <v>118</v>
      </c>
      <c r="P211" s="4">
        <v>96950</v>
      </c>
      <c r="Q211" t="s">
        <v>119</v>
      </c>
      <c r="S211" s="5">
        <v>16702345911</v>
      </c>
      <c r="U211">
        <v>441110</v>
      </c>
      <c r="V211" t="s">
        <v>120</v>
      </c>
      <c r="X211" t="s">
        <v>5374</v>
      </c>
      <c r="Y211" t="s">
        <v>5375</v>
      </c>
      <c r="Z211" t="s">
        <v>246</v>
      </c>
      <c r="AA211" t="s">
        <v>5376</v>
      </c>
      <c r="AB211" t="s">
        <v>6741</v>
      </c>
      <c r="AD211" t="s">
        <v>141</v>
      </c>
      <c r="AE211" t="s">
        <v>118</v>
      </c>
      <c r="AF211" s="4">
        <v>96950</v>
      </c>
      <c r="AG211" t="s">
        <v>119</v>
      </c>
      <c r="AI211" s="5">
        <v>16702345911</v>
      </c>
      <c r="AK211" t="s">
        <v>6772</v>
      </c>
      <c r="AL211" t="s">
        <v>197</v>
      </c>
      <c r="AM211" t="s">
        <v>5379</v>
      </c>
      <c r="AN211" t="s">
        <v>5380</v>
      </c>
      <c r="AO211" t="s">
        <v>246</v>
      </c>
      <c r="AP211" t="s">
        <v>5381</v>
      </c>
      <c r="AQ211" t="s">
        <v>5382</v>
      </c>
      <c r="AR211" t="s">
        <v>5383</v>
      </c>
      <c r="AS211" t="s">
        <v>118</v>
      </c>
      <c r="AT211" s="4">
        <v>96910</v>
      </c>
      <c r="AU211" t="s">
        <v>119</v>
      </c>
      <c r="AW211" s="5">
        <v>16714779084</v>
      </c>
      <c r="AY211" t="s">
        <v>5384</v>
      </c>
      <c r="AZ211" t="s">
        <v>5385</v>
      </c>
      <c r="BA211" t="s">
        <v>204</v>
      </c>
      <c r="BB211" t="s">
        <v>5386</v>
      </c>
      <c r="BC211" t="str">
        <f>"53-7065.00"</f>
        <v>53-7065.00</v>
      </c>
      <c r="BD211" t="s">
        <v>2036</v>
      </c>
      <c r="BE211" t="s">
        <v>6773</v>
      </c>
      <c r="BF211" t="s">
        <v>6774</v>
      </c>
      <c r="BG211">
        <v>1</v>
      </c>
      <c r="BI211" s="1">
        <v>44835</v>
      </c>
      <c r="BJ211" s="1">
        <v>45199</v>
      </c>
      <c r="BM211">
        <v>40</v>
      </c>
      <c r="BN211">
        <v>0</v>
      </c>
      <c r="BO211">
        <v>8</v>
      </c>
      <c r="BP211">
        <v>8</v>
      </c>
      <c r="BQ211">
        <v>8</v>
      </c>
      <c r="BR211">
        <v>8</v>
      </c>
      <c r="BS211">
        <v>8</v>
      </c>
      <c r="BT211">
        <v>0</v>
      </c>
      <c r="BU211" t="str">
        <f>"8:00 AM"</f>
        <v>8:00 AM</v>
      </c>
      <c r="BV211" t="str">
        <f>"5:00 PM"</f>
        <v>5:00 PM</v>
      </c>
      <c r="BW211" t="s">
        <v>164</v>
      </c>
      <c r="BX211">
        <v>0</v>
      </c>
      <c r="BY211">
        <v>3</v>
      </c>
      <c r="BZ211" t="s">
        <v>113</v>
      </c>
      <c r="CB211" t="s">
        <v>6775</v>
      </c>
      <c r="CC211" t="s">
        <v>5372</v>
      </c>
      <c r="CD211" t="s">
        <v>694</v>
      </c>
      <c r="CE211" t="s">
        <v>117</v>
      </c>
      <c r="CF211" t="s">
        <v>118</v>
      </c>
      <c r="CG211" s="4">
        <v>96950</v>
      </c>
      <c r="CH211" s="2">
        <v>8.33</v>
      </c>
      <c r="CI211" s="2">
        <v>8.33</v>
      </c>
      <c r="CJ211" s="2">
        <v>12.5</v>
      </c>
      <c r="CK211" s="2">
        <v>12.5</v>
      </c>
      <c r="CL211" t="s">
        <v>131</v>
      </c>
      <c r="CN211" t="s">
        <v>133</v>
      </c>
      <c r="CP211" t="s">
        <v>113</v>
      </c>
      <c r="CQ211" t="s">
        <v>134</v>
      </c>
      <c r="CR211" t="s">
        <v>113</v>
      </c>
      <c r="CS211" t="s">
        <v>134</v>
      </c>
      <c r="CT211" t="s">
        <v>132</v>
      </c>
      <c r="CU211" t="s">
        <v>134</v>
      </c>
      <c r="CV211" t="s">
        <v>132</v>
      </c>
      <c r="CW211" t="s">
        <v>5391</v>
      </c>
      <c r="CX211" s="5">
        <v>16702345911</v>
      </c>
      <c r="CY211" t="s">
        <v>5392</v>
      </c>
      <c r="CZ211" t="s">
        <v>5393</v>
      </c>
      <c r="DA211" t="s">
        <v>134</v>
      </c>
      <c r="DB211" t="s">
        <v>113</v>
      </c>
    </row>
    <row r="212" spans="1:111" ht="14.45" customHeight="1" x14ac:dyDescent="0.25">
      <c r="A212" t="s">
        <v>6776</v>
      </c>
      <c r="B212" t="s">
        <v>356</v>
      </c>
      <c r="C212" s="1">
        <v>44782.976662962959</v>
      </c>
      <c r="D212" s="1">
        <v>44895</v>
      </c>
      <c r="E212" t="s">
        <v>112</v>
      </c>
      <c r="F212" s="1">
        <v>44833.833333333336</v>
      </c>
      <c r="G212" t="s">
        <v>113</v>
      </c>
      <c r="H212" t="s">
        <v>113</v>
      </c>
      <c r="I212" t="s">
        <v>113</v>
      </c>
      <c r="J212" t="s">
        <v>6771</v>
      </c>
      <c r="L212" t="s">
        <v>5373</v>
      </c>
      <c r="N212" t="s">
        <v>117</v>
      </c>
      <c r="O212" t="s">
        <v>118</v>
      </c>
      <c r="P212" s="4">
        <v>96950</v>
      </c>
      <c r="Q212" t="s">
        <v>119</v>
      </c>
      <c r="S212" s="5">
        <v>16702345911</v>
      </c>
      <c r="U212">
        <v>441110</v>
      </c>
      <c r="V212" t="s">
        <v>120</v>
      </c>
      <c r="X212" t="s">
        <v>5374</v>
      </c>
      <c r="Y212" t="s">
        <v>5375</v>
      </c>
      <c r="Z212" t="s">
        <v>246</v>
      </c>
      <c r="AA212" t="s">
        <v>5376</v>
      </c>
      <c r="AB212" t="s">
        <v>6741</v>
      </c>
      <c r="AD212" t="s">
        <v>141</v>
      </c>
      <c r="AE212" t="s">
        <v>118</v>
      </c>
      <c r="AF212" s="4">
        <v>96950</v>
      </c>
      <c r="AG212" t="s">
        <v>119</v>
      </c>
      <c r="AI212" s="5">
        <v>16702345911</v>
      </c>
      <c r="AK212" t="s">
        <v>5378</v>
      </c>
      <c r="AL212" t="s">
        <v>197</v>
      </c>
      <c r="AM212" t="s">
        <v>5379</v>
      </c>
      <c r="AN212" t="s">
        <v>5380</v>
      </c>
      <c r="AO212" t="s">
        <v>246</v>
      </c>
      <c r="AP212" t="s">
        <v>5381</v>
      </c>
      <c r="AQ212" t="s">
        <v>5382</v>
      </c>
      <c r="AR212" t="s">
        <v>5383</v>
      </c>
      <c r="AS212" t="s">
        <v>118</v>
      </c>
      <c r="AT212" s="4">
        <v>96910</v>
      </c>
      <c r="AU212" t="s">
        <v>119</v>
      </c>
      <c r="AW212" s="5">
        <v>16714779084</v>
      </c>
      <c r="AY212" t="s">
        <v>5384</v>
      </c>
      <c r="AZ212" t="s">
        <v>5385</v>
      </c>
      <c r="BA212" t="s">
        <v>204</v>
      </c>
      <c r="BB212" t="s">
        <v>5386</v>
      </c>
      <c r="BC212" t="str">
        <f>"49-9071.00"</f>
        <v>49-9071.00</v>
      </c>
      <c r="BD212" t="s">
        <v>240</v>
      </c>
      <c r="BE212" t="s">
        <v>6777</v>
      </c>
      <c r="BF212" t="s">
        <v>6778</v>
      </c>
      <c r="BG212">
        <v>1</v>
      </c>
      <c r="BI212" s="1">
        <v>44835</v>
      </c>
      <c r="BJ212" s="1">
        <v>45199</v>
      </c>
      <c r="BM212">
        <v>40</v>
      </c>
      <c r="BN212">
        <v>0</v>
      </c>
      <c r="BO212">
        <v>8</v>
      </c>
      <c r="BP212">
        <v>8</v>
      </c>
      <c r="BQ212">
        <v>8</v>
      </c>
      <c r="BR212">
        <v>8</v>
      </c>
      <c r="BS212">
        <v>8</v>
      </c>
      <c r="BT212">
        <v>0</v>
      </c>
      <c r="BU212" t="str">
        <f>"8:00 AM"</f>
        <v>8:00 AM</v>
      </c>
      <c r="BV212" t="str">
        <f>"5:00 PM"</f>
        <v>5:00 PM</v>
      </c>
      <c r="BW212" t="s">
        <v>164</v>
      </c>
      <c r="BX212">
        <v>0</v>
      </c>
      <c r="BY212">
        <v>12</v>
      </c>
      <c r="BZ212" t="s">
        <v>113</v>
      </c>
      <c r="CB212" t="s">
        <v>6779</v>
      </c>
      <c r="CC212" t="s">
        <v>6771</v>
      </c>
      <c r="CD212" t="s">
        <v>1329</v>
      </c>
      <c r="CE212" t="s">
        <v>117</v>
      </c>
      <c r="CF212" t="s">
        <v>118</v>
      </c>
      <c r="CG212" s="4">
        <v>96950</v>
      </c>
      <c r="CH212" s="2">
        <v>12.01</v>
      </c>
      <c r="CI212" s="2">
        <v>12.01</v>
      </c>
      <c r="CJ212" s="2">
        <v>18.02</v>
      </c>
      <c r="CK212" s="2">
        <v>18.02</v>
      </c>
      <c r="CL212" t="s">
        <v>131</v>
      </c>
      <c r="CN212" t="s">
        <v>133</v>
      </c>
      <c r="CP212" t="s">
        <v>113</v>
      </c>
      <c r="CQ212" t="s">
        <v>134</v>
      </c>
      <c r="CR212" t="s">
        <v>113</v>
      </c>
      <c r="CS212" t="s">
        <v>134</v>
      </c>
      <c r="CT212" t="s">
        <v>132</v>
      </c>
      <c r="CU212" t="s">
        <v>134</v>
      </c>
      <c r="CV212" t="s">
        <v>132</v>
      </c>
      <c r="CW212" t="s">
        <v>5391</v>
      </c>
      <c r="CX212" s="5">
        <v>16702345911</v>
      </c>
      <c r="CY212" t="s">
        <v>5392</v>
      </c>
      <c r="CZ212" t="s">
        <v>5393</v>
      </c>
      <c r="DA212" t="s">
        <v>134</v>
      </c>
      <c r="DB212" t="s">
        <v>113</v>
      </c>
    </row>
    <row r="213" spans="1:111" ht="14.45" customHeight="1" x14ac:dyDescent="0.25">
      <c r="A213" t="s">
        <v>6780</v>
      </c>
      <c r="B213" t="s">
        <v>356</v>
      </c>
      <c r="C213" s="1">
        <v>44763.00606886574</v>
      </c>
      <c r="D213" s="1">
        <v>44895</v>
      </c>
      <c r="E213" t="s">
        <v>112</v>
      </c>
      <c r="F213" s="1">
        <v>44833.833333333336</v>
      </c>
      <c r="G213" t="s">
        <v>134</v>
      </c>
      <c r="H213" t="s">
        <v>113</v>
      </c>
      <c r="I213" t="s">
        <v>113</v>
      </c>
      <c r="J213" t="s">
        <v>173</v>
      </c>
      <c r="K213" t="s">
        <v>174</v>
      </c>
      <c r="L213" t="s">
        <v>175</v>
      </c>
      <c r="N213" t="s">
        <v>141</v>
      </c>
      <c r="O213" t="s">
        <v>118</v>
      </c>
      <c r="P213" s="4">
        <v>96950</v>
      </c>
      <c r="Q213" t="s">
        <v>119</v>
      </c>
      <c r="S213" s="5">
        <v>16702345900</v>
      </c>
      <c r="T213">
        <v>574</v>
      </c>
      <c r="U213">
        <v>721110</v>
      </c>
      <c r="V213" t="s">
        <v>120</v>
      </c>
      <c r="X213" t="s">
        <v>176</v>
      </c>
      <c r="Y213" t="s">
        <v>177</v>
      </c>
      <c r="AA213" t="s">
        <v>178</v>
      </c>
      <c r="AB213" t="s">
        <v>175</v>
      </c>
      <c r="AD213" t="s">
        <v>141</v>
      </c>
      <c r="AE213" t="s">
        <v>118</v>
      </c>
      <c r="AF213" s="4">
        <v>96950</v>
      </c>
      <c r="AG213" t="s">
        <v>119</v>
      </c>
      <c r="AI213" s="5">
        <v>16702345900</v>
      </c>
      <c r="AJ213">
        <v>574</v>
      </c>
      <c r="AK213" t="s">
        <v>179</v>
      </c>
      <c r="BC213" t="str">
        <f>"41-1012.00"</f>
        <v>41-1012.00</v>
      </c>
      <c r="BD213" t="s">
        <v>1517</v>
      </c>
      <c r="BE213" t="s">
        <v>6781</v>
      </c>
      <c r="BF213" t="s">
        <v>6782</v>
      </c>
      <c r="BG213">
        <v>1</v>
      </c>
      <c r="BI213" s="1">
        <v>44835</v>
      </c>
      <c r="BJ213" s="1">
        <v>45930</v>
      </c>
      <c r="BM213">
        <v>40</v>
      </c>
      <c r="BN213">
        <v>7</v>
      </c>
      <c r="BO213">
        <v>7</v>
      </c>
      <c r="BP213">
        <v>6</v>
      </c>
      <c r="BQ213">
        <v>0</v>
      </c>
      <c r="BR213">
        <v>6</v>
      </c>
      <c r="BS213">
        <v>7</v>
      </c>
      <c r="BT213">
        <v>7</v>
      </c>
      <c r="BU213" t="str">
        <f>"8:00 AM"</f>
        <v>8:00 AM</v>
      </c>
      <c r="BV213" t="str">
        <f>"4:00 PM"</f>
        <v>4:00 PM</v>
      </c>
      <c r="BW213" t="s">
        <v>164</v>
      </c>
      <c r="BX213">
        <v>6</v>
      </c>
      <c r="BY213">
        <v>24</v>
      </c>
      <c r="BZ213" t="s">
        <v>134</v>
      </c>
      <c r="CA213">
        <v>3</v>
      </c>
      <c r="CB213" t="s">
        <v>183</v>
      </c>
      <c r="CC213" t="s">
        <v>184</v>
      </c>
      <c r="CE213" t="s">
        <v>141</v>
      </c>
      <c r="CF213" t="s">
        <v>118</v>
      </c>
      <c r="CG213" s="4">
        <v>96950</v>
      </c>
      <c r="CH213" s="2">
        <v>10.49</v>
      </c>
      <c r="CI213" s="2">
        <v>10.49</v>
      </c>
      <c r="CJ213" s="2">
        <v>15.73</v>
      </c>
      <c r="CK213" s="2">
        <v>15.73</v>
      </c>
      <c r="CL213" t="s">
        <v>131</v>
      </c>
      <c r="CN213" t="s">
        <v>133</v>
      </c>
      <c r="CP213" t="s">
        <v>113</v>
      </c>
      <c r="CQ213" t="s">
        <v>134</v>
      </c>
      <c r="CR213" t="s">
        <v>113</v>
      </c>
      <c r="CS213" t="s">
        <v>134</v>
      </c>
      <c r="CT213" t="s">
        <v>132</v>
      </c>
      <c r="CU213" t="s">
        <v>134</v>
      </c>
      <c r="CV213" t="s">
        <v>132</v>
      </c>
      <c r="CW213" t="s">
        <v>185</v>
      </c>
      <c r="CX213" s="5">
        <v>16702345900</v>
      </c>
      <c r="CY213" t="s">
        <v>179</v>
      </c>
      <c r="CZ213" t="s">
        <v>132</v>
      </c>
      <c r="DA213" t="s">
        <v>134</v>
      </c>
      <c r="DB213" t="s">
        <v>113</v>
      </c>
    </row>
    <row r="214" spans="1:111" ht="14.45" customHeight="1" x14ac:dyDescent="0.25">
      <c r="A214" t="s">
        <v>6783</v>
      </c>
      <c r="B214" t="s">
        <v>187</v>
      </c>
      <c r="C214" s="1">
        <v>44781.386498495369</v>
      </c>
      <c r="D214" s="1">
        <v>44895</v>
      </c>
      <c r="E214" t="s">
        <v>170</v>
      </c>
      <c r="G214" t="s">
        <v>113</v>
      </c>
      <c r="H214" t="s">
        <v>113</v>
      </c>
      <c r="I214" t="s">
        <v>113</v>
      </c>
      <c r="J214" t="s">
        <v>6784</v>
      </c>
      <c r="K214" t="s">
        <v>6785</v>
      </c>
      <c r="L214" t="s">
        <v>6786</v>
      </c>
      <c r="M214" t="s">
        <v>6787</v>
      </c>
      <c r="N214" t="s">
        <v>695</v>
      </c>
      <c r="O214" t="s">
        <v>118</v>
      </c>
      <c r="P214" s="4">
        <v>96952</v>
      </c>
      <c r="Q214" t="s">
        <v>119</v>
      </c>
      <c r="S214" s="5">
        <v>16702874740</v>
      </c>
      <c r="U214">
        <v>11199</v>
      </c>
      <c r="V214" t="s">
        <v>120</v>
      </c>
      <c r="X214" t="s">
        <v>1186</v>
      </c>
      <c r="Y214" t="s">
        <v>4398</v>
      </c>
      <c r="Z214" t="s">
        <v>254</v>
      </c>
      <c r="AA214" t="s">
        <v>548</v>
      </c>
      <c r="AB214" t="s">
        <v>6786</v>
      </c>
      <c r="AC214" t="s">
        <v>6787</v>
      </c>
      <c r="AD214" t="s">
        <v>695</v>
      </c>
      <c r="AE214" t="s">
        <v>118</v>
      </c>
      <c r="AF214" s="4">
        <v>96952</v>
      </c>
      <c r="AG214" t="s">
        <v>119</v>
      </c>
      <c r="AI214" s="5">
        <v>16702874740</v>
      </c>
      <c r="AK214" t="s">
        <v>6788</v>
      </c>
      <c r="BC214" t="str">
        <f>"45-2092.00"</f>
        <v>45-2092.00</v>
      </c>
      <c r="BD214" t="s">
        <v>551</v>
      </c>
      <c r="BE214" t="s">
        <v>6789</v>
      </c>
      <c r="BF214" t="s">
        <v>6790</v>
      </c>
      <c r="BG214">
        <v>4</v>
      </c>
      <c r="BH214">
        <v>4</v>
      </c>
      <c r="BI214" s="1">
        <v>44835</v>
      </c>
      <c r="BJ214" s="1">
        <v>45199</v>
      </c>
      <c r="BK214" s="1">
        <v>44895</v>
      </c>
      <c r="BL214" s="1">
        <v>45199</v>
      </c>
      <c r="BM214">
        <v>40</v>
      </c>
      <c r="BN214">
        <v>0</v>
      </c>
      <c r="BO214">
        <v>8</v>
      </c>
      <c r="BP214">
        <v>8</v>
      </c>
      <c r="BQ214">
        <v>8</v>
      </c>
      <c r="BR214">
        <v>0</v>
      </c>
      <c r="BS214">
        <v>8</v>
      </c>
      <c r="BT214">
        <v>8</v>
      </c>
      <c r="BU214" t="str">
        <f>"8:00 AM"</f>
        <v>8:00 AM</v>
      </c>
      <c r="BV214" t="str">
        <f>"5:00 PM"</f>
        <v>5:00 PM</v>
      </c>
      <c r="BW214" t="s">
        <v>128</v>
      </c>
      <c r="BX214">
        <v>0</v>
      </c>
      <c r="BY214">
        <v>3</v>
      </c>
      <c r="BZ214" t="s">
        <v>113</v>
      </c>
      <c r="CB214" t="s">
        <v>6791</v>
      </c>
      <c r="CC214" t="s">
        <v>6786</v>
      </c>
      <c r="CD214" t="s">
        <v>6787</v>
      </c>
      <c r="CE214" t="s">
        <v>695</v>
      </c>
      <c r="CF214" t="s">
        <v>118</v>
      </c>
      <c r="CG214" s="4">
        <v>96952</v>
      </c>
      <c r="CH214" s="2">
        <v>10.210000000000001</v>
      </c>
      <c r="CI214" s="2">
        <v>10.210000000000001</v>
      </c>
      <c r="CJ214" s="2">
        <v>15.32</v>
      </c>
      <c r="CK214" s="2">
        <v>15.32</v>
      </c>
      <c r="CL214" t="s">
        <v>131</v>
      </c>
      <c r="CM214" t="s">
        <v>132</v>
      </c>
      <c r="CN214" t="s">
        <v>133</v>
      </c>
      <c r="CP214" t="s">
        <v>113</v>
      </c>
      <c r="CQ214" t="s">
        <v>134</v>
      </c>
      <c r="CR214" t="s">
        <v>113</v>
      </c>
      <c r="CS214" t="s">
        <v>134</v>
      </c>
      <c r="CT214" t="s">
        <v>132</v>
      </c>
      <c r="CU214" t="s">
        <v>134</v>
      </c>
      <c r="CV214" t="s">
        <v>132</v>
      </c>
      <c r="CW214" t="s">
        <v>132</v>
      </c>
      <c r="CX214" s="5">
        <v>16704338668</v>
      </c>
      <c r="CY214" t="s">
        <v>6792</v>
      </c>
      <c r="CZ214" t="s">
        <v>132</v>
      </c>
      <c r="DA214" t="s">
        <v>134</v>
      </c>
      <c r="DB214" t="s">
        <v>113</v>
      </c>
      <c r="DC214" t="s">
        <v>3780</v>
      </c>
      <c r="DD214" t="s">
        <v>3781</v>
      </c>
      <c r="DE214" t="s">
        <v>246</v>
      </c>
      <c r="DF214" t="s">
        <v>6793</v>
      </c>
      <c r="DG214" t="s">
        <v>6794</v>
      </c>
    </row>
    <row r="215" spans="1:111" ht="14.45" customHeight="1" x14ac:dyDescent="0.25">
      <c r="A215" t="s">
        <v>6795</v>
      </c>
      <c r="B215" t="s">
        <v>356</v>
      </c>
      <c r="C215" s="1">
        <v>44784.309861458336</v>
      </c>
      <c r="D215" s="1">
        <v>44895</v>
      </c>
      <c r="E215" t="s">
        <v>170</v>
      </c>
      <c r="G215" t="s">
        <v>113</v>
      </c>
      <c r="H215" t="s">
        <v>113</v>
      </c>
      <c r="I215" t="s">
        <v>113</v>
      </c>
      <c r="J215" t="s">
        <v>6607</v>
      </c>
      <c r="K215" t="s">
        <v>5331</v>
      </c>
      <c r="L215" t="s">
        <v>6608</v>
      </c>
      <c r="N215" t="s">
        <v>117</v>
      </c>
      <c r="O215" t="s">
        <v>118</v>
      </c>
      <c r="P215" s="4">
        <v>96950</v>
      </c>
      <c r="Q215" t="s">
        <v>119</v>
      </c>
      <c r="S215" s="5">
        <v>16702339032</v>
      </c>
      <c r="U215">
        <v>53111</v>
      </c>
      <c r="V215" t="s">
        <v>120</v>
      </c>
      <c r="X215" t="s">
        <v>5333</v>
      </c>
      <c r="Y215" t="s">
        <v>5334</v>
      </c>
      <c r="Z215" t="s">
        <v>5335</v>
      </c>
      <c r="AA215" t="s">
        <v>548</v>
      </c>
      <c r="AB215" t="s">
        <v>6608</v>
      </c>
      <c r="AD215" t="s">
        <v>117</v>
      </c>
      <c r="AE215" t="s">
        <v>118</v>
      </c>
      <c r="AF215" s="4">
        <v>96950</v>
      </c>
      <c r="AG215" t="s">
        <v>119</v>
      </c>
      <c r="AI215" s="5">
        <v>16702339032</v>
      </c>
      <c r="AK215" t="s">
        <v>5336</v>
      </c>
      <c r="BC215" t="str">
        <f>"37-2011.00"</f>
        <v>37-2011.00</v>
      </c>
      <c r="BD215" t="s">
        <v>125</v>
      </c>
      <c r="BE215" t="s">
        <v>6609</v>
      </c>
      <c r="BF215" t="s">
        <v>480</v>
      </c>
      <c r="BG215">
        <v>1</v>
      </c>
      <c r="BI215" s="1">
        <v>44835</v>
      </c>
      <c r="BJ215" s="1">
        <v>45199</v>
      </c>
      <c r="BM215">
        <v>40</v>
      </c>
      <c r="BN215">
        <v>0</v>
      </c>
      <c r="BO215">
        <v>8</v>
      </c>
      <c r="BP215">
        <v>8</v>
      </c>
      <c r="BQ215">
        <v>8</v>
      </c>
      <c r="BR215">
        <v>8</v>
      </c>
      <c r="BS215">
        <v>8</v>
      </c>
      <c r="BT215">
        <v>0</v>
      </c>
      <c r="BU215" t="str">
        <f>"7:00 AM"</f>
        <v>7:00 AM</v>
      </c>
      <c r="BV215" t="str">
        <f>"4:00 PM"</f>
        <v>4:00 PM</v>
      </c>
      <c r="BW215" t="s">
        <v>128</v>
      </c>
      <c r="BX215">
        <v>0</v>
      </c>
      <c r="BY215">
        <v>6</v>
      </c>
      <c r="BZ215" t="s">
        <v>113</v>
      </c>
      <c r="CB215" t="s">
        <v>6610</v>
      </c>
      <c r="CC215" t="s">
        <v>6611</v>
      </c>
      <c r="CE215" t="s">
        <v>117</v>
      </c>
      <c r="CF215" t="s">
        <v>118</v>
      </c>
      <c r="CG215" s="4">
        <v>96950</v>
      </c>
      <c r="CH215" s="2">
        <v>7.99</v>
      </c>
      <c r="CI215" s="2">
        <v>7.99</v>
      </c>
      <c r="CJ215" s="2">
        <v>0</v>
      </c>
      <c r="CK215" s="2">
        <v>0</v>
      </c>
      <c r="CL215" t="s">
        <v>131</v>
      </c>
      <c r="CM215" t="s">
        <v>128</v>
      </c>
      <c r="CN215" t="s">
        <v>133</v>
      </c>
      <c r="CP215" t="s">
        <v>113</v>
      </c>
      <c r="CQ215" t="s">
        <v>134</v>
      </c>
      <c r="CR215" t="s">
        <v>113</v>
      </c>
      <c r="CS215" t="s">
        <v>113</v>
      </c>
      <c r="CT215" t="s">
        <v>132</v>
      </c>
      <c r="CU215" t="s">
        <v>134</v>
      </c>
      <c r="CV215" t="s">
        <v>132</v>
      </c>
      <c r="CW215" t="s">
        <v>558</v>
      </c>
      <c r="CX215" s="5">
        <v>16702339032</v>
      </c>
      <c r="CY215" t="s">
        <v>5336</v>
      </c>
      <c r="CZ215" t="s">
        <v>132</v>
      </c>
      <c r="DA215" t="s">
        <v>134</v>
      </c>
      <c r="DB215" t="s">
        <v>113</v>
      </c>
      <c r="DC215" t="s">
        <v>6612</v>
      </c>
      <c r="DD215" t="s">
        <v>5334</v>
      </c>
      <c r="DE215" t="s">
        <v>1197</v>
      </c>
      <c r="DF215" t="s">
        <v>5331</v>
      </c>
      <c r="DG215" t="s">
        <v>5336</v>
      </c>
    </row>
    <row r="216" spans="1:111" ht="14.45" customHeight="1" x14ac:dyDescent="0.25">
      <c r="A216" t="s">
        <v>6796</v>
      </c>
      <c r="B216" t="s">
        <v>356</v>
      </c>
      <c r="C216" s="1">
        <v>44778.051980555552</v>
      </c>
      <c r="D216" s="1">
        <v>44895</v>
      </c>
      <c r="E216" t="s">
        <v>170</v>
      </c>
      <c r="G216" t="s">
        <v>113</v>
      </c>
      <c r="H216" t="s">
        <v>113</v>
      </c>
      <c r="I216" t="s">
        <v>113</v>
      </c>
      <c r="J216" t="s">
        <v>6003</v>
      </c>
      <c r="K216" t="s">
        <v>6004</v>
      </c>
      <c r="L216" t="s">
        <v>6005</v>
      </c>
      <c r="M216" t="s">
        <v>1477</v>
      </c>
      <c r="N216" t="s">
        <v>141</v>
      </c>
      <c r="O216" t="s">
        <v>118</v>
      </c>
      <c r="P216" s="4">
        <v>96950</v>
      </c>
      <c r="Q216" t="s">
        <v>119</v>
      </c>
      <c r="S216" s="5">
        <v>16702876046</v>
      </c>
      <c r="U216">
        <v>722511</v>
      </c>
      <c r="V216" t="s">
        <v>120</v>
      </c>
      <c r="X216" t="s">
        <v>4146</v>
      </c>
      <c r="Y216" t="s">
        <v>5770</v>
      </c>
      <c r="AA216" t="s">
        <v>123</v>
      </c>
      <c r="AB216" t="s">
        <v>6006</v>
      </c>
      <c r="AD216" t="s">
        <v>141</v>
      </c>
      <c r="AE216" t="s">
        <v>118</v>
      </c>
      <c r="AF216" s="4">
        <v>96950</v>
      </c>
      <c r="AG216" t="s">
        <v>119</v>
      </c>
      <c r="AI216" s="5">
        <v>16702876046</v>
      </c>
      <c r="AK216" t="s">
        <v>4148</v>
      </c>
      <c r="BC216" t="str">
        <f>"37-2012.00"</f>
        <v>37-2012.00</v>
      </c>
      <c r="BD216" t="s">
        <v>180</v>
      </c>
      <c r="BE216" t="s">
        <v>6797</v>
      </c>
      <c r="BF216" t="s">
        <v>6798</v>
      </c>
      <c r="BG216">
        <v>6</v>
      </c>
      <c r="BI216" s="1">
        <v>44835</v>
      </c>
      <c r="BJ216" s="1">
        <v>45199</v>
      </c>
      <c r="BM216">
        <v>35</v>
      </c>
      <c r="BN216">
        <v>4</v>
      </c>
      <c r="BO216">
        <v>5</v>
      </c>
      <c r="BP216">
        <v>5</v>
      </c>
      <c r="BQ216">
        <v>5</v>
      </c>
      <c r="BR216">
        <v>5</v>
      </c>
      <c r="BS216">
        <v>6</v>
      </c>
      <c r="BT216">
        <v>5</v>
      </c>
      <c r="BU216" t="str">
        <f>"11:00 AM"</f>
        <v>11:00 AM</v>
      </c>
      <c r="BV216" t="str">
        <f>"4:00 PM"</f>
        <v>4:00 PM</v>
      </c>
      <c r="BW216" t="s">
        <v>128</v>
      </c>
      <c r="BX216">
        <v>0</v>
      </c>
      <c r="BY216">
        <v>3</v>
      </c>
      <c r="BZ216" t="s">
        <v>113</v>
      </c>
      <c r="CB216" s="3" t="s">
        <v>6799</v>
      </c>
      <c r="CC216" t="s">
        <v>6005</v>
      </c>
      <c r="CD216" t="s">
        <v>1477</v>
      </c>
      <c r="CE216" t="s">
        <v>141</v>
      </c>
      <c r="CF216" t="s">
        <v>118</v>
      </c>
      <c r="CG216" s="4">
        <v>96950</v>
      </c>
      <c r="CH216" s="2">
        <v>7.56</v>
      </c>
      <c r="CI216" s="2">
        <v>7.56</v>
      </c>
      <c r="CJ216" s="2">
        <v>11.34</v>
      </c>
      <c r="CK216" s="2">
        <v>11.34</v>
      </c>
      <c r="CL216" t="s">
        <v>131</v>
      </c>
      <c r="CM216" t="s">
        <v>132</v>
      </c>
      <c r="CN216" t="s">
        <v>133</v>
      </c>
      <c r="CP216" t="s">
        <v>113</v>
      </c>
      <c r="CQ216" t="s">
        <v>134</v>
      </c>
      <c r="CR216" t="s">
        <v>113</v>
      </c>
      <c r="CS216" t="s">
        <v>134</v>
      </c>
      <c r="CT216" t="s">
        <v>132</v>
      </c>
      <c r="CU216" t="s">
        <v>134</v>
      </c>
      <c r="CV216" t="s">
        <v>134</v>
      </c>
      <c r="CW216" t="s">
        <v>4152</v>
      </c>
      <c r="CX216" s="5">
        <v>16702876046</v>
      </c>
      <c r="CY216" t="s">
        <v>4148</v>
      </c>
      <c r="CZ216" t="s">
        <v>132</v>
      </c>
      <c r="DA216" t="s">
        <v>134</v>
      </c>
      <c r="DB216" t="s">
        <v>113</v>
      </c>
    </row>
    <row r="217" spans="1:111" ht="14.45" customHeight="1" x14ac:dyDescent="0.25">
      <c r="A217" t="s">
        <v>6800</v>
      </c>
      <c r="B217" t="s">
        <v>356</v>
      </c>
      <c r="C217" s="1">
        <v>44782.958039004632</v>
      </c>
      <c r="D217" s="1">
        <v>44895</v>
      </c>
      <c r="E217" t="s">
        <v>112</v>
      </c>
      <c r="F217" s="1">
        <v>44833.833333333336</v>
      </c>
      <c r="G217" t="s">
        <v>113</v>
      </c>
      <c r="H217" t="s">
        <v>113</v>
      </c>
      <c r="I217" t="s">
        <v>113</v>
      </c>
      <c r="J217" t="s">
        <v>5372</v>
      </c>
      <c r="L217" t="s">
        <v>5373</v>
      </c>
      <c r="N217" t="s">
        <v>117</v>
      </c>
      <c r="O217" t="s">
        <v>118</v>
      </c>
      <c r="P217" s="4">
        <v>96950</v>
      </c>
      <c r="Q217" t="s">
        <v>119</v>
      </c>
      <c r="S217" s="5">
        <v>16702345911</v>
      </c>
      <c r="U217">
        <v>441110</v>
      </c>
      <c r="V217" t="s">
        <v>120</v>
      </c>
      <c r="X217" t="s">
        <v>5374</v>
      </c>
      <c r="Y217" t="s">
        <v>5375</v>
      </c>
      <c r="Z217" t="s">
        <v>246</v>
      </c>
      <c r="AA217" t="s">
        <v>5376</v>
      </c>
      <c r="AB217" t="s">
        <v>6741</v>
      </c>
      <c r="AD217" t="s">
        <v>141</v>
      </c>
      <c r="AE217" t="s">
        <v>118</v>
      </c>
      <c r="AF217" s="4">
        <v>96950</v>
      </c>
      <c r="AG217" t="s">
        <v>119</v>
      </c>
      <c r="AI217" s="5">
        <v>16702345911</v>
      </c>
      <c r="AK217" t="s">
        <v>5378</v>
      </c>
      <c r="AL217" t="s">
        <v>197</v>
      </c>
      <c r="AM217" t="s">
        <v>5379</v>
      </c>
      <c r="AN217" t="s">
        <v>5380</v>
      </c>
      <c r="AO217" t="s">
        <v>246</v>
      </c>
      <c r="AP217" t="s">
        <v>5381</v>
      </c>
      <c r="AQ217" t="s">
        <v>5382</v>
      </c>
      <c r="AR217" t="s">
        <v>5383</v>
      </c>
      <c r="AS217" t="s">
        <v>118</v>
      </c>
      <c r="AT217" s="4">
        <v>96910</v>
      </c>
      <c r="AU217" t="s">
        <v>119</v>
      </c>
      <c r="AW217" s="5">
        <v>16714779084</v>
      </c>
      <c r="AY217" t="s">
        <v>5384</v>
      </c>
      <c r="AZ217" t="s">
        <v>5385</v>
      </c>
      <c r="BA217" t="s">
        <v>204</v>
      </c>
      <c r="BB217" t="s">
        <v>5386</v>
      </c>
      <c r="BC217" t="str">
        <f>"49-3021.00"</f>
        <v>49-3021.00</v>
      </c>
      <c r="BD217" t="s">
        <v>2282</v>
      </c>
      <c r="BE217" t="s">
        <v>6742</v>
      </c>
      <c r="BF217" t="s">
        <v>6743</v>
      </c>
      <c r="BG217">
        <v>2</v>
      </c>
      <c r="BI217" s="1">
        <v>44835</v>
      </c>
      <c r="BJ217" s="1">
        <v>45199</v>
      </c>
      <c r="BM217">
        <v>40</v>
      </c>
      <c r="BN217">
        <v>0</v>
      </c>
      <c r="BO217">
        <v>8</v>
      </c>
      <c r="BP217">
        <v>8</v>
      </c>
      <c r="BQ217">
        <v>8</v>
      </c>
      <c r="BR217">
        <v>8</v>
      </c>
      <c r="BS217">
        <v>8</v>
      </c>
      <c r="BT217">
        <v>0</v>
      </c>
      <c r="BU217" t="str">
        <f>"8:00 AM"</f>
        <v>8:00 AM</v>
      </c>
      <c r="BV217" t="str">
        <f>"5:00 PM"</f>
        <v>5:00 PM</v>
      </c>
      <c r="BW217" t="s">
        <v>164</v>
      </c>
      <c r="BX217">
        <v>0</v>
      </c>
      <c r="BY217">
        <v>12</v>
      </c>
      <c r="BZ217" t="s">
        <v>113</v>
      </c>
      <c r="CB217" s="3" t="s">
        <v>6744</v>
      </c>
      <c r="CC217" t="s">
        <v>5372</v>
      </c>
      <c r="CD217" t="s">
        <v>1329</v>
      </c>
      <c r="CE217" t="s">
        <v>117</v>
      </c>
      <c r="CF217" t="s">
        <v>118</v>
      </c>
      <c r="CG217" s="4">
        <v>96950</v>
      </c>
      <c r="CH217" s="2">
        <v>13.53</v>
      </c>
      <c r="CI217" s="2">
        <v>13.58</v>
      </c>
      <c r="CJ217" s="2">
        <v>20.3</v>
      </c>
      <c r="CK217" s="2">
        <v>20.37</v>
      </c>
      <c r="CL217" t="s">
        <v>131</v>
      </c>
      <c r="CN217" t="s">
        <v>133</v>
      </c>
      <c r="CP217" t="s">
        <v>113</v>
      </c>
      <c r="CQ217" t="s">
        <v>134</v>
      </c>
      <c r="CR217" t="s">
        <v>113</v>
      </c>
      <c r="CS217" t="s">
        <v>134</v>
      </c>
      <c r="CT217" t="s">
        <v>132</v>
      </c>
      <c r="CU217" t="s">
        <v>134</v>
      </c>
      <c r="CV217" t="s">
        <v>132</v>
      </c>
      <c r="CW217" t="s">
        <v>5391</v>
      </c>
      <c r="CX217" s="5">
        <v>16702345911</v>
      </c>
      <c r="CY217" t="s">
        <v>5392</v>
      </c>
      <c r="CZ217" t="s">
        <v>5393</v>
      </c>
      <c r="DA217" t="s">
        <v>134</v>
      </c>
      <c r="DB217" t="s">
        <v>113</v>
      </c>
    </row>
    <row r="218" spans="1:111" ht="14.45" customHeight="1" x14ac:dyDescent="0.25">
      <c r="A218" t="s">
        <v>6801</v>
      </c>
      <c r="B218" t="s">
        <v>187</v>
      </c>
      <c r="C218" s="1">
        <v>44816.16647974537</v>
      </c>
      <c r="D218" s="1">
        <v>44895</v>
      </c>
      <c r="E218" t="s">
        <v>112</v>
      </c>
      <c r="F218" s="1">
        <v>44956.791666666664</v>
      </c>
      <c r="G218" t="s">
        <v>113</v>
      </c>
      <c r="H218" t="s">
        <v>113</v>
      </c>
      <c r="I218" t="s">
        <v>113</v>
      </c>
      <c r="J218" t="s">
        <v>6225</v>
      </c>
      <c r="K218" t="s">
        <v>6225</v>
      </c>
      <c r="L218" t="s">
        <v>6226</v>
      </c>
      <c r="M218" t="s">
        <v>947</v>
      </c>
      <c r="N218" t="s">
        <v>117</v>
      </c>
      <c r="O218" t="s">
        <v>118</v>
      </c>
      <c r="P218" s="4">
        <v>96950</v>
      </c>
      <c r="Q218" t="s">
        <v>119</v>
      </c>
      <c r="R218" t="s">
        <v>1405</v>
      </c>
      <c r="S218" s="5">
        <v>16707891106</v>
      </c>
      <c r="U218">
        <v>56132</v>
      </c>
      <c r="V218" t="s">
        <v>120</v>
      </c>
      <c r="X218" t="s">
        <v>6227</v>
      </c>
      <c r="Y218" t="s">
        <v>6228</v>
      </c>
      <c r="Z218" t="s">
        <v>5139</v>
      </c>
      <c r="AA218" t="s">
        <v>6229</v>
      </c>
      <c r="AB218" t="s">
        <v>6226</v>
      </c>
      <c r="AC218" t="s">
        <v>947</v>
      </c>
      <c r="AD218" t="s">
        <v>117</v>
      </c>
      <c r="AE218" t="s">
        <v>118</v>
      </c>
      <c r="AF218" s="4">
        <v>96950</v>
      </c>
      <c r="AG218" t="s">
        <v>119</v>
      </c>
      <c r="AH218" t="s">
        <v>1405</v>
      </c>
      <c r="AI218" s="5">
        <v>16707891106</v>
      </c>
      <c r="AK218" t="s">
        <v>6230</v>
      </c>
      <c r="BC218" t="str">
        <f>"37-2012.00"</f>
        <v>37-2012.00</v>
      </c>
      <c r="BD218" t="s">
        <v>180</v>
      </c>
      <c r="BE218" t="s">
        <v>6802</v>
      </c>
      <c r="BF218" t="s">
        <v>335</v>
      </c>
      <c r="BG218">
        <v>20</v>
      </c>
      <c r="BH218">
        <v>20</v>
      </c>
      <c r="BI218" s="1">
        <v>44958</v>
      </c>
      <c r="BJ218" s="1">
        <v>45322</v>
      </c>
      <c r="BK218" s="1">
        <v>44958</v>
      </c>
      <c r="BL218" s="1">
        <v>45322</v>
      </c>
      <c r="BM218">
        <v>35</v>
      </c>
      <c r="BN218">
        <v>0</v>
      </c>
      <c r="BO218">
        <v>7</v>
      </c>
      <c r="BP218">
        <v>7</v>
      </c>
      <c r="BQ218">
        <v>7</v>
      </c>
      <c r="BR218">
        <v>7</v>
      </c>
      <c r="BS218">
        <v>7</v>
      </c>
      <c r="BT218">
        <v>0</v>
      </c>
      <c r="BU218" t="str">
        <f>"8:00 AM"</f>
        <v>8:00 AM</v>
      </c>
      <c r="BV218" t="str">
        <f>"4:30 PM"</f>
        <v>4:30 PM</v>
      </c>
      <c r="BW218" t="s">
        <v>164</v>
      </c>
      <c r="BX218">
        <v>0</v>
      </c>
      <c r="BY218">
        <v>3</v>
      </c>
      <c r="BZ218" t="s">
        <v>113</v>
      </c>
      <c r="CB218" t="s">
        <v>6803</v>
      </c>
      <c r="CC218" t="s">
        <v>6233</v>
      </c>
      <c r="CD218" t="s">
        <v>6234</v>
      </c>
      <c r="CE218" t="s">
        <v>117</v>
      </c>
      <c r="CF218" t="s">
        <v>118</v>
      </c>
      <c r="CG218" s="4">
        <v>96950</v>
      </c>
      <c r="CH218" s="2">
        <v>7.56</v>
      </c>
      <c r="CI218" s="2">
        <v>7.56</v>
      </c>
      <c r="CJ218" s="2">
        <v>11.34</v>
      </c>
      <c r="CK218" s="2">
        <v>11.34</v>
      </c>
      <c r="CL218" t="s">
        <v>131</v>
      </c>
      <c r="CM218" t="s">
        <v>6235</v>
      </c>
      <c r="CN218" t="s">
        <v>133</v>
      </c>
      <c r="CP218" t="s">
        <v>113</v>
      </c>
      <c r="CQ218" t="s">
        <v>134</v>
      </c>
      <c r="CR218" t="s">
        <v>113</v>
      </c>
      <c r="CS218" t="s">
        <v>134</v>
      </c>
      <c r="CT218" t="s">
        <v>134</v>
      </c>
      <c r="CU218" t="s">
        <v>134</v>
      </c>
      <c r="CV218" t="s">
        <v>132</v>
      </c>
      <c r="CW218" t="s">
        <v>409</v>
      </c>
      <c r="CX218" s="5">
        <v>16707891106</v>
      </c>
      <c r="CY218" t="s">
        <v>6230</v>
      </c>
      <c r="CZ218" t="s">
        <v>399</v>
      </c>
      <c r="DA218" t="s">
        <v>134</v>
      </c>
      <c r="DB218" t="s">
        <v>113</v>
      </c>
    </row>
    <row r="219" spans="1:111" ht="14.45" customHeight="1" x14ac:dyDescent="0.25">
      <c r="A219" t="s">
        <v>6351</v>
      </c>
      <c r="B219" t="s">
        <v>356</v>
      </c>
      <c r="C219" s="1">
        <v>44795.900419560188</v>
      </c>
      <c r="D219" s="1">
        <v>44894</v>
      </c>
      <c r="E219" t="s">
        <v>170</v>
      </c>
      <c r="G219" t="s">
        <v>134</v>
      </c>
      <c r="H219" t="s">
        <v>113</v>
      </c>
      <c r="I219" t="s">
        <v>113</v>
      </c>
      <c r="J219" t="s">
        <v>6352</v>
      </c>
      <c r="K219" t="s">
        <v>3760</v>
      </c>
      <c r="L219" t="s">
        <v>3761</v>
      </c>
      <c r="M219" t="s">
        <v>3762</v>
      </c>
      <c r="N219" t="s">
        <v>117</v>
      </c>
      <c r="O219" t="s">
        <v>118</v>
      </c>
      <c r="P219" s="4">
        <v>96950</v>
      </c>
      <c r="Q219" t="s">
        <v>119</v>
      </c>
      <c r="S219" s="5">
        <v>16709898049</v>
      </c>
      <c r="U219">
        <v>713910</v>
      </c>
      <c r="V219" t="s">
        <v>120</v>
      </c>
      <c r="X219" t="s">
        <v>3763</v>
      </c>
      <c r="Y219" t="s">
        <v>3764</v>
      </c>
      <c r="Z219" t="s">
        <v>3765</v>
      </c>
      <c r="AA219" t="s">
        <v>3766</v>
      </c>
      <c r="AB219" t="s">
        <v>3761</v>
      </c>
      <c r="AC219" t="s">
        <v>3762</v>
      </c>
      <c r="AD219" t="s">
        <v>117</v>
      </c>
      <c r="AE219" t="s">
        <v>118</v>
      </c>
      <c r="AF219" s="4">
        <v>96950</v>
      </c>
      <c r="AG219" t="s">
        <v>119</v>
      </c>
      <c r="AI219" s="5">
        <v>16709898049</v>
      </c>
      <c r="AK219" t="s">
        <v>3767</v>
      </c>
      <c r="BC219" t="str">
        <f>"49-9071.00"</f>
        <v>49-9071.00</v>
      </c>
      <c r="BD219" t="s">
        <v>240</v>
      </c>
      <c r="BE219" t="s">
        <v>6353</v>
      </c>
      <c r="BF219" t="s">
        <v>275</v>
      </c>
      <c r="BG219">
        <v>1</v>
      </c>
      <c r="BI219" s="1">
        <v>44837</v>
      </c>
      <c r="BJ219" s="1">
        <v>45199</v>
      </c>
      <c r="BM219">
        <v>35</v>
      </c>
      <c r="BN219">
        <v>0</v>
      </c>
      <c r="BO219">
        <v>7</v>
      </c>
      <c r="BP219">
        <v>7</v>
      </c>
      <c r="BQ219">
        <v>7</v>
      </c>
      <c r="BR219">
        <v>0</v>
      </c>
      <c r="BS219">
        <v>7</v>
      </c>
      <c r="BT219">
        <v>7</v>
      </c>
      <c r="BU219" t="str">
        <f>"6:30 AM"</f>
        <v>6:30 AM</v>
      </c>
      <c r="BV219" t="str">
        <f>"2:30 PM"</f>
        <v>2:30 PM</v>
      </c>
      <c r="BW219" t="s">
        <v>164</v>
      </c>
      <c r="BX219">
        <v>0</v>
      </c>
      <c r="BY219">
        <v>12</v>
      </c>
      <c r="BZ219" t="s">
        <v>113</v>
      </c>
      <c r="CB219" t="s">
        <v>6354</v>
      </c>
      <c r="CC219" t="s">
        <v>3762</v>
      </c>
      <c r="CD219" t="s">
        <v>3761</v>
      </c>
      <c r="CE219" t="s">
        <v>117</v>
      </c>
      <c r="CF219" t="s">
        <v>118</v>
      </c>
      <c r="CG219" s="4">
        <v>96950</v>
      </c>
      <c r="CH219" s="2">
        <v>9.19</v>
      </c>
      <c r="CI219" s="2">
        <v>9.19</v>
      </c>
      <c r="CJ219" s="2">
        <v>13.79</v>
      </c>
      <c r="CK219" s="2">
        <v>13.79</v>
      </c>
      <c r="CL219" t="s">
        <v>131</v>
      </c>
      <c r="CM219" t="s">
        <v>132</v>
      </c>
      <c r="CN219" t="s">
        <v>133</v>
      </c>
      <c r="CP219" t="s">
        <v>113</v>
      </c>
      <c r="CQ219" t="s">
        <v>134</v>
      </c>
      <c r="CR219" t="s">
        <v>113</v>
      </c>
      <c r="CS219" t="s">
        <v>134</v>
      </c>
      <c r="CT219" t="s">
        <v>132</v>
      </c>
      <c r="CU219" t="s">
        <v>134</v>
      </c>
      <c r="CV219" t="s">
        <v>132</v>
      </c>
      <c r="CW219" t="s">
        <v>6355</v>
      </c>
      <c r="CX219" s="5">
        <v>16709898049</v>
      </c>
      <c r="CY219" t="s">
        <v>3767</v>
      </c>
      <c r="CZ219" t="s">
        <v>132</v>
      </c>
      <c r="DA219" t="s">
        <v>134</v>
      </c>
      <c r="DB219" t="s">
        <v>113</v>
      </c>
    </row>
    <row r="220" spans="1:111" ht="14.45" customHeight="1" x14ac:dyDescent="0.25">
      <c r="A220" t="s">
        <v>6356</v>
      </c>
      <c r="B220" t="s">
        <v>356</v>
      </c>
      <c r="C220" s="1">
        <v>44798.982584722224</v>
      </c>
      <c r="D220" s="1">
        <v>44894</v>
      </c>
      <c r="E220" t="s">
        <v>112</v>
      </c>
      <c r="F220" s="1">
        <v>44833.833333333336</v>
      </c>
      <c r="G220" t="s">
        <v>134</v>
      </c>
      <c r="H220" t="s">
        <v>113</v>
      </c>
      <c r="I220" t="s">
        <v>113</v>
      </c>
      <c r="J220" t="s">
        <v>3793</v>
      </c>
      <c r="L220" t="s">
        <v>3794</v>
      </c>
      <c r="N220" t="s">
        <v>141</v>
      </c>
      <c r="O220" t="s">
        <v>118</v>
      </c>
      <c r="P220" s="4">
        <v>96950</v>
      </c>
      <c r="Q220" t="s">
        <v>119</v>
      </c>
      <c r="S220" s="5">
        <v>16703238735</v>
      </c>
      <c r="U220">
        <v>71399</v>
      </c>
      <c r="V220" t="s">
        <v>120</v>
      </c>
      <c r="X220" t="s">
        <v>3795</v>
      </c>
      <c r="Y220" t="s">
        <v>3796</v>
      </c>
      <c r="Z220" t="s">
        <v>3797</v>
      </c>
      <c r="AA220" t="s">
        <v>326</v>
      </c>
      <c r="AB220" t="s">
        <v>3794</v>
      </c>
      <c r="AD220" t="s">
        <v>141</v>
      </c>
      <c r="AE220" t="s">
        <v>118</v>
      </c>
      <c r="AF220" s="4">
        <v>96950</v>
      </c>
      <c r="AG220" t="s">
        <v>119</v>
      </c>
      <c r="AI220" s="5">
        <v>16702877761</v>
      </c>
      <c r="AK220" t="s">
        <v>3798</v>
      </c>
      <c r="BC220" t="str">
        <f>"49-3023.00"</f>
        <v>49-3023.00</v>
      </c>
      <c r="BD220" t="s">
        <v>1481</v>
      </c>
      <c r="BE220" t="s">
        <v>3799</v>
      </c>
      <c r="BF220" t="s">
        <v>3800</v>
      </c>
      <c r="BG220">
        <v>1</v>
      </c>
      <c r="BI220" s="1">
        <v>44835</v>
      </c>
      <c r="BJ220" s="1">
        <v>45199</v>
      </c>
      <c r="BM220">
        <v>35</v>
      </c>
      <c r="BN220">
        <v>0</v>
      </c>
      <c r="BO220">
        <v>5</v>
      </c>
      <c r="BP220">
        <v>6</v>
      </c>
      <c r="BQ220">
        <v>6</v>
      </c>
      <c r="BR220">
        <v>6</v>
      </c>
      <c r="BS220">
        <v>6</v>
      </c>
      <c r="BT220">
        <v>6</v>
      </c>
      <c r="BU220" t="str">
        <f>"9:30 AM"</f>
        <v>9:30 AM</v>
      </c>
      <c r="BV220" t="str">
        <f>"4:30 PM"</f>
        <v>4:30 PM</v>
      </c>
      <c r="BW220" t="s">
        <v>164</v>
      </c>
      <c r="BX220">
        <v>0</v>
      </c>
      <c r="BY220">
        <v>24</v>
      </c>
      <c r="BZ220" t="s">
        <v>113</v>
      </c>
      <c r="CB220" s="3" t="s">
        <v>3801</v>
      </c>
      <c r="CC220" t="s">
        <v>3802</v>
      </c>
      <c r="CD220" t="s">
        <v>3803</v>
      </c>
      <c r="CE220" t="s">
        <v>141</v>
      </c>
      <c r="CF220" t="s">
        <v>118</v>
      </c>
      <c r="CG220" s="4">
        <v>96950</v>
      </c>
      <c r="CH220" s="2">
        <v>9.93</v>
      </c>
      <c r="CI220" s="2">
        <v>9.93</v>
      </c>
      <c r="CJ220" s="2">
        <v>14.89</v>
      </c>
      <c r="CK220" s="2">
        <v>14.89</v>
      </c>
      <c r="CL220" t="s">
        <v>131</v>
      </c>
      <c r="CN220" t="s">
        <v>133</v>
      </c>
      <c r="CP220" t="s">
        <v>113</v>
      </c>
      <c r="CQ220" t="s">
        <v>134</v>
      </c>
      <c r="CR220" t="s">
        <v>113</v>
      </c>
      <c r="CS220" t="s">
        <v>134</v>
      </c>
      <c r="CT220" t="s">
        <v>132</v>
      </c>
      <c r="CU220" t="s">
        <v>134</v>
      </c>
      <c r="CV220" t="s">
        <v>132</v>
      </c>
      <c r="CW220" t="s">
        <v>6357</v>
      </c>
      <c r="CX220" s="5">
        <v>16702342211</v>
      </c>
      <c r="CY220" t="s">
        <v>3805</v>
      </c>
      <c r="CZ220" t="s">
        <v>183</v>
      </c>
      <c r="DA220" t="s">
        <v>134</v>
      </c>
      <c r="DB220" t="s">
        <v>113</v>
      </c>
    </row>
    <row r="221" spans="1:111" ht="14.45" customHeight="1" x14ac:dyDescent="0.25">
      <c r="A221" t="s">
        <v>6358</v>
      </c>
      <c r="B221" t="s">
        <v>187</v>
      </c>
      <c r="C221" s="1">
        <v>44859.921134606484</v>
      </c>
      <c r="D221" s="1">
        <v>44894</v>
      </c>
      <c r="E221" t="s">
        <v>112</v>
      </c>
      <c r="F221" s="1">
        <v>44925.791666666664</v>
      </c>
      <c r="G221" t="s">
        <v>113</v>
      </c>
      <c r="H221" t="s">
        <v>113</v>
      </c>
      <c r="I221" t="s">
        <v>113</v>
      </c>
      <c r="J221" t="s">
        <v>3351</v>
      </c>
      <c r="K221" t="s">
        <v>6359</v>
      </c>
      <c r="L221" t="s">
        <v>3352</v>
      </c>
      <c r="M221" t="s">
        <v>3353</v>
      </c>
      <c r="N221" t="s">
        <v>117</v>
      </c>
      <c r="O221" t="s">
        <v>118</v>
      </c>
      <c r="P221" s="4">
        <v>96950</v>
      </c>
      <c r="Q221" t="s">
        <v>119</v>
      </c>
      <c r="S221" s="5">
        <v>16702355009</v>
      </c>
      <c r="U221">
        <v>561311</v>
      </c>
      <c r="V221" t="s">
        <v>120</v>
      </c>
      <c r="X221" t="s">
        <v>1804</v>
      </c>
      <c r="Y221" t="s">
        <v>1803</v>
      </c>
      <c r="Z221" t="s">
        <v>3354</v>
      </c>
      <c r="AA221" t="s">
        <v>144</v>
      </c>
      <c r="AB221" t="s">
        <v>3355</v>
      </c>
      <c r="AC221" t="s">
        <v>3353</v>
      </c>
      <c r="AD221" t="s">
        <v>117</v>
      </c>
      <c r="AE221" t="s">
        <v>118</v>
      </c>
      <c r="AF221" s="4">
        <v>96950</v>
      </c>
      <c r="AG221" t="s">
        <v>119</v>
      </c>
      <c r="AI221" s="5">
        <v>16702355009</v>
      </c>
      <c r="AK221" t="s">
        <v>1814</v>
      </c>
      <c r="BC221" t="str">
        <f>"49-9071.00"</f>
        <v>49-9071.00</v>
      </c>
      <c r="BD221" t="s">
        <v>240</v>
      </c>
      <c r="BE221" t="s">
        <v>3356</v>
      </c>
      <c r="BF221" t="s">
        <v>3357</v>
      </c>
      <c r="BG221">
        <v>15</v>
      </c>
      <c r="BH221">
        <v>15</v>
      </c>
      <c r="BI221" s="1">
        <v>44927</v>
      </c>
      <c r="BJ221" s="1">
        <v>45291</v>
      </c>
      <c r="BK221" s="1">
        <v>44927</v>
      </c>
      <c r="BL221" s="1">
        <v>45291</v>
      </c>
      <c r="BM221">
        <v>35</v>
      </c>
      <c r="BN221">
        <v>0</v>
      </c>
      <c r="BO221">
        <v>7</v>
      </c>
      <c r="BP221">
        <v>7</v>
      </c>
      <c r="BQ221">
        <v>7</v>
      </c>
      <c r="BR221">
        <v>7</v>
      </c>
      <c r="BS221">
        <v>7</v>
      </c>
      <c r="BT221">
        <v>0</v>
      </c>
      <c r="BU221" t="str">
        <f>"9:00 AM"</f>
        <v>9:00 AM</v>
      </c>
      <c r="BV221" t="str">
        <f>"5:00 PM"</f>
        <v>5:00 PM</v>
      </c>
      <c r="BW221" t="s">
        <v>164</v>
      </c>
      <c r="BX221">
        <v>0</v>
      </c>
      <c r="BY221">
        <v>24</v>
      </c>
      <c r="BZ221" t="s">
        <v>113</v>
      </c>
      <c r="CB221" t="s">
        <v>3358</v>
      </c>
      <c r="CC221" t="s">
        <v>1811</v>
      </c>
      <c r="CD221" t="s">
        <v>1801</v>
      </c>
      <c r="CE221" t="s">
        <v>117</v>
      </c>
      <c r="CF221" t="s">
        <v>118</v>
      </c>
      <c r="CG221" s="4">
        <v>96950</v>
      </c>
      <c r="CH221" s="2">
        <v>9.19</v>
      </c>
      <c r="CI221" s="2">
        <v>9.19</v>
      </c>
      <c r="CJ221" s="2">
        <v>13.79</v>
      </c>
      <c r="CK221" s="2">
        <v>13.79</v>
      </c>
      <c r="CL221" t="s">
        <v>131</v>
      </c>
      <c r="CM221" t="s">
        <v>3359</v>
      </c>
      <c r="CN221" t="s">
        <v>133</v>
      </c>
      <c r="CP221" t="s">
        <v>113</v>
      </c>
      <c r="CQ221" t="s">
        <v>134</v>
      </c>
      <c r="CR221" t="s">
        <v>113</v>
      </c>
      <c r="CS221" t="s">
        <v>134</v>
      </c>
      <c r="CT221" t="s">
        <v>132</v>
      </c>
      <c r="CU221" t="s">
        <v>134</v>
      </c>
      <c r="CV221" t="s">
        <v>134</v>
      </c>
      <c r="CW221" t="s">
        <v>3360</v>
      </c>
      <c r="CX221" s="5">
        <v>16702355009</v>
      </c>
      <c r="CY221" t="s">
        <v>1814</v>
      </c>
      <c r="CZ221" t="s">
        <v>132</v>
      </c>
      <c r="DA221" t="s">
        <v>134</v>
      </c>
      <c r="DB221" t="s">
        <v>113</v>
      </c>
    </row>
    <row r="222" spans="1:111" ht="14.45" customHeight="1" x14ac:dyDescent="0.25">
      <c r="A222" t="s">
        <v>6360</v>
      </c>
      <c r="B222" t="s">
        <v>187</v>
      </c>
      <c r="C222" s="1">
        <v>44838.896044791669</v>
      </c>
      <c r="D222" s="1">
        <v>44894</v>
      </c>
      <c r="E222" t="s">
        <v>170</v>
      </c>
      <c r="G222" t="s">
        <v>113</v>
      </c>
      <c r="H222" t="s">
        <v>113</v>
      </c>
      <c r="I222" t="s">
        <v>113</v>
      </c>
      <c r="J222" t="s">
        <v>6361</v>
      </c>
      <c r="K222" t="s">
        <v>6362</v>
      </c>
      <c r="L222" t="s">
        <v>2967</v>
      </c>
      <c r="M222" t="s">
        <v>6363</v>
      </c>
      <c r="N222" t="s">
        <v>117</v>
      </c>
      <c r="O222" t="s">
        <v>118</v>
      </c>
      <c r="P222" s="4">
        <v>96950</v>
      </c>
      <c r="Q222" t="s">
        <v>119</v>
      </c>
      <c r="S222" s="5">
        <v>16702332288</v>
      </c>
      <c r="U222">
        <v>722511</v>
      </c>
      <c r="V222" t="s">
        <v>120</v>
      </c>
      <c r="X222" t="s">
        <v>2968</v>
      </c>
      <c r="Y222" t="s">
        <v>2969</v>
      </c>
      <c r="Z222" t="s">
        <v>2970</v>
      </c>
      <c r="AA222" t="s">
        <v>1092</v>
      </c>
      <c r="AB222" t="s">
        <v>2967</v>
      </c>
      <c r="AC222" t="s">
        <v>3038</v>
      </c>
      <c r="AD222" t="s">
        <v>117</v>
      </c>
      <c r="AE222" t="s">
        <v>118</v>
      </c>
      <c r="AF222" s="4">
        <v>96950</v>
      </c>
      <c r="AG222" t="s">
        <v>119</v>
      </c>
      <c r="AI222" s="5">
        <v>19702332288</v>
      </c>
      <c r="AK222" t="s">
        <v>6364</v>
      </c>
      <c r="BC222" t="str">
        <f>"35-2014.00"</f>
        <v>35-2014.00</v>
      </c>
      <c r="BD222" t="s">
        <v>287</v>
      </c>
      <c r="BE222" t="s">
        <v>6365</v>
      </c>
      <c r="BF222" t="s">
        <v>289</v>
      </c>
      <c r="BG222">
        <v>4</v>
      </c>
      <c r="BH222">
        <v>4</v>
      </c>
      <c r="BI222" s="1">
        <v>44835</v>
      </c>
      <c r="BJ222" s="1">
        <v>45199</v>
      </c>
      <c r="BK222" s="1">
        <v>44894</v>
      </c>
      <c r="BL222" s="1">
        <v>45199</v>
      </c>
      <c r="BM222">
        <v>35</v>
      </c>
      <c r="BN222">
        <v>0</v>
      </c>
      <c r="BO222">
        <v>7</v>
      </c>
      <c r="BP222">
        <v>7</v>
      </c>
      <c r="BQ222">
        <v>7</v>
      </c>
      <c r="BR222">
        <v>7</v>
      </c>
      <c r="BS222">
        <v>7</v>
      </c>
      <c r="BT222">
        <v>0</v>
      </c>
      <c r="BU222" t="str">
        <f>"11:00 AM"</f>
        <v>11:00 AM</v>
      </c>
      <c r="BV222" t="str">
        <f>"9:00 PM"</f>
        <v>9:00 PM</v>
      </c>
      <c r="BW222" t="s">
        <v>164</v>
      </c>
      <c r="BX222">
        <v>0</v>
      </c>
      <c r="BY222">
        <v>12</v>
      </c>
      <c r="BZ222" t="s">
        <v>113</v>
      </c>
      <c r="CB222" t="s">
        <v>228</v>
      </c>
      <c r="CC222" t="s">
        <v>6363</v>
      </c>
      <c r="CD222" t="s">
        <v>2967</v>
      </c>
      <c r="CE222" t="s">
        <v>117</v>
      </c>
      <c r="CF222" t="s">
        <v>118</v>
      </c>
      <c r="CG222" s="4">
        <v>96950</v>
      </c>
      <c r="CH222" s="2">
        <v>8.5500000000000007</v>
      </c>
      <c r="CI222" s="2">
        <v>8.5500000000000007</v>
      </c>
      <c r="CJ222" s="2">
        <v>12.83</v>
      </c>
      <c r="CK222" s="2">
        <v>12.83</v>
      </c>
      <c r="CL222" t="s">
        <v>131</v>
      </c>
      <c r="CM222" t="s">
        <v>228</v>
      </c>
      <c r="CN222" t="s">
        <v>133</v>
      </c>
      <c r="CP222" t="s">
        <v>113</v>
      </c>
      <c r="CQ222" t="s">
        <v>134</v>
      </c>
      <c r="CR222" t="s">
        <v>113</v>
      </c>
      <c r="CS222" t="s">
        <v>134</v>
      </c>
      <c r="CT222" t="s">
        <v>132</v>
      </c>
      <c r="CU222" t="s">
        <v>134</v>
      </c>
      <c r="CV222" t="s">
        <v>132</v>
      </c>
      <c r="CW222" t="s">
        <v>4530</v>
      </c>
      <c r="CX222" s="5">
        <v>16702332288</v>
      </c>
      <c r="CY222" t="s">
        <v>2971</v>
      </c>
      <c r="CZ222" t="s">
        <v>132</v>
      </c>
      <c r="DA222" t="s">
        <v>134</v>
      </c>
      <c r="DB222" t="s">
        <v>113</v>
      </c>
    </row>
    <row r="223" spans="1:111" ht="14.45" customHeight="1" x14ac:dyDescent="0.25">
      <c r="A223" t="s">
        <v>6366</v>
      </c>
      <c r="B223" t="s">
        <v>111</v>
      </c>
      <c r="C223" s="1">
        <v>44852.831770949073</v>
      </c>
      <c r="D223" s="1">
        <v>44894</v>
      </c>
      <c r="E223" t="s">
        <v>170</v>
      </c>
      <c r="G223" t="s">
        <v>113</v>
      </c>
      <c r="H223" t="s">
        <v>113</v>
      </c>
      <c r="I223" t="s">
        <v>113</v>
      </c>
      <c r="J223" t="s">
        <v>6367</v>
      </c>
      <c r="K223" t="s">
        <v>6367</v>
      </c>
      <c r="L223" t="s">
        <v>6368</v>
      </c>
      <c r="N223" t="s">
        <v>117</v>
      </c>
      <c r="O223" t="s">
        <v>118</v>
      </c>
      <c r="P223" s="4">
        <v>96950</v>
      </c>
      <c r="Q223" t="s">
        <v>119</v>
      </c>
      <c r="S223" s="5">
        <v>16702338100</v>
      </c>
      <c r="U223">
        <v>531110</v>
      </c>
      <c r="V223" t="s">
        <v>120</v>
      </c>
      <c r="X223" t="s">
        <v>6369</v>
      </c>
      <c r="Y223" t="s">
        <v>6370</v>
      </c>
      <c r="AA223" t="s">
        <v>990</v>
      </c>
      <c r="AB223" t="s">
        <v>6368</v>
      </c>
      <c r="AD223" t="s">
        <v>117</v>
      </c>
      <c r="AE223" t="s">
        <v>118</v>
      </c>
      <c r="AF223" s="4">
        <v>96950</v>
      </c>
      <c r="AG223" t="s">
        <v>119</v>
      </c>
      <c r="AI223" s="5">
        <v>16702338100</v>
      </c>
      <c r="AK223" t="s">
        <v>6371</v>
      </c>
      <c r="BC223" t="str">
        <f>"47-2061.00"</f>
        <v>47-2061.00</v>
      </c>
      <c r="BD223" t="s">
        <v>162</v>
      </c>
      <c r="BE223" t="s">
        <v>6372</v>
      </c>
      <c r="BF223" t="s">
        <v>6373</v>
      </c>
      <c r="BG223">
        <v>10</v>
      </c>
      <c r="BI223" s="1">
        <v>44866</v>
      </c>
      <c r="BJ223" s="1">
        <v>45230</v>
      </c>
      <c r="BM223">
        <v>40</v>
      </c>
      <c r="BN223">
        <v>0</v>
      </c>
      <c r="BO223">
        <v>8</v>
      </c>
      <c r="BP223">
        <v>8</v>
      </c>
      <c r="BQ223">
        <v>8</v>
      </c>
      <c r="BR223">
        <v>8</v>
      </c>
      <c r="BS223">
        <v>8</v>
      </c>
      <c r="BT223">
        <v>0</v>
      </c>
      <c r="BU223" t="str">
        <f>"7:00 AM"</f>
        <v>7:00 AM</v>
      </c>
      <c r="BV223" t="str">
        <f>"4:00 PM"</f>
        <v>4:00 PM</v>
      </c>
      <c r="BW223" t="s">
        <v>164</v>
      </c>
      <c r="BX223">
        <v>12</v>
      </c>
      <c r="BY223">
        <v>12</v>
      </c>
      <c r="BZ223" t="s">
        <v>113</v>
      </c>
      <c r="CB223" t="s">
        <v>128</v>
      </c>
      <c r="CC223" t="s">
        <v>6374</v>
      </c>
      <c r="CE223" t="s">
        <v>117</v>
      </c>
      <c r="CF223" t="s">
        <v>118</v>
      </c>
      <c r="CG223" s="4">
        <v>96950</v>
      </c>
      <c r="CH223" s="2">
        <v>8.75</v>
      </c>
      <c r="CI223" s="2">
        <v>8.75</v>
      </c>
      <c r="CJ223" s="2">
        <v>13.13</v>
      </c>
      <c r="CK223" s="2">
        <v>13.13</v>
      </c>
      <c r="CL223" t="s">
        <v>131</v>
      </c>
      <c r="CN223" t="s">
        <v>133</v>
      </c>
      <c r="CP223" t="s">
        <v>113</v>
      </c>
      <c r="CQ223" t="s">
        <v>134</v>
      </c>
      <c r="CR223" t="s">
        <v>113</v>
      </c>
      <c r="CS223" t="s">
        <v>113</v>
      </c>
      <c r="CT223" t="s">
        <v>132</v>
      </c>
      <c r="CU223" t="s">
        <v>134</v>
      </c>
      <c r="CV223" t="s">
        <v>132</v>
      </c>
      <c r="CW223" t="s">
        <v>132</v>
      </c>
      <c r="CX223" s="5">
        <v>16702338100</v>
      </c>
      <c r="CY223" t="s">
        <v>6371</v>
      </c>
      <c r="CZ223" t="s">
        <v>624</v>
      </c>
      <c r="DA223" t="s">
        <v>134</v>
      </c>
      <c r="DB223" t="s">
        <v>113</v>
      </c>
      <c r="DC223" t="s">
        <v>128</v>
      </c>
    </row>
    <row r="224" spans="1:111" ht="14.45" customHeight="1" x14ac:dyDescent="0.25">
      <c r="A224" t="s">
        <v>6375</v>
      </c>
      <c r="B224" t="s">
        <v>187</v>
      </c>
      <c r="C224" s="1">
        <v>44859.905961805554</v>
      </c>
      <c r="D224" s="1">
        <v>44894</v>
      </c>
      <c r="E224" t="s">
        <v>112</v>
      </c>
      <c r="F224" s="1">
        <v>44925.791666666664</v>
      </c>
      <c r="G224" t="s">
        <v>113</v>
      </c>
      <c r="H224" t="s">
        <v>113</v>
      </c>
      <c r="I224" t="s">
        <v>113</v>
      </c>
      <c r="J224" t="s">
        <v>3351</v>
      </c>
      <c r="K224" t="s">
        <v>6359</v>
      </c>
      <c r="L224" t="s">
        <v>3352</v>
      </c>
      <c r="M224" t="s">
        <v>3353</v>
      </c>
      <c r="N224" t="s">
        <v>117</v>
      </c>
      <c r="O224" t="s">
        <v>118</v>
      </c>
      <c r="P224" s="4">
        <v>96950</v>
      </c>
      <c r="Q224" t="s">
        <v>119</v>
      </c>
      <c r="S224" s="5">
        <v>16702355009</v>
      </c>
      <c r="U224">
        <v>561311</v>
      </c>
      <c r="V224" t="s">
        <v>120</v>
      </c>
      <c r="X224" t="s">
        <v>1804</v>
      </c>
      <c r="Y224" t="s">
        <v>1803</v>
      </c>
      <c r="Z224" t="s">
        <v>3354</v>
      </c>
      <c r="AA224" t="s">
        <v>144</v>
      </c>
      <c r="AB224" t="s">
        <v>3355</v>
      </c>
      <c r="AC224" t="s">
        <v>3353</v>
      </c>
      <c r="AD224" t="s">
        <v>117</v>
      </c>
      <c r="AE224" t="s">
        <v>118</v>
      </c>
      <c r="AF224" s="4">
        <v>96950</v>
      </c>
      <c r="AG224" t="s">
        <v>119</v>
      </c>
      <c r="AI224" s="5">
        <v>16702355009</v>
      </c>
      <c r="AK224" t="s">
        <v>1814</v>
      </c>
      <c r="BC224" t="str">
        <f>"49-9071.00"</f>
        <v>49-9071.00</v>
      </c>
      <c r="BD224" t="s">
        <v>240</v>
      </c>
      <c r="BE224" t="s">
        <v>3356</v>
      </c>
      <c r="BF224" t="s">
        <v>3357</v>
      </c>
      <c r="BG224">
        <v>15</v>
      </c>
      <c r="BH224">
        <v>15</v>
      </c>
      <c r="BI224" s="1">
        <v>44927</v>
      </c>
      <c r="BJ224" s="1">
        <v>45291</v>
      </c>
      <c r="BK224" s="1">
        <v>44927</v>
      </c>
      <c r="BL224" s="1">
        <v>45291</v>
      </c>
      <c r="BM224">
        <v>35</v>
      </c>
      <c r="BN224">
        <v>0</v>
      </c>
      <c r="BO224">
        <v>7</v>
      </c>
      <c r="BP224">
        <v>7</v>
      </c>
      <c r="BQ224">
        <v>7</v>
      </c>
      <c r="BR224">
        <v>7</v>
      </c>
      <c r="BS224">
        <v>7</v>
      </c>
      <c r="BT224">
        <v>0</v>
      </c>
      <c r="BU224" t="str">
        <f>"9:00 AM"</f>
        <v>9:00 AM</v>
      </c>
      <c r="BV224" t="str">
        <f>"5:00 PM"</f>
        <v>5:00 PM</v>
      </c>
      <c r="BW224" t="s">
        <v>164</v>
      </c>
      <c r="BX224">
        <v>0</v>
      </c>
      <c r="BY224">
        <v>24</v>
      </c>
      <c r="BZ224" t="s">
        <v>113</v>
      </c>
      <c r="CB224" t="s">
        <v>3358</v>
      </c>
      <c r="CC224" t="s">
        <v>1811</v>
      </c>
      <c r="CD224" t="s">
        <v>1801</v>
      </c>
      <c r="CE224" t="s">
        <v>117</v>
      </c>
      <c r="CF224" t="s">
        <v>118</v>
      </c>
      <c r="CG224" s="4">
        <v>96950</v>
      </c>
      <c r="CH224" s="2">
        <v>9.19</v>
      </c>
      <c r="CI224" s="2">
        <v>9.19</v>
      </c>
      <c r="CJ224" s="2">
        <v>13.79</v>
      </c>
      <c r="CK224" s="2">
        <v>13.79</v>
      </c>
      <c r="CL224" t="s">
        <v>131</v>
      </c>
      <c r="CM224" t="s">
        <v>3359</v>
      </c>
      <c r="CN224" t="s">
        <v>133</v>
      </c>
      <c r="CP224" t="s">
        <v>113</v>
      </c>
      <c r="CQ224" t="s">
        <v>134</v>
      </c>
      <c r="CR224" t="s">
        <v>113</v>
      </c>
      <c r="CS224" t="s">
        <v>134</v>
      </c>
      <c r="CT224" t="s">
        <v>132</v>
      </c>
      <c r="CU224" t="s">
        <v>134</v>
      </c>
      <c r="CV224" t="s">
        <v>134</v>
      </c>
      <c r="CW224" t="s">
        <v>3360</v>
      </c>
      <c r="CX224" s="5">
        <v>16702355009</v>
      </c>
      <c r="CY224" t="s">
        <v>1814</v>
      </c>
      <c r="CZ224" t="s">
        <v>132</v>
      </c>
      <c r="DA224" t="s">
        <v>134</v>
      </c>
      <c r="DB224" t="s">
        <v>113</v>
      </c>
    </row>
    <row r="225" spans="1:111" ht="14.45" customHeight="1" x14ac:dyDescent="0.25">
      <c r="A225" t="s">
        <v>6376</v>
      </c>
      <c r="B225" t="s">
        <v>187</v>
      </c>
      <c r="C225" s="1">
        <v>44841.625198379632</v>
      </c>
      <c r="D225" s="1">
        <v>44894</v>
      </c>
      <c r="E225" t="s">
        <v>170</v>
      </c>
      <c r="G225" t="s">
        <v>113</v>
      </c>
      <c r="H225" t="s">
        <v>113</v>
      </c>
      <c r="I225" t="s">
        <v>113</v>
      </c>
      <c r="J225" t="s">
        <v>6377</v>
      </c>
      <c r="L225" t="s">
        <v>6378</v>
      </c>
      <c r="M225" t="s">
        <v>6379</v>
      </c>
      <c r="N225" t="s">
        <v>141</v>
      </c>
      <c r="O225" t="s">
        <v>118</v>
      </c>
      <c r="P225" s="4">
        <v>96950</v>
      </c>
      <c r="Q225" t="s">
        <v>119</v>
      </c>
      <c r="S225" s="5">
        <v>12514230828</v>
      </c>
      <c r="U225">
        <v>488390</v>
      </c>
      <c r="V225" t="s">
        <v>120</v>
      </c>
      <c r="X225" t="s">
        <v>6380</v>
      </c>
      <c r="Y225" t="s">
        <v>5575</v>
      </c>
      <c r="AA225" t="s">
        <v>1159</v>
      </c>
      <c r="AB225" t="s">
        <v>6381</v>
      </c>
      <c r="AD225" t="s">
        <v>6382</v>
      </c>
      <c r="AE225" t="s">
        <v>6383</v>
      </c>
      <c r="AF225" s="4">
        <v>33912</v>
      </c>
      <c r="AG225" t="s">
        <v>119</v>
      </c>
      <c r="AI225" s="5">
        <v>12514230828</v>
      </c>
      <c r="AK225" t="s">
        <v>6384</v>
      </c>
      <c r="BC225" t="str">
        <f>"51-4121.00"</f>
        <v>51-4121.00</v>
      </c>
      <c r="BD225" t="s">
        <v>6385</v>
      </c>
      <c r="BE225" t="s">
        <v>6386</v>
      </c>
      <c r="BF225" t="s">
        <v>6387</v>
      </c>
      <c r="BG225">
        <v>10</v>
      </c>
      <c r="BH225">
        <v>10</v>
      </c>
      <c r="BI225" s="1">
        <v>44835</v>
      </c>
      <c r="BJ225" s="1">
        <v>45199</v>
      </c>
      <c r="BK225" s="1">
        <v>44894</v>
      </c>
      <c r="BL225" s="1">
        <v>45199</v>
      </c>
      <c r="BM225">
        <v>40</v>
      </c>
      <c r="BN225">
        <v>0</v>
      </c>
      <c r="BO225">
        <v>8</v>
      </c>
      <c r="BP225">
        <v>8</v>
      </c>
      <c r="BQ225">
        <v>8</v>
      </c>
      <c r="BR225">
        <v>8</v>
      </c>
      <c r="BS225">
        <v>8</v>
      </c>
      <c r="BT225">
        <v>0</v>
      </c>
      <c r="BU225" t="str">
        <f>"8:00 AM"</f>
        <v>8:00 AM</v>
      </c>
      <c r="BV225" t="str">
        <f>"5:00 PM"</f>
        <v>5:00 PM</v>
      </c>
      <c r="BW225" t="s">
        <v>164</v>
      </c>
      <c r="BX225">
        <v>0</v>
      </c>
      <c r="BY225">
        <v>12</v>
      </c>
      <c r="BZ225" t="s">
        <v>113</v>
      </c>
      <c r="CB225" s="3" t="s">
        <v>6388</v>
      </c>
      <c r="CC225" t="s">
        <v>6389</v>
      </c>
      <c r="CE225" t="s">
        <v>141</v>
      </c>
      <c r="CF225" t="s">
        <v>118</v>
      </c>
      <c r="CG225" s="4">
        <v>96950</v>
      </c>
      <c r="CH225" s="2">
        <v>19.649999999999999</v>
      </c>
      <c r="CI225" s="2">
        <v>19.649999999999999</v>
      </c>
      <c r="CL225" t="s">
        <v>131</v>
      </c>
      <c r="CN225" t="s">
        <v>133</v>
      </c>
      <c r="CP225" t="s">
        <v>113</v>
      </c>
      <c r="CQ225" t="s">
        <v>134</v>
      </c>
      <c r="CR225" t="s">
        <v>113</v>
      </c>
      <c r="CS225" t="s">
        <v>113</v>
      </c>
      <c r="CT225" t="s">
        <v>132</v>
      </c>
      <c r="CU225" t="s">
        <v>134</v>
      </c>
      <c r="CV225" t="s">
        <v>134</v>
      </c>
      <c r="CW225" t="s">
        <v>6390</v>
      </c>
      <c r="CX225" s="5">
        <v>12514230828</v>
      </c>
      <c r="CY225" t="s">
        <v>6391</v>
      </c>
      <c r="CZ225" t="s">
        <v>132</v>
      </c>
      <c r="DA225" t="s">
        <v>134</v>
      </c>
      <c r="DB225" t="s">
        <v>113</v>
      </c>
    </row>
    <row r="226" spans="1:111" ht="14.45" customHeight="1" x14ac:dyDescent="0.25">
      <c r="A226" t="s">
        <v>6392</v>
      </c>
      <c r="B226" t="s">
        <v>187</v>
      </c>
      <c r="C226" s="1">
        <v>44859.974285300923</v>
      </c>
      <c r="D226" s="1">
        <v>44894</v>
      </c>
      <c r="E226" t="s">
        <v>112</v>
      </c>
      <c r="F226" s="1">
        <v>44925.791666666664</v>
      </c>
      <c r="G226" t="s">
        <v>113</v>
      </c>
      <c r="H226" t="s">
        <v>113</v>
      </c>
      <c r="I226" t="s">
        <v>113</v>
      </c>
      <c r="J226" t="s">
        <v>3807</v>
      </c>
      <c r="K226" t="s">
        <v>6393</v>
      </c>
      <c r="L226" t="s">
        <v>3355</v>
      </c>
      <c r="M226" t="s">
        <v>3808</v>
      </c>
      <c r="N226" t="s">
        <v>117</v>
      </c>
      <c r="O226" t="s">
        <v>118</v>
      </c>
      <c r="P226" s="4">
        <v>96950</v>
      </c>
      <c r="Q226" t="s">
        <v>119</v>
      </c>
      <c r="R226" t="s">
        <v>132</v>
      </c>
      <c r="S226" s="5">
        <v>16702355009</v>
      </c>
      <c r="U226">
        <v>561311</v>
      </c>
      <c r="V226" t="s">
        <v>120</v>
      </c>
      <c r="X226" t="s">
        <v>1804</v>
      </c>
      <c r="Y226" t="s">
        <v>1803</v>
      </c>
      <c r="Z226" t="s">
        <v>3354</v>
      </c>
      <c r="AA226" t="s">
        <v>144</v>
      </c>
      <c r="AB226" t="s">
        <v>3355</v>
      </c>
      <c r="AC226" t="s">
        <v>3808</v>
      </c>
      <c r="AD226" t="s">
        <v>586</v>
      </c>
      <c r="AE226" t="s">
        <v>118</v>
      </c>
      <c r="AF226" s="4">
        <v>96950</v>
      </c>
      <c r="AG226" t="s">
        <v>119</v>
      </c>
      <c r="AH226" t="s">
        <v>132</v>
      </c>
      <c r="AI226" s="5">
        <v>16702355009</v>
      </c>
      <c r="AK226" t="s">
        <v>1814</v>
      </c>
      <c r="BC226" t="str">
        <f>"35-2014.00"</f>
        <v>35-2014.00</v>
      </c>
      <c r="BD226" t="s">
        <v>287</v>
      </c>
      <c r="BE226" t="s">
        <v>6394</v>
      </c>
      <c r="BF226" t="s">
        <v>6395</v>
      </c>
      <c r="BG226">
        <v>10</v>
      </c>
      <c r="BH226">
        <v>10</v>
      </c>
      <c r="BI226" s="1">
        <v>44927</v>
      </c>
      <c r="BJ226" s="1">
        <v>45291</v>
      </c>
      <c r="BK226" s="1">
        <v>44927</v>
      </c>
      <c r="BL226" s="1">
        <v>45291</v>
      </c>
      <c r="BM226">
        <v>35</v>
      </c>
      <c r="BN226">
        <v>0</v>
      </c>
      <c r="BO226">
        <v>7</v>
      </c>
      <c r="BP226">
        <v>7</v>
      </c>
      <c r="BQ226">
        <v>7</v>
      </c>
      <c r="BR226">
        <v>7</v>
      </c>
      <c r="BS226">
        <v>7</v>
      </c>
      <c r="BT226">
        <v>0</v>
      </c>
      <c r="BU226" t="str">
        <f>"9:00 AM"</f>
        <v>9:00 AM</v>
      </c>
      <c r="BV226" t="str">
        <f>"5:00 PM"</f>
        <v>5:00 PM</v>
      </c>
      <c r="BW226" t="s">
        <v>164</v>
      </c>
      <c r="BX226">
        <v>0</v>
      </c>
      <c r="BY226">
        <v>12</v>
      </c>
      <c r="BZ226" t="s">
        <v>113</v>
      </c>
      <c r="CB226" t="s">
        <v>6396</v>
      </c>
      <c r="CC226" t="s">
        <v>6397</v>
      </c>
      <c r="CE226" t="s">
        <v>117</v>
      </c>
      <c r="CF226" t="s">
        <v>118</v>
      </c>
      <c r="CG226" s="4">
        <v>96950</v>
      </c>
      <c r="CH226" s="2">
        <v>8.5500000000000007</v>
      </c>
      <c r="CI226" s="2">
        <v>8.5500000000000007</v>
      </c>
      <c r="CJ226" s="2">
        <v>12.83</v>
      </c>
      <c r="CK226" s="2">
        <v>12.83</v>
      </c>
      <c r="CL226" t="s">
        <v>131</v>
      </c>
      <c r="CM226" t="s">
        <v>3359</v>
      </c>
      <c r="CN226" t="s">
        <v>133</v>
      </c>
      <c r="CP226" t="s">
        <v>113</v>
      </c>
      <c r="CQ226" t="s">
        <v>134</v>
      </c>
      <c r="CR226" t="s">
        <v>134</v>
      </c>
      <c r="CS226" t="s">
        <v>134</v>
      </c>
      <c r="CT226" t="s">
        <v>132</v>
      </c>
      <c r="CU226" t="s">
        <v>134</v>
      </c>
      <c r="CV226" t="s">
        <v>134</v>
      </c>
      <c r="CW226" t="s">
        <v>3360</v>
      </c>
      <c r="CX226" s="5">
        <v>16702355009</v>
      </c>
      <c r="CY226" t="s">
        <v>1814</v>
      </c>
      <c r="CZ226" t="s">
        <v>132</v>
      </c>
      <c r="DA226" t="s">
        <v>134</v>
      </c>
      <c r="DB226" t="s">
        <v>113</v>
      </c>
    </row>
    <row r="227" spans="1:111" ht="14.45" customHeight="1" x14ac:dyDescent="0.25">
      <c r="A227" t="s">
        <v>6398</v>
      </c>
      <c r="B227" t="s">
        <v>187</v>
      </c>
      <c r="C227" s="1">
        <v>44841.97766527778</v>
      </c>
      <c r="D227" s="1">
        <v>44894</v>
      </c>
      <c r="E227" t="s">
        <v>170</v>
      </c>
      <c r="G227" t="s">
        <v>113</v>
      </c>
      <c r="H227" t="s">
        <v>113</v>
      </c>
      <c r="I227" t="s">
        <v>113</v>
      </c>
      <c r="J227" t="s">
        <v>6399</v>
      </c>
      <c r="K227" t="s">
        <v>6400</v>
      </c>
      <c r="L227" t="s">
        <v>6401</v>
      </c>
      <c r="M227" t="s">
        <v>6402</v>
      </c>
      <c r="N227" t="s">
        <v>117</v>
      </c>
      <c r="O227" t="s">
        <v>118</v>
      </c>
      <c r="P227" s="4">
        <v>96950</v>
      </c>
      <c r="Q227" t="s">
        <v>119</v>
      </c>
      <c r="R227" t="s">
        <v>132</v>
      </c>
      <c r="S227" s="5">
        <v>16702352445</v>
      </c>
      <c r="U227">
        <v>812199</v>
      </c>
      <c r="V227" t="s">
        <v>120</v>
      </c>
      <c r="X227" t="s">
        <v>613</v>
      </c>
      <c r="Y227" t="s">
        <v>614</v>
      </c>
      <c r="Z227" t="s">
        <v>615</v>
      </c>
      <c r="AA227" t="s">
        <v>616</v>
      </c>
      <c r="AB227" t="s">
        <v>6403</v>
      </c>
      <c r="AC227" t="s">
        <v>6404</v>
      </c>
      <c r="AD227" t="s">
        <v>117</v>
      </c>
      <c r="AE227" t="s">
        <v>118</v>
      </c>
      <c r="AF227" s="4">
        <v>96950</v>
      </c>
      <c r="AG227" t="s">
        <v>119</v>
      </c>
      <c r="AH227" t="s">
        <v>132</v>
      </c>
      <c r="AI227" s="5">
        <v>16702346278</v>
      </c>
      <c r="AK227" t="s">
        <v>6405</v>
      </c>
      <c r="BC227" t="str">
        <f>"31-9011.00"</f>
        <v>31-9011.00</v>
      </c>
      <c r="BD227" t="s">
        <v>997</v>
      </c>
      <c r="BE227" t="s">
        <v>6406</v>
      </c>
      <c r="BF227" t="s">
        <v>6407</v>
      </c>
      <c r="BG227">
        <v>1</v>
      </c>
      <c r="BH227">
        <v>1</v>
      </c>
      <c r="BI227" s="1">
        <v>44958</v>
      </c>
      <c r="BJ227" s="1">
        <v>45322</v>
      </c>
      <c r="BK227" s="1">
        <v>44958</v>
      </c>
      <c r="BL227" s="1">
        <v>45322</v>
      </c>
      <c r="BM227">
        <v>35</v>
      </c>
      <c r="BN227">
        <v>7</v>
      </c>
      <c r="BO227">
        <v>0</v>
      </c>
      <c r="BP227">
        <v>7</v>
      </c>
      <c r="BQ227">
        <v>7</v>
      </c>
      <c r="BR227">
        <v>0</v>
      </c>
      <c r="BS227">
        <v>7</v>
      </c>
      <c r="BT227">
        <v>7</v>
      </c>
      <c r="BU227" t="str">
        <f>"2:00 PM"</f>
        <v>2:00 PM</v>
      </c>
      <c r="BV227" t="str">
        <f>"9:00 PM"</f>
        <v>9:00 PM</v>
      </c>
      <c r="BW227" t="s">
        <v>164</v>
      </c>
      <c r="BX227">
        <v>0</v>
      </c>
      <c r="BY227">
        <v>24</v>
      </c>
      <c r="BZ227" t="s">
        <v>113</v>
      </c>
      <c r="CB227" s="3" t="s">
        <v>6408</v>
      </c>
      <c r="CC227" t="s">
        <v>6409</v>
      </c>
      <c r="CD227" t="s">
        <v>132</v>
      </c>
      <c r="CE227" t="s">
        <v>141</v>
      </c>
      <c r="CF227" t="s">
        <v>118</v>
      </c>
      <c r="CG227" s="4">
        <v>96950</v>
      </c>
      <c r="CH227" s="2">
        <v>11.46</v>
      </c>
      <c r="CI227" s="2">
        <v>11.46</v>
      </c>
      <c r="CJ227" s="2">
        <v>17.190000000000001</v>
      </c>
      <c r="CK227" s="2">
        <v>17.190000000000001</v>
      </c>
      <c r="CL227" t="s">
        <v>131</v>
      </c>
      <c r="CM227" t="s">
        <v>132</v>
      </c>
      <c r="CN227" t="s">
        <v>133</v>
      </c>
      <c r="CP227" t="s">
        <v>113</v>
      </c>
      <c r="CQ227" t="s">
        <v>134</v>
      </c>
      <c r="CR227" t="s">
        <v>113</v>
      </c>
      <c r="CS227" t="s">
        <v>134</v>
      </c>
      <c r="CT227" t="s">
        <v>132</v>
      </c>
      <c r="CU227" t="s">
        <v>134</v>
      </c>
      <c r="CV227" t="s">
        <v>132</v>
      </c>
      <c r="CW227" t="s">
        <v>132</v>
      </c>
      <c r="CX227" s="5">
        <v>16702352445</v>
      </c>
      <c r="CY227" t="s">
        <v>6410</v>
      </c>
      <c r="CZ227" t="s">
        <v>624</v>
      </c>
      <c r="DA227" t="s">
        <v>134</v>
      </c>
      <c r="DB227" t="s">
        <v>113</v>
      </c>
    </row>
    <row r="228" spans="1:111" ht="14.45" customHeight="1" x14ac:dyDescent="0.25">
      <c r="A228" t="s">
        <v>6411</v>
      </c>
      <c r="B228" t="s">
        <v>356</v>
      </c>
      <c r="C228" s="1">
        <v>44792.092582291669</v>
      </c>
      <c r="D228" s="1">
        <v>44894</v>
      </c>
      <c r="E228" t="s">
        <v>112</v>
      </c>
      <c r="F228" s="1">
        <v>44833.833333333336</v>
      </c>
      <c r="G228" t="s">
        <v>113</v>
      </c>
      <c r="H228" t="s">
        <v>113</v>
      </c>
      <c r="I228" t="s">
        <v>113</v>
      </c>
      <c r="J228" t="s">
        <v>6412</v>
      </c>
      <c r="K228" t="s">
        <v>132</v>
      </c>
      <c r="L228" t="s">
        <v>6413</v>
      </c>
      <c r="M228" t="s">
        <v>6414</v>
      </c>
      <c r="N228" t="s">
        <v>117</v>
      </c>
      <c r="O228" t="s">
        <v>118</v>
      </c>
      <c r="P228" s="4">
        <v>96950</v>
      </c>
      <c r="Q228" t="s">
        <v>119</v>
      </c>
      <c r="R228" t="s">
        <v>132</v>
      </c>
      <c r="S228" s="5">
        <v>16702343423</v>
      </c>
      <c r="U228">
        <v>332312</v>
      </c>
      <c r="V228" t="s">
        <v>120</v>
      </c>
      <c r="X228" t="s">
        <v>6042</v>
      </c>
      <c r="Y228" t="s">
        <v>6415</v>
      </c>
      <c r="AA228" t="s">
        <v>6416</v>
      </c>
      <c r="AB228" t="s">
        <v>6417</v>
      </c>
      <c r="AC228" t="s">
        <v>6414</v>
      </c>
      <c r="AD228" t="s">
        <v>117</v>
      </c>
      <c r="AE228" t="s">
        <v>118</v>
      </c>
      <c r="AF228" s="4">
        <v>96950</v>
      </c>
      <c r="AG228" t="s">
        <v>119</v>
      </c>
      <c r="AH228" t="s">
        <v>132</v>
      </c>
      <c r="AI228" s="5">
        <v>16702343423</v>
      </c>
      <c r="AK228" t="s">
        <v>6418</v>
      </c>
      <c r="BC228" t="str">
        <f>"51-9198.00"</f>
        <v>51-9198.00</v>
      </c>
      <c r="BD228" t="s">
        <v>1931</v>
      </c>
      <c r="BE228" t="s">
        <v>6419</v>
      </c>
      <c r="BF228" t="s">
        <v>6420</v>
      </c>
      <c r="BG228">
        <v>2</v>
      </c>
      <c r="BI228" s="1">
        <v>44835</v>
      </c>
      <c r="BJ228" s="1">
        <v>45199</v>
      </c>
      <c r="BM228">
        <v>48</v>
      </c>
      <c r="BN228">
        <v>0</v>
      </c>
      <c r="BO228">
        <v>8</v>
      </c>
      <c r="BP228">
        <v>8</v>
      </c>
      <c r="BQ228">
        <v>8</v>
      </c>
      <c r="BR228">
        <v>8</v>
      </c>
      <c r="BS228">
        <v>8</v>
      </c>
      <c r="BT228">
        <v>8</v>
      </c>
      <c r="BU228" t="str">
        <f>"8:00 AM"</f>
        <v>8:00 AM</v>
      </c>
      <c r="BV228" t="str">
        <f>"5:00 PM"</f>
        <v>5:00 PM</v>
      </c>
      <c r="BW228" t="s">
        <v>164</v>
      </c>
      <c r="BX228">
        <v>0</v>
      </c>
      <c r="BY228">
        <v>12</v>
      </c>
      <c r="BZ228" t="s">
        <v>113</v>
      </c>
      <c r="CB228" t="s">
        <v>6421</v>
      </c>
      <c r="CC228" t="s">
        <v>6417</v>
      </c>
      <c r="CD228" t="s">
        <v>6414</v>
      </c>
      <c r="CE228" t="s">
        <v>117</v>
      </c>
      <c r="CF228" t="s">
        <v>118</v>
      </c>
      <c r="CG228" s="4">
        <v>96950</v>
      </c>
      <c r="CH228" s="2">
        <v>8.1300000000000008</v>
      </c>
      <c r="CI228" s="2">
        <v>10</v>
      </c>
      <c r="CJ228" s="2">
        <v>12.2</v>
      </c>
      <c r="CK228" s="2">
        <v>15</v>
      </c>
      <c r="CL228" t="s">
        <v>131</v>
      </c>
      <c r="CM228" t="s">
        <v>557</v>
      </c>
      <c r="CN228" t="s">
        <v>133</v>
      </c>
      <c r="CP228" t="s">
        <v>113</v>
      </c>
      <c r="CQ228" t="s">
        <v>134</v>
      </c>
      <c r="CR228" t="s">
        <v>134</v>
      </c>
      <c r="CS228" t="s">
        <v>134</v>
      </c>
      <c r="CT228" t="s">
        <v>134</v>
      </c>
      <c r="CU228" t="s">
        <v>134</v>
      </c>
      <c r="CV228" t="s">
        <v>134</v>
      </c>
      <c r="CW228" t="s">
        <v>6422</v>
      </c>
      <c r="CX228" s="5">
        <v>16702343423</v>
      </c>
      <c r="CY228" t="s">
        <v>6418</v>
      </c>
      <c r="CZ228" t="s">
        <v>183</v>
      </c>
      <c r="DA228" t="s">
        <v>134</v>
      </c>
      <c r="DB228" t="s">
        <v>113</v>
      </c>
      <c r="DC228" t="s">
        <v>557</v>
      </c>
    </row>
    <row r="229" spans="1:111" ht="14.45" customHeight="1" x14ac:dyDescent="0.25">
      <c r="A229" t="s">
        <v>6423</v>
      </c>
      <c r="B229" t="s">
        <v>187</v>
      </c>
      <c r="C229" s="1">
        <v>44846.780115856483</v>
      </c>
      <c r="D229" s="1">
        <v>44894</v>
      </c>
      <c r="E229" t="s">
        <v>170</v>
      </c>
      <c r="G229" t="s">
        <v>113</v>
      </c>
      <c r="H229" t="s">
        <v>113</v>
      </c>
      <c r="I229" t="s">
        <v>113</v>
      </c>
      <c r="J229" t="s">
        <v>6424</v>
      </c>
      <c r="K229" t="s">
        <v>6425</v>
      </c>
      <c r="L229" t="s">
        <v>6426</v>
      </c>
      <c r="M229" t="s">
        <v>6427</v>
      </c>
      <c r="N229" t="s">
        <v>141</v>
      </c>
      <c r="O229" t="s">
        <v>118</v>
      </c>
      <c r="P229" s="4">
        <v>96950</v>
      </c>
      <c r="Q229" t="s">
        <v>119</v>
      </c>
      <c r="R229" t="s">
        <v>132</v>
      </c>
      <c r="S229" s="5">
        <v>16702882288</v>
      </c>
      <c r="T229">
        <v>106</v>
      </c>
      <c r="U229">
        <v>444130</v>
      </c>
      <c r="V229" t="s">
        <v>120</v>
      </c>
      <c r="X229" t="s">
        <v>6428</v>
      </c>
      <c r="Y229" t="s">
        <v>6429</v>
      </c>
      <c r="Z229" t="s">
        <v>132</v>
      </c>
      <c r="AA229" t="s">
        <v>6430</v>
      </c>
      <c r="AB229" t="s">
        <v>6426</v>
      </c>
      <c r="AC229" t="s">
        <v>6427</v>
      </c>
      <c r="AD229" t="s">
        <v>141</v>
      </c>
      <c r="AE229" t="s">
        <v>118</v>
      </c>
      <c r="AF229" s="4">
        <v>96950</v>
      </c>
      <c r="AG229" t="s">
        <v>119</v>
      </c>
      <c r="AH229" t="s">
        <v>132</v>
      </c>
      <c r="AI229" s="5">
        <v>16702882288</v>
      </c>
      <c r="AJ229">
        <v>106</v>
      </c>
      <c r="AK229" t="s">
        <v>6431</v>
      </c>
      <c r="BC229" t="str">
        <f>"53-7065.00"</f>
        <v>53-7065.00</v>
      </c>
      <c r="BD229" t="s">
        <v>2036</v>
      </c>
      <c r="BE229" t="s">
        <v>6432</v>
      </c>
      <c r="BF229" t="s">
        <v>6433</v>
      </c>
      <c r="BG229">
        <v>1</v>
      </c>
      <c r="BH229">
        <v>1</v>
      </c>
      <c r="BI229" s="1">
        <v>44927</v>
      </c>
      <c r="BJ229" s="1">
        <v>45291</v>
      </c>
      <c r="BK229" s="1">
        <v>44927</v>
      </c>
      <c r="BL229" s="1">
        <v>45291</v>
      </c>
      <c r="BM229">
        <v>40</v>
      </c>
      <c r="BN229">
        <v>0</v>
      </c>
      <c r="BO229">
        <v>7</v>
      </c>
      <c r="BP229">
        <v>6.5</v>
      </c>
      <c r="BQ229">
        <v>6.5</v>
      </c>
      <c r="BR229">
        <v>6.5</v>
      </c>
      <c r="BS229">
        <v>6.5</v>
      </c>
      <c r="BT229">
        <v>7</v>
      </c>
      <c r="BU229" t="str">
        <f>"8:00 AM"</f>
        <v>8:00 AM</v>
      </c>
      <c r="BV229" t="str">
        <f>"5:00 PM"</f>
        <v>5:00 PM</v>
      </c>
      <c r="BW229" t="s">
        <v>164</v>
      </c>
      <c r="BX229">
        <v>0</v>
      </c>
      <c r="BY229">
        <v>12</v>
      </c>
      <c r="BZ229" t="s">
        <v>113</v>
      </c>
      <c r="CB229" s="3" t="s">
        <v>6434</v>
      </c>
      <c r="CC229" t="s">
        <v>6426</v>
      </c>
      <c r="CD229" t="s">
        <v>6427</v>
      </c>
      <c r="CE229" t="s">
        <v>141</v>
      </c>
      <c r="CF229" t="s">
        <v>118</v>
      </c>
      <c r="CG229" s="4">
        <v>96950</v>
      </c>
      <c r="CH229" s="2">
        <v>7.97</v>
      </c>
      <c r="CI229" s="2">
        <v>9</v>
      </c>
      <c r="CJ229" s="2">
        <v>11.96</v>
      </c>
      <c r="CK229" s="2">
        <v>13.5</v>
      </c>
      <c r="CL229" t="s">
        <v>131</v>
      </c>
      <c r="CM229" t="s">
        <v>132</v>
      </c>
      <c r="CN229" t="s">
        <v>133</v>
      </c>
      <c r="CP229" t="s">
        <v>113</v>
      </c>
      <c r="CQ229" t="s">
        <v>134</v>
      </c>
      <c r="CR229" t="s">
        <v>113</v>
      </c>
      <c r="CS229" t="s">
        <v>134</v>
      </c>
      <c r="CT229" t="s">
        <v>132</v>
      </c>
      <c r="CU229" t="s">
        <v>134</v>
      </c>
      <c r="CV229" t="s">
        <v>134</v>
      </c>
      <c r="CW229" t="s">
        <v>6435</v>
      </c>
      <c r="CX229" s="5">
        <v>16702882288</v>
      </c>
      <c r="CY229" t="s">
        <v>6431</v>
      </c>
      <c r="CZ229" t="s">
        <v>132</v>
      </c>
      <c r="DA229" t="s">
        <v>134</v>
      </c>
      <c r="DB229" t="s">
        <v>113</v>
      </c>
    </row>
    <row r="230" spans="1:111" ht="14.45" customHeight="1" x14ac:dyDescent="0.25">
      <c r="A230" t="s">
        <v>6436</v>
      </c>
      <c r="B230" t="s">
        <v>111</v>
      </c>
      <c r="C230" s="1">
        <v>44797.879836689812</v>
      </c>
      <c r="D230" s="1">
        <v>44894</v>
      </c>
      <c r="E230" t="s">
        <v>170</v>
      </c>
      <c r="G230" t="s">
        <v>113</v>
      </c>
      <c r="H230" t="s">
        <v>113</v>
      </c>
      <c r="I230" t="s">
        <v>113</v>
      </c>
      <c r="J230" t="s">
        <v>691</v>
      </c>
      <c r="K230" t="s">
        <v>6437</v>
      </c>
      <c r="L230" t="s">
        <v>693</v>
      </c>
      <c r="M230" t="s">
        <v>694</v>
      </c>
      <c r="N230" t="s">
        <v>695</v>
      </c>
      <c r="O230" t="s">
        <v>118</v>
      </c>
      <c r="P230" s="4">
        <v>96952</v>
      </c>
      <c r="Q230" t="s">
        <v>119</v>
      </c>
      <c r="S230" s="5">
        <v>16704330105</v>
      </c>
      <c r="U230">
        <v>532310</v>
      </c>
      <c r="V230" t="s">
        <v>120</v>
      </c>
      <c r="X230" t="s">
        <v>697</v>
      </c>
      <c r="Y230" t="s">
        <v>698</v>
      </c>
      <c r="AA230" t="s">
        <v>390</v>
      </c>
      <c r="AB230" t="s">
        <v>693</v>
      </c>
      <c r="AC230" t="s">
        <v>694</v>
      </c>
      <c r="AD230" t="s">
        <v>695</v>
      </c>
      <c r="AE230" t="s">
        <v>118</v>
      </c>
      <c r="AF230" s="4">
        <v>96952</v>
      </c>
      <c r="AG230" t="s">
        <v>119</v>
      </c>
      <c r="AH230" t="s">
        <v>696</v>
      </c>
      <c r="AI230" s="5">
        <v>16704330105</v>
      </c>
      <c r="AK230" t="s">
        <v>699</v>
      </c>
      <c r="BC230" t="str">
        <f>"49-9071.00"</f>
        <v>49-9071.00</v>
      </c>
      <c r="BD230" t="s">
        <v>240</v>
      </c>
      <c r="BE230" t="s">
        <v>6438</v>
      </c>
      <c r="BF230" t="s">
        <v>422</v>
      </c>
      <c r="BG230">
        <v>2</v>
      </c>
      <c r="BI230" s="1">
        <v>44835</v>
      </c>
      <c r="BJ230" s="1">
        <v>45199</v>
      </c>
      <c r="BM230">
        <v>35</v>
      </c>
      <c r="BN230">
        <v>0</v>
      </c>
      <c r="BO230">
        <v>7</v>
      </c>
      <c r="BP230">
        <v>7</v>
      </c>
      <c r="BQ230">
        <v>7</v>
      </c>
      <c r="BR230">
        <v>7</v>
      </c>
      <c r="BS230">
        <v>7</v>
      </c>
      <c r="BT230">
        <v>0</v>
      </c>
      <c r="BU230" t="str">
        <f>"8:00 AM"</f>
        <v>8:00 AM</v>
      </c>
      <c r="BV230" t="str">
        <f>"5:00 PM"</f>
        <v>5:00 PM</v>
      </c>
      <c r="BW230" t="s">
        <v>128</v>
      </c>
      <c r="BX230">
        <v>0</v>
      </c>
      <c r="BY230">
        <v>12</v>
      </c>
      <c r="BZ230" t="s">
        <v>113</v>
      </c>
      <c r="CB230" t="s">
        <v>696</v>
      </c>
      <c r="CC230" t="s">
        <v>6439</v>
      </c>
      <c r="CD230" t="s">
        <v>6440</v>
      </c>
      <c r="CE230" t="s">
        <v>117</v>
      </c>
      <c r="CF230" t="s">
        <v>118</v>
      </c>
      <c r="CG230" s="4">
        <v>96950</v>
      </c>
      <c r="CH230" s="2">
        <v>9.19</v>
      </c>
      <c r="CI230" s="2">
        <v>9.19</v>
      </c>
      <c r="CJ230" s="2">
        <v>13.79</v>
      </c>
      <c r="CK230" s="2">
        <v>13.79</v>
      </c>
      <c r="CL230" t="s">
        <v>131</v>
      </c>
      <c r="CM230" t="s">
        <v>696</v>
      </c>
      <c r="CN230" t="s">
        <v>133</v>
      </c>
      <c r="CP230" t="s">
        <v>113</v>
      </c>
      <c r="CQ230" t="s">
        <v>134</v>
      </c>
      <c r="CR230" t="s">
        <v>113</v>
      </c>
      <c r="CS230" t="s">
        <v>134</v>
      </c>
      <c r="CT230" t="s">
        <v>132</v>
      </c>
      <c r="CU230" t="s">
        <v>134</v>
      </c>
      <c r="CV230" t="s">
        <v>132</v>
      </c>
      <c r="CW230" t="s">
        <v>696</v>
      </c>
      <c r="CX230" s="5">
        <v>16704330105</v>
      </c>
      <c r="CY230" t="s">
        <v>699</v>
      </c>
      <c r="CZ230" t="s">
        <v>533</v>
      </c>
      <c r="DA230" t="s">
        <v>134</v>
      </c>
      <c r="DB230" t="s">
        <v>113</v>
      </c>
    </row>
    <row r="231" spans="1:111" ht="14.45" customHeight="1" x14ac:dyDescent="0.25">
      <c r="A231" t="s">
        <v>6441</v>
      </c>
      <c r="B231" t="s">
        <v>356</v>
      </c>
      <c r="C231" s="1">
        <v>44789.855666435185</v>
      </c>
      <c r="D231" s="1">
        <v>44894</v>
      </c>
      <c r="E231" t="s">
        <v>170</v>
      </c>
      <c r="G231" t="s">
        <v>113</v>
      </c>
      <c r="H231" t="s">
        <v>113</v>
      </c>
      <c r="I231" t="s">
        <v>113</v>
      </c>
      <c r="J231" t="s">
        <v>3624</v>
      </c>
      <c r="K231" t="s">
        <v>6442</v>
      </c>
      <c r="L231" t="s">
        <v>3626</v>
      </c>
      <c r="M231" t="s">
        <v>132</v>
      </c>
      <c r="N231" t="s">
        <v>117</v>
      </c>
      <c r="O231" t="s">
        <v>118</v>
      </c>
      <c r="P231" s="4">
        <v>96950</v>
      </c>
      <c r="Q231" t="s">
        <v>119</v>
      </c>
      <c r="R231" t="s">
        <v>132</v>
      </c>
      <c r="S231" s="5">
        <v>16702859535</v>
      </c>
      <c r="U231">
        <v>812112</v>
      </c>
      <c r="V231" t="s">
        <v>120</v>
      </c>
      <c r="X231" t="s">
        <v>3627</v>
      </c>
      <c r="Y231" t="s">
        <v>3628</v>
      </c>
      <c r="Z231" t="s">
        <v>3629</v>
      </c>
      <c r="AA231" t="s">
        <v>144</v>
      </c>
      <c r="AB231" t="s">
        <v>3626</v>
      </c>
      <c r="AC231" t="s">
        <v>132</v>
      </c>
      <c r="AD231" t="s">
        <v>117</v>
      </c>
      <c r="AE231" t="s">
        <v>118</v>
      </c>
      <c r="AF231" s="4">
        <v>96950</v>
      </c>
      <c r="AG231" t="s">
        <v>119</v>
      </c>
      <c r="AH231" t="s">
        <v>132</v>
      </c>
      <c r="AI231" s="5">
        <v>16702859535</v>
      </c>
      <c r="AK231" t="s">
        <v>3630</v>
      </c>
      <c r="BC231" t="str">
        <f>"39-5012.00"</f>
        <v>39-5012.00</v>
      </c>
      <c r="BD231" t="s">
        <v>806</v>
      </c>
      <c r="BE231" t="s">
        <v>6443</v>
      </c>
      <c r="BF231" t="s">
        <v>3632</v>
      </c>
      <c r="BG231">
        <v>4</v>
      </c>
      <c r="BI231" s="1">
        <v>44835</v>
      </c>
      <c r="BJ231" s="1">
        <v>45199</v>
      </c>
      <c r="BM231">
        <v>35</v>
      </c>
      <c r="BN231">
        <v>7</v>
      </c>
      <c r="BO231">
        <v>7</v>
      </c>
      <c r="BP231">
        <v>7</v>
      </c>
      <c r="BQ231">
        <v>0</v>
      </c>
      <c r="BR231">
        <v>0</v>
      </c>
      <c r="BS231">
        <v>7</v>
      </c>
      <c r="BT231">
        <v>7</v>
      </c>
      <c r="BU231" t="str">
        <f>"10:00 AM"</f>
        <v>10:00 AM</v>
      </c>
      <c r="BV231" t="str">
        <f>"6:00 PM"</f>
        <v>6:00 PM</v>
      </c>
      <c r="BW231" t="s">
        <v>164</v>
      </c>
      <c r="BX231">
        <v>0</v>
      </c>
      <c r="BY231">
        <v>12</v>
      </c>
      <c r="BZ231" t="s">
        <v>113</v>
      </c>
      <c r="CB231" t="s">
        <v>228</v>
      </c>
      <c r="CC231" t="s">
        <v>3633</v>
      </c>
      <c r="CD231" t="s">
        <v>1223</v>
      </c>
      <c r="CE231" t="s">
        <v>117</v>
      </c>
      <c r="CF231" t="s">
        <v>118</v>
      </c>
      <c r="CG231" s="4">
        <v>96950</v>
      </c>
      <c r="CH231" s="2">
        <v>7.52</v>
      </c>
      <c r="CI231" s="2">
        <v>7.52</v>
      </c>
      <c r="CJ231" s="2">
        <v>11.28</v>
      </c>
      <c r="CK231" s="2">
        <v>11.28</v>
      </c>
      <c r="CL231" t="s">
        <v>131</v>
      </c>
      <c r="CM231" t="s">
        <v>132</v>
      </c>
      <c r="CN231" t="s">
        <v>133</v>
      </c>
      <c r="CP231" t="s">
        <v>113</v>
      </c>
      <c r="CQ231" t="s">
        <v>134</v>
      </c>
      <c r="CR231" t="s">
        <v>113</v>
      </c>
      <c r="CS231" t="s">
        <v>134</v>
      </c>
      <c r="CT231" t="s">
        <v>132</v>
      </c>
      <c r="CU231" t="s">
        <v>134</v>
      </c>
      <c r="CV231" t="s">
        <v>132</v>
      </c>
      <c r="CW231" t="s">
        <v>6444</v>
      </c>
      <c r="CX231" s="5">
        <v>16702859535</v>
      </c>
      <c r="CY231" t="s">
        <v>3630</v>
      </c>
      <c r="CZ231" t="s">
        <v>132</v>
      </c>
      <c r="DA231" t="s">
        <v>134</v>
      </c>
      <c r="DB231" t="s">
        <v>113</v>
      </c>
      <c r="DF231" t="s">
        <v>132</v>
      </c>
    </row>
    <row r="232" spans="1:111" ht="14.45" customHeight="1" x14ac:dyDescent="0.25">
      <c r="A232" t="s">
        <v>6445</v>
      </c>
      <c r="B232" t="s">
        <v>356</v>
      </c>
      <c r="C232" s="1">
        <v>44803.931479398147</v>
      </c>
      <c r="D232" s="1">
        <v>44894</v>
      </c>
      <c r="E232" t="s">
        <v>170</v>
      </c>
      <c r="G232" t="s">
        <v>113</v>
      </c>
      <c r="H232" t="s">
        <v>113</v>
      </c>
      <c r="I232" t="s">
        <v>113</v>
      </c>
      <c r="J232" t="s">
        <v>6446</v>
      </c>
      <c r="K232" t="s">
        <v>6447</v>
      </c>
      <c r="L232" t="s">
        <v>6448</v>
      </c>
      <c r="M232" t="s">
        <v>6449</v>
      </c>
      <c r="N232" t="s">
        <v>117</v>
      </c>
      <c r="O232" t="s">
        <v>118</v>
      </c>
      <c r="P232" s="4">
        <v>96950</v>
      </c>
      <c r="Q232" t="s">
        <v>119</v>
      </c>
      <c r="S232" s="5">
        <v>16702355379</v>
      </c>
      <c r="U232">
        <v>72251</v>
      </c>
      <c r="V232" t="s">
        <v>120</v>
      </c>
      <c r="X232" t="s">
        <v>6450</v>
      </c>
      <c r="Y232" t="s">
        <v>6451</v>
      </c>
      <c r="Z232" t="s">
        <v>6452</v>
      </c>
      <c r="AA232" t="s">
        <v>390</v>
      </c>
      <c r="AB232" t="s">
        <v>6448</v>
      </c>
      <c r="AC232" t="s">
        <v>6449</v>
      </c>
      <c r="AD232" t="s">
        <v>117</v>
      </c>
      <c r="AE232" t="s">
        <v>118</v>
      </c>
      <c r="AF232" s="4">
        <v>96950</v>
      </c>
      <c r="AG232" t="s">
        <v>119</v>
      </c>
      <c r="AI232" s="5">
        <v>16702355379</v>
      </c>
      <c r="AK232" t="s">
        <v>6453</v>
      </c>
      <c r="BC232" t="str">
        <f>"35-2014.00"</f>
        <v>35-2014.00</v>
      </c>
      <c r="BD232" t="s">
        <v>287</v>
      </c>
      <c r="BE232" t="s">
        <v>6454</v>
      </c>
      <c r="BF232" t="s">
        <v>289</v>
      </c>
      <c r="BG232">
        <v>10</v>
      </c>
      <c r="BI232" s="1">
        <v>44836</v>
      </c>
      <c r="BJ232" s="1">
        <v>45199</v>
      </c>
      <c r="BM232">
        <v>35</v>
      </c>
      <c r="BN232">
        <v>7</v>
      </c>
      <c r="BO232">
        <v>0</v>
      </c>
      <c r="BP232">
        <v>7</v>
      </c>
      <c r="BQ232">
        <v>0</v>
      </c>
      <c r="BR232">
        <v>7</v>
      </c>
      <c r="BS232">
        <v>7</v>
      </c>
      <c r="BT232">
        <v>7</v>
      </c>
      <c r="BU232" t="str">
        <f>"6:00 AM"</f>
        <v>6:00 AM</v>
      </c>
      <c r="BV232" t="str">
        <f>"1:00 PM"</f>
        <v>1:00 PM</v>
      </c>
      <c r="BW232" t="s">
        <v>164</v>
      </c>
      <c r="BX232">
        <v>0</v>
      </c>
      <c r="BY232">
        <v>12</v>
      </c>
      <c r="BZ232" t="s">
        <v>113</v>
      </c>
      <c r="CB232" s="3" t="s">
        <v>6455</v>
      </c>
      <c r="CC232" t="s">
        <v>6456</v>
      </c>
      <c r="CD232" t="s">
        <v>6449</v>
      </c>
      <c r="CE232" t="s">
        <v>117</v>
      </c>
      <c r="CF232" t="s">
        <v>118</v>
      </c>
      <c r="CG232" s="4">
        <v>96950</v>
      </c>
      <c r="CH232" s="2">
        <v>8.5500000000000007</v>
      </c>
      <c r="CI232" s="2">
        <v>8.5500000000000007</v>
      </c>
      <c r="CJ232" s="2">
        <v>12.83</v>
      </c>
      <c r="CK232" s="2">
        <v>12.83</v>
      </c>
      <c r="CL232" t="s">
        <v>131</v>
      </c>
      <c r="CM232" t="s">
        <v>228</v>
      </c>
      <c r="CN232" t="s">
        <v>133</v>
      </c>
      <c r="CP232" t="s">
        <v>113</v>
      </c>
      <c r="CQ232" t="s">
        <v>134</v>
      </c>
      <c r="CR232" t="s">
        <v>113</v>
      </c>
      <c r="CS232" t="s">
        <v>134</v>
      </c>
      <c r="CT232" t="s">
        <v>134</v>
      </c>
      <c r="CU232" t="s">
        <v>134</v>
      </c>
      <c r="CV232" t="s">
        <v>132</v>
      </c>
      <c r="CW232" t="s">
        <v>6457</v>
      </c>
      <c r="CX232" s="5">
        <v>16702355379</v>
      </c>
      <c r="CY232" t="s">
        <v>6453</v>
      </c>
      <c r="CZ232" t="s">
        <v>6458</v>
      </c>
      <c r="DA232" t="s">
        <v>134</v>
      </c>
      <c r="DB232" t="s">
        <v>113</v>
      </c>
    </row>
    <row r="233" spans="1:111" ht="14.45" customHeight="1" x14ac:dyDescent="0.25">
      <c r="A233" t="s">
        <v>6459</v>
      </c>
      <c r="B233" t="s">
        <v>187</v>
      </c>
      <c r="C233" s="1">
        <v>44859.845903935187</v>
      </c>
      <c r="D233" s="1">
        <v>44894</v>
      </c>
      <c r="E233" t="s">
        <v>170</v>
      </c>
      <c r="G233" t="s">
        <v>113</v>
      </c>
      <c r="H233" t="s">
        <v>113</v>
      </c>
      <c r="I233" t="s">
        <v>113</v>
      </c>
      <c r="J233" t="s">
        <v>3488</v>
      </c>
      <c r="L233" t="s">
        <v>3489</v>
      </c>
      <c r="M233" t="s">
        <v>3490</v>
      </c>
      <c r="N233" t="s">
        <v>708</v>
      </c>
      <c r="O233" t="s">
        <v>118</v>
      </c>
      <c r="P233" s="4">
        <v>96950</v>
      </c>
      <c r="Q233" t="s">
        <v>119</v>
      </c>
      <c r="R233" t="s">
        <v>132</v>
      </c>
      <c r="S233" s="5">
        <v>16702338880</v>
      </c>
      <c r="T233">
        <v>225</v>
      </c>
      <c r="U233">
        <v>53131</v>
      </c>
      <c r="V233" t="s">
        <v>120</v>
      </c>
      <c r="X233" t="s">
        <v>3491</v>
      </c>
      <c r="Y233" t="s">
        <v>3492</v>
      </c>
      <c r="Z233" t="s">
        <v>3493</v>
      </c>
      <c r="AA233" t="s">
        <v>3494</v>
      </c>
      <c r="AB233" t="s">
        <v>3489</v>
      </c>
      <c r="AC233" t="s">
        <v>3490</v>
      </c>
      <c r="AD233" t="s">
        <v>947</v>
      </c>
      <c r="AE233" t="s">
        <v>118</v>
      </c>
      <c r="AF233" s="4">
        <v>96950</v>
      </c>
      <c r="AG233" t="s">
        <v>119</v>
      </c>
      <c r="AH233" t="s">
        <v>132</v>
      </c>
      <c r="AI233" s="5">
        <v>16702338880</v>
      </c>
      <c r="AJ233">
        <v>225</v>
      </c>
      <c r="AK233" t="s">
        <v>3495</v>
      </c>
      <c r="BC233" t="str">
        <f>"49-9021.00"</f>
        <v>49-9021.00</v>
      </c>
      <c r="BD233" t="s">
        <v>3446</v>
      </c>
      <c r="BE233" t="s">
        <v>3496</v>
      </c>
      <c r="BF233" t="s">
        <v>3497</v>
      </c>
      <c r="BG233">
        <v>2</v>
      </c>
      <c r="BH233">
        <v>2</v>
      </c>
      <c r="BI233" s="1">
        <v>44927</v>
      </c>
      <c r="BJ233" s="1">
        <v>45291</v>
      </c>
      <c r="BK233" s="1">
        <v>44927</v>
      </c>
      <c r="BL233" s="1">
        <v>45291</v>
      </c>
      <c r="BM233">
        <v>35</v>
      </c>
      <c r="BN233">
        <v>0</v>
      </c>
      <c r="BO233">
        <v>6</v>
      </c>
      <c r="BP233">
        <v>6</v>
      </c>
      <c r="BQ233">
        <v>6</v>
      </c>
      <c r="BR233">
        <v>6</v>
      </c>
      <c r="BS233">
        <v>5</v>
      </c>
      <c r="BT233">
        <v>6</v>
      </c>
      <c r="BU233" t="str">
        <f>"9:00 AM"</f>
        <v>9:00 AM</v>
      </c>
      <c r="BV233" t="str">
        <f>"4:00 PM"</f>
        <v>4:00 PM</v>
      </c>
      <c r="BW233" t="s">
        <v>164</v>
      </c>
      <c r="BX233">
        <v>6</v>
      </c>
      <c r="BY233">
        <v>24</v>
      </c>
      <c r="BZ233" t="s">
        <v>113</v>
      </c>
      <c r="CB233" t="s">
        <v>6460</v>
      </c>
      <c r="CC233" t="s">
        <v>3489</v>
      </c>
      <c r="CD233" t="s">
        <v>3490</v>
      </c>
      <c r="CE233" t="s">
        <v>708</v>
      </c>
      <c r="CF233" t="s">
        <v>118</v>
      </c>
      <c r="CG233" s="4">
        <v>96950</v>
      </c>
      <c r="CH233" s="2">
        <v>9.6999999999999993</v>
      </c>
      <c r="CI233" s="2">
        <v>9.6999999999999993</v>
      </c>
      <c r="CJ233" s="2">
        <v>14.55</v>
      </c>
      <c r="CK233" s="2">
        <v>14.55</v>
      </c>
      <c r="CL233" t="s">
        <v>131</v>
      </c>
      <c r="CM233" t="s">
        <v>228</v>
      </c>
      <c r="CN233" t="s">
        <v>133</v>
      </c>
      <c r="CP233" t="s">
        <v>134</v>
      </c>
      <c r="CQ233" t="s">
        <v>134</v>
      </c>
      <c r="CR233" t="s">
        <v>134</v>
      </c>
      <c r="CS233" t="s">
        <v>134</v>
      </c>
      <c r="CT233" t="s">
        <v>132</v>
      </c>
      <c r="CU233" t="s">
        <v>134</v>
      </c>
      <c r="CV233" t="s">
        <v>134</v>
      </c>
      <c r="CW233" t="s">
        <v>6461</v>
      </c>
      <c r="CX233" s="5">
        <v>16702338880</v>
      </c>
      <c r="CY233" t="s">
        <v>3495</v>
      </c>
      <c r="CZ233" t="s">
        <v>132</v>
      </c>
      <c r="DA233" t="s">
        <v>134</v>
      </c>
      <c r="DB233" t="s">
        <v>113</v>
      </c>
    </row>
    <row r="234" spans="1:111" ht="14.45" customHeight="1" x14ac:dyDescent="0.25">
      <c r="A234" t="s">
        <v>6462</v>
      </c>
      <c r="B234" t="s">
        <v>187</v>
      </c>
      <c r="C234" s="1">
        <v>44854.996551273151</v>
      </c>
      <c r="D234" s="1">
        <v>44894</v>
      </c>
      <c r="E234" t="s">
        <v>170</v>
      </c>
      <c r="G234" t="s">
        <v>113</v>
      </c>
      <c r="H234" t="s">
        <v>113</v>
      </c>
      <c r="I234" t="s">
        <v>113</v>
      </c>
      <c r="J234" t="s">
        <v>293</v>
      </c>
      <c r="K234" t="s">
        <v>294</v>
      </c>
      <c r="L234" t="s">
        <v>295</v>
      </c>
      <c r="M234" t="s">
        <v>296</v>
      </c>
      <c r="N234" t="s">
        <v>117</v>
      </c>
      <c r="O234" t="s">
        <v>118</v>
      </c>
      <c r="P234" s="4">
        <v>96950</v>
      </c>
      <c r="Q234" t="s">
        <v>119</v>
      </c>
      <c r="S234" s="5">
        <v>16703223311</v>
      </c>
      <c r="T234">
        <v>4504</v>
      </c>
      <c r="U234">
        <v>72111</v>
      </c>
      <c r="V234" t="s">
        <v>120</v>
      </c>
      <c r="X234" t="s">
        <v>142</v>
      </c>
      <c r="Y234" t="s">
        <v>297</v>
      </c>
      <c r="AA234" t="s">
        <v>298</v>
      </c>
      <c r="AB234" t="s">
        <v>295</v>
      </c>
      <c r="AC234" t="s">
        <v>296</v>
      </c>
      <c r="AD234" t="s">
        <v>117</v>
      </c>
      <c r="AE234" t="s">
        <v>118</v>
      </c>
      <c r="AF234" s="4">
        <v>96950</v>
      </c>
      <c r="AG234" t="s">
        <v>119</v>
      </c>
      <c r="AI234" s="5">
        <v>16703223311</v>
      </c>
      <c r="AJ234">
        <v>4504</v>
      </c>
      <c r="AK234" t="s">
        <v>299</v>
      </c>
      <c r="BC234" t="str">
        <f>"49-9071.00"</f>
        <v>49-9071.00</v>
      </c>
      <c r="BD234" t="s">
        <v>240</v>
      </c>
      <c r="BE234" t="s">
        <v>6463</v>
      </c>
      <c r="BF234" t="s">
        <v>422</v>
      </c>
      <c r="BG234">
        <v>10</v>
      </c>
      <c r="BH234">
        <v>10</v>
      </c>
      <c r="BI234" s="1">
        <v>44927</v>
      </c>
      <c r="BJ234" s="1">
        <v>45291</v>
      </c>
      <c r="BK234" s="1">
        <v>44927</v>
      </c>
      <c r="BL234" s="1">
        <v>45291</v>
      </c>
      <c r="BM234">
        <v>40</v>
      </c>
      <c r="BN234">
        <v>0</v>
      </c>
      <c r="BO234">
        <v>8</v>
      </c>
      <c r="BP234">
        <v>8</v>
      </c>
      <c r="BQ234">
        <v>8</v>
      </c>
      <c r="BR234">
        <v>8</v>
      </c>
      <c r="BS234">
        <v>8</v>
      </c>
      <c r="BT234">
        <v>0</v>
      </c>
      <c r="BU234" t="str">
        <f>"8:00 AM"</f>
        <v>8:00 AM</v>
      </c>
      <c r="BV234" t="str">
        <f>"5:00 PM"</f>
        <v>5:00 PM</v>
      </c>
      <c r="BW234" t="s">
        <v>164</v>
      </c>
      <c r="BX234">
        <v>0</v>
      </c>
      <c r="BY234">
        <v>24</v>
      </c>
      <c r="BZ234" t="s">
        <v>113</v>
      </c>
      <c r="CB234" t="s">
        <v>6464</v>
      </c>
      <c r="CC234" t="s">
        <v>295</v>
      </c>
      <c r="CD234" t="s">
        <v>296</v>
      </c>
      <c r="CE234" t="s">
        <v>117</v>
      </c>
      <c r="CF234" t="s">
        <v>118</v>
      </c>
      <c r="CG234" s="4">
        <v>96950</v>
      </c>
      <c r="CH234" s="2">
        <v>9.19</v>
      </c>
      <c r="CI234" s="2">
        <v>9.19</v>
      </c>
      <c r="CJ234" s="2">
        <v>13.78</v>
      </c>
      <c r="CK234" s="2">
        <v>13.78</v>
      </c>
      <c r="CL234" t="s">
        <v>131</v>
      </c>
      <c r="CM234" t="s">
        <v>304</v>
      </c>
      <c r="CN234" t="s">
        <v>133</v>
      </c>
      <c r="CP234" t="s">
        <v>113</v>
      </c>
      <c r="CQ234" t="s">
        <v>134</v>
      </c>
      <c r="CR234" t="s">
        <v>113</v>
      </c>
      <c r="CS234" t="s">
        <v>134</v>
      </c>
      <c r="CT234" t="s">
        <v>132</v>
      </c>
      <c r="CU234" t="s">
        <v>134</v>
      </c>
      <c r="CV234" t="s">
        <v>134</v>
      </c>
      <c r="CW234" t="s">
        <v>305</v>
      </c>
      <c r="CX234" s="5">
        <v>16703223311</v>
      </c>
      <c r="CY234" t="s">
        <v>306</v>
      </c>
      <c r="CZ234" t="s">
        <v>307</v>
      </c>
      <c r="DA234" t="s">
        <v>134</v>
      </c>
      <c r="DB234" t="s">
        <v>113</v>
      </c>
      <c r="DC234" t="s">
        <v>308</v>
      </c>
      <c r="DD234" t="s">
        <v>309</v>
      </c>
      <c r="DE234" t="s">
        <v>246</v>
      </c>
      <c r="DF234" t="s">
        <v>310</v>
      </c>
      <c r="DG234" t="s">
        <v>311</v>
      </c>
    </row>
    <row r="235" spans="1:111" ht="14.45" customHeight="1" x14ac:dyDescent="0.25">
      <c r="A235" t="s">
        <v>6465</v>
      </c>
      <c r="B235" t="s">
        <v>187</v>
      </c>
      <c r="C235" s="1">
        <v>44831.689281134262</v>
      </c>
      <c r="D235" s="1">
        <v>44894</v>
      </c>
      <c r="E235" t="s">
        <v>170</v>
      </c>
      <c r="G235" t="s">
        <v>113</v>
      </c>
      <c r="H235" t="s">
        <v>113</v>
      </c>
      <c r="I235" t="s">
        <v>113</v>
      </c>
      <c r="J235" t="s">
        <v>1766</v>
      </c>
      <c r="K235" t="s">
        <v>1767</v>
      </c>
      <c r="L235" t="s">
        <v>1768</v>
      </c>
      <c r="M235" t="s">
        <v>1138</v>
      </c>
      <c r="N235" t="s">
        <v>117</v>
      </c>
      <c r="O235" t="s">
        <v>118</v>
      </c>
      <c r="P235" s="4">
        <v>96950</v>
      </c>
      <c r="Q235" t="s">
        <v>119</v>
      </c>
      <c r="R235" t="s">
        <v>132</v>
      </c>
      <c r="S235" s="5">
        <v>16702349889</v>
      </c>
      <c r="U235">
        <v>236116</v>
      </c>
      <c r="V235" t="s">
        <v>120</v>
      </c>
      <c r="X235" t="s">
        <v>1780</v>
      </c>
      <c r="Y235" t="s">
        <v>1781</v>
      </c>
      <c r="Z235" t="s">
        <v>4337</v>
      </c>
      <c r="AA235" t="s">
        <v>1772</v>
      </c>
      <c r="AB235" t="s">
        <v>1777</v>
      </c>
      <c r="AC235" t="s">
        <v>132</v>
      </c>
      <c r="AD235" t="s">
        <v>117</v>
      </c>
      <c r="AE235" t="s">
        <v>118</v>
      </c>
      <c r="AF235" s="4">
        <v>96950</v>
      </c>
      <c r="AG235" t="s">
        <v>119</v>
      </c>
      <c r="AH235" t="s">
        <v>132</v>
      </c>
      <c r="AI235" s="5">
        <v>16702349889</v>
      </c>
      <c r="AK235" t="s">
        <v>1773</v>
      </c>
      <c r="BC235" t="str">
        <f>"49-9071.00"</f>
        <v>49-9071.00</v>
      </c>
      <c r="BD235" t="s">
        <v>240</v>
      </c>
      <c r="BE235" t="s">
        <v>4338</v>
      </c>
      <c r="BF235" t="s">
        <v>4339</v>
      </c>
      <c r="BG235">
        <v>2</v>
      </c>
      <c r="BH235">
        <v>2</v>
      </c>
      <c r="BI235" s="1">
        <v>44927</v>
      </c>
      <c r="BJ235" s="1">
        <v>45291</v>
      </c>
      <c r="BK235" s="1">
        <v>44927</v>
      </c>
      <c r="BL235" s="1">
        <v>45291</v>
      </c>
      <c r="BM235">
        <v>40</v>
      </c>
      <c r="BN235">
        <v>0</v>
      </c>
      <c r="BO235">
        <v>8</v>
      </c>
      <c r="BP235">
        <v>8</v>
      </c>
      <c r="BQ235">
        <v>8</v>
      </c>
      <c r="BR235">
        <v>8</v>
      </c>
      <c r="BS235">
        <v>8</v>
      </c>
      <c r="BT235">
        <v>0</v>
      </c>
      <c r="BU235" t="str">
        <f>"8:00 AM"</f>
        <v>8:00 AM</v>
      </c>
      <c r="BV235" t="str">
        <f>"5:00 PM"</f>
        <v>5:00 PM</v>
      </c>
      <c r="BW235" t="s">
        <v>164</v>
      </c>
      <c r="BX235">
        <v>0</v>
      </c>
      <c r="BY235">
        <v>24</v>
      </c>
      <c r="BZ235" t="s">
        <v>113</v>
      </c>
      <c r="CB235" t="s">
        <v>4340</v>
      </c>
      <c r="CC235" t="s">
        <v>4341</v>
      </c>
      <c r="CD235" t="s">
        <v>132</v>
      </c>
      <c r="CE235" t="s">
        <v>117</v>
      </c>
      <c r="CF235" t="s">
        <v>118</v>
      </c>
      <c r="CG235" s="4">
        <v>96950</v>
      </c>
      <c r="CH235" s="2">
        <v>9.19</v>
      </c>
      <c r="CI235" s="2">
        <v>11</v>
      </c>
      <c r="CJ235" s="2">
        <v>13.79</v>
      </c>
      <c r="CK235" s="2">
        <v>16.5</v>
      </c>
      <c r="CL235" t="s">
        <v>131</v>
      </c>
      <c r="CM235" t="s">
        <v>1778</v>
      </c>
      <c r="CN235" t="s">
        <v>133</v>
      </c>
      <c r="CP235" t="s">
        <v>113</v>
      </c>
      <c r="CQ235" t="s">
        <v>134</v>
      </c>
      <c r="CR235" t="s">
        <v>113</v>
      </c>
      <c r="CS235" t="s">
        <v>134</v>
      </c>
      <c r="CT235" t="s">
        <v>132</v>
      </c>
      <c r="CU235" t="s">
        <v>134</v>
      </c>
      <c r="CV235" t="s">
        <v>132</v>
      </c>
      <c r="CW235" t="s">
        <v>1779</v>
      </c>
      <c r="CX235" s="5">
        <v>16702349889</v>
      </c>
      <c r="CY235" t="s">
        <v>1773</v>
      </c>
      <c r="CZ235" t="s">
        <v>557</v>
      </c>
      <c r="DA235" t="s">
        <v>134</v>
      </c>
      <c r="DB235" t="s">
        <v>113</v>
      </c>
      <c r="DC235" t="s">
        <v>1769</v>
      </c>
      <c r="DD235" t="s">
        <v>1770</v>
      </c>
      <c r="DE235" t="s">
        <v>1032</v>
      </c>
      <c r="DF235" t="s">
        <v>1782</v>
      </c>
      <c r="DG235" t="s">
        <v>1773</v>
      </c>
    </row>
    <row r="236" spans="1:111" ht="14.45" customHeight="1" x14ac:dyDescent="0.25">
      <c r="A236" t="s">
        <v>6466</v>
      </c>
      <c r="B236" t="s">
        <v>187</v>
      </c>
      <c r="C236" s="1">
        <v>44842.108574305559</v>
      </c>
      <c r="D236" s="1">
        <v>44894</v>
      </c>
      <c r="E236" t="s">
        <v>170</v>
      </c>
      <c r="G236" t="s">
        <v>113</v>
      </c>
      <c r="H236" t="s">
        <v>113</v>
      </c>
      <c r="I236" t="s">
        <v>113</v>
      </c>
      <c r="J236" t="s">
        <v>6467</v>
      </c>
      <c r="K236" t="s">
        <v>6468</v>
      </c>
      <c r="L236" t="s">
        <v>6469</v>
      </c>
      <c r="N236" t="s">
        <v>141</v>
      </c>
      <c r="O236" t="s">
        <v>118</v>
      </c>
      <c r="P236" s="4">
        <v>96950</v>
      </c>
      <c r="Q236" t="s">
        <v>119</v>
      </c>
      <c r="S236" s="5">
        <v>16707831161</v>
      </c>
      <c r="U236">
        <v>624410</v>
      </c>
      <c r="V236" t="s">
        <v>120</v>
      </c>
      <c r="X236" t="s">
        <v>6470</v>
      </c>
      <c r="Y236" t="s">
        <v>6471</v>
      </c>
      <c r="Z236" t="s">
        <v>6472</v>
      </c>
      <c r="AA236" t="s">
        <v>6473</v>
      </c>
      <c r="AB236" t="s">
        <v>6469</v>
      </c>
      <c r="AD236" t="s">
        <v>141</v>
      </c>
      <c r="AE236" t="s">
        <v>118</v>
      </c>
      <c r="AF236" s="4">
        <v>96950</v>
      </c>
      <c r="AG236" t="s">
        <v>119</v>
      </c>
      <c r="AI236" s="5">
        <v>16707831161</v>
      </c>
      <c r="AK236" t="s">
        <v>6474</v>
      </c>
      <c r="BC236" t="str">
        <f>"39-9011.00"</f>
        <v>39-9011.00</v>
      </c>
      <c r="BD236" t="s">
        <v>1758</v>
      </c>
      <c r="BE236" t="s">
        <v>6475</v>
      </c>
      <c r="BF236" t="s">
        <v>6476</v>
      </c>
      <c r="BG236">
        <v>10</v>
      </c>
      <c r="BH236">
        <v>10</v>
      </c>
      <c r="BI236" s="1">
        <v>44896</v>
      </c>
      <c r="BJ236" s="1">
        <v>45260</v>
      </c>
      <c r="BK236" s="1">
        <v>44896</v>
      </c>
      <c r="BL236" s="1">
        <v>45260</v>
      </c>
      <c r="BM236">
        <v>35</v>
      </c>
      <c r="BN236">
        <v>0</v>
      </c>
      <c r="BO236">
        <v>7</v>
      </c>
      <c r="BP236">
        <v>7</v>
      </c>
      <c r="BQ236">
        <v>7</v>
      </c>
      <c r="BR236">
        <v>7</v>
      </c>
      <c r="BS236">
        <v>7</v>
      </c>
      <c r="BT236">
        <v>0</v>
      </c>
      <c r="BU236" t="str">
        <f>"8:00 AM"</f>
        <v>8:00 AM</v>
      </c>
      <c r="BV236" t="str">
        <f>"4:00 PM"</f>
        <v>4:00 PM</v>
      </c>
      <c r="BW236" t="s">
        <v>164</v>
      </c>
      <c r="BX236">
        <v>0</v>
      </c>
      <c r="BY236">
        <v>6</v>
      </c>
      <c r="BZ236" t="s">
        <v>113</v>
      </c>
      <c r="CB236" s="3" t="s">
        <v>6477</v>
      </c>
      <c r="CC236" t="s">
        <v>6478</v>
      </c>
      <c r="CE236" t="s">
        <v>141</v>
      </c>
      <c r="CF236" t="s">
        <v>118</v>
      </c>
      <c r="CG236" s="4">
        <v>96950</v>
      </c>
      <c r="CH236" s="2">
        <v>7.53</v>
      </c>
      <c r="CI236" s="2">
        <v>7.53</v>
      </c>
      <c r="CJ236" s="2">
        <v>11.29</v>
      </c>
      <c r="CK236" s="2">
        <v>11.29</v>
      </c>
      <c r="CL236" t="s">
        <v>131</v>
      </c>
      <c r="CM236" t="s">
        <v>557</v>
      </c>
      <c r="CN236" t="s">
        <v>133</v>
      </c>
      <c r="CP236" t="s">
        <v>113</v>
      </c>
      <c r="CQ236" t="s">
        <v>134</v>
      </c>
      <c r="CR236" t="s">
        <v>113</v>
      </c>
      <c r="CS236" t="s">
        <v>134</v>
      </c>
      <c r="CT236" t="s">
        <v>132</v>
      </c>
      <c r="CU236" t="s">
        <v>134</v>
      </c>
      <c r="CV236" t="s">
        <v>132</v>
      </c>
      <c r="CW236" t="s">
        <v>6479</v>
      </c>
      <c r="CX236" s="5">
        <v>16707831161</v>
      </c>
      <c r="CY236" t="s">
        <v>6474</v>
      </c>
      <c r="CZ236" t="s">
        <v>557</v>
      </c>
      <c r="DA236" t="s">
        <v>134</v>
      </c>
      <c r="DB236" t="s">
        <v>113</v>
      </c>
    </row>
    <row r="237" spans="1:111" ht="14.45" customHeight="1" x14ac:dyDescent="0.25">
      <c r="A237" t="s">
        <v>6480</v>
      </c>
      <c r="B237" t="s">
        <v>356</v>
      </c>
      <c r="C237" s="1">
        <v>44788.412830324072</v>
      </c>
      <c r="D237" s="1">
        <v>44894</v>
      </c>
      <c r="E237" t="s">
        <v>112</v>
      </c>
      <c r="F237" s="1">
        <v>44833.833333333336</v>
      </c>
      <c r="G237" t="s">
        <v>113</v>
      </c>
      <c r="H237" t="s">
        <v>113</v>
      </c>
      <c r="I237" t="s">
        <v>113</v>
      </c>
      <c r="J237" t="s">
        <v>2239</v>
      </c>
      <c r="K237" t="s">
        <v>2240</v>
      </c>
      <c r="L237" t="s">
        <v>3113</v>
      </c>
      <c r="M237" t="s">
        <v>3104</v>
      </c>
      <c r="N237" t="s">
        <v>117</v>
      </c>
      <c r="O237" t="s">
        <v>118</v>
      </c>
      <c r="P237" s="4">
        <v>96950</v>
      </c>
      <c r="Q237" t="s">
        <v>119</v>
      </c>
      <c r="R237" t="s">
        <v>386</v>
      </c>
      <c r="S237" s="5">
        <v>16702344000</v>
      </c>
      <c r="U237">
        <v>812112</v>
      </c>
      <c r="V237" t="s">
        <v>120</v>
      </c>
      <c r="X237" t="s">
        <v>2243</v>
      </c>
      <c r="Y237" t="s">
        <v>2244</v>
      </c>
      <c r="Z237" t="s">
        <v>1728</v>
      </c>
      <c r="AA237" t="s">
        <v>390</v>
      </c>
      <c r="AB237" t="s">
        <v>3113</v>
      </c>
      <c r="AC237" t="s">
        <v>3104</v>
      </c>
      <c r="AD237" t="s">
        <v>117</v>
      </c>
      <c r="AE237" t="s">
        <v>118</v>
      </c>
      <c r="AF237" s="4">
        <v>96950</v>
      </c>
      <c r="AG237" t="s">
        <v>119</v>
      </c>
      <c r="AH237" t="s">
        <v>386</v>
      </c>
      <c r="AI237" s="5">
        <v>16702344000</v>
      </c>
      <c r="AK237" t="s">
        <v>1626</v>
      </c>
      <c r="BC237" t="str">
        <f>"39-5012.00"</f>
        <v>39-5012.00</v>
      </c>
      <c r="BD237" t="s">
        <v>806</v>
      </c>
      <c r="BE237" t="s">
        <v>3114</v>
      </c>
      <c r="BF237" t="s">
        <v>1096</v>
      </c>
      <c r="BG237">
        <v>6</v>
      </c>
      <c r="BI237" s="1">
        <v>44835</v>
      </c>
      <c r="BJ237" s="1">
        <v>45199</v>
      </c>
      <c r="BM237">
        <v>40</v>
      </c>
      <c r="BN237">
        <v>0</v>
      </c>
      <c r="BO237">
        <v>8</v>
      </c>
      <c r="BP237">
        <v>8</v>
      </c>
      <c r="BQ237">
        <v>8</v>
      </c>
      <c r="BR237">
        <v>8</v>
      </c>
      <c r="BS237">
        <v>8</v>
      </c>
      <c r="BT237">
        <v>0</v>
      </c>
      <c r="BU237" t="str">
        <f>"8:00 AM"</f>
        <v>8:00 AM</v>
      </c>
      <c r="BV237" t="str">
        <f>"5:00 PM"</f>
        <v>5:00 PM</v>
      </c>
      <c r="BW237" t="s">
        <v>164</v>
      </c>
      <c r="BX237">
        <v>24</v>
      </c>
      <c r="BY237">
        <v>24</v>
      </c>
      <c r="BZ237" t="s">
        <v>113</v>
      </c>
      <c r="CB237" t="s">
        <v>3115</v>
      </c>
      <c r="CC237" t="s">
        <v>3116</v>
      </c>
      <c r="CD237" t="s">
        <v>3104</v>
      </c>
      <c r="CE237" t="s">
        <v>117</v>
      </c>
      <c r="CF237" t="s">
        <v>118</v>
      </c>
      <c r="CG237" s="4">
        <v>96950</v>
      </c>
      <c r="CH237" s="2">
        <v>7.52</v>
      </c>
      <c r="CI237" s="2">
        <v>7.52</v>
      </c>
      <c r="CJ237" s="2">
        <v>11.28</v>
      </c>
      <c r="CK237" s="2">
        <v>11.28</v>
      </c>
      <c r="CL237" t="s">
        <v>131</v>
      </c>
      <c r="CM237" t="s">
        <v>132</v>
      </c>
      <c r="CN237" t="s">
        <v>133</v>
      </c>
      <c r="CP237" t="s">
        <v>113</v>
      </c>
      <c r="CQ237" t="s">
        <v>134</v>
      </c>
      <c r="CR237" t="s">
        <v>113</v>
      </c>
      <c r="CS237" t="s">
        <v>134</v>
      </c>
      <c r="CT237" t="s">
        <v>134</v>
      </c>
      <c r="CU237" t="s">
        <v>134</v>
      </c>
      <c r="CV237" t="s">
        <v>132</v>
      </c>
      <c r="CW237" t="s">
        <v>6481</v>
      </c>
      <c r="CX237" s="5">
        <v>16702344000</v>
      </c>
      <c r="CY237" t="s">
        <v>1626</v>
      </c>
      <c r="CZ237" t="s">
        <v>132</v>
      </c>
      <c r="DA237" t="s">
        <v>134</v>
      </c>
      <c r="DB237" t="s">
        <v>113</v>
      </c>
    </row>
    <row r="238" spans="1:111" ht="14.45" customHeight="1" x14ac:dyDescent="0.25">
      <c r="A238" t="s">
        <v>6482</v>
      </c>
      <c r="B238" t="s">
        <v>187</v>
      </c>
      <c r="C238" s="1">
        <v>44823.126471180556</v>
      </c>
      <c r="D238" s="1">
        <v>44894</v>
      </c>
      <c r="E238" t="s">
        <v>170</v>
      </c>
      <c r="G238" t="s">
        <v>113</v>
      </c>
      <c r="H238" t="s">
        <v>113</v>
      </c>
      <c r="I238" t="s">
        <v>113</v>
      </c>
      <c r="J238" t="s">
        <v>6483</v>
      </c>
      <c r="K238" t="s">
        <v>6484</v>
      </c>
      <c r="L238" t="s">
        <v>6485</v>
      </c>
      <c r="N238" t="s">
        <v>141</v>
      </c>
      <c r="O238" t="s">
        <v>118</v>
      </c>
      <c r="P238" s="4">
        <v>96950</v>
      </c>
      <c r="Q238" t="s">
        <v>119</v>
      </c>
      <c r="S238" s="5">
        <v>16702351662</v>
      </c>
      <c r="U238">
        <v>531110</v>
      </c>
      <c r="V238" t="s">
        <v>120</v>
      </c>
      <c r="X238" t="s">
        <v>387</v>
      </c>
      <c r="Y238" t="s">
        <v>6486</v>
      </c>
      <c r="Z238" t="s">
        <v>792</v>
      </c>
      <c r="AA238" t="s">
        <v>6487</v>
      </c>
      <c r="AB238" t="s">
        <v>6485</v>
      </c>
      <c r="AD238" t="s">
        <v>141</v>
      </c>
      <c r="AE238" t="s">
        <v>118</v>
      </c>
      <c r="AF238" s="4">
        <v>96950</v>
      </c>
      <c r="AG238" t="s">
        <v>119</v>
      </c>
      <c r="AI238" s="5">
        <v>16702351662</v>
      </c>
      <c r="AK238" t="s">
        <v>1415</v>
      </c>
      <c r="BC238" t="str">
        <f>"45-2092.00"</f>
        <v>45-2092.00</v>
      </c>
      <c r="BD238" t="s">
        <v>551</v>
      </c>
      <c r="BE238" t="s">
        <v>6488</v>
      </c>
      <c r="BF238" t="s">
        <v>3744</v>
      </c>
      <c r="BG238">
        <v>1</v>
      </c>
      <c r="BH238">
        <v>1</v>
      </c>
      <c r="BI238" s="1">
        <v>44927</v>
      </c>
      <c r="BJ238" s="1">
        <v>45291</v>
      </c>
      <c r="BK238" s="1">
        <v>44927</v>
      </c>
      <c r="BL238" s="1">
        <v>45291</v>
      </c>
      <c r="BM238">
        <v>40</v>
      </c>
      <c r="BN238">
        <v>0</v>
      </c>
      <c r="BO238">
        <v>8</v>
      </c>
      <c r="BP238">
        <v>8</v>
      </c>
      <c r="BQ238">
        <v>8</v>
      </c>
      <c r="BR238">
        <v>8</v>
      </c>
      <c r="BS238">
        <v>8</v>
      </c>
      <c r="BT238">
        <v>0</v>
      </c>
      <c r="BU238" t="str">
        <f>"8:00 AM"</f>
        <v>8:00 AM</v>
      </c>
      <c r="BV238" t="str">
        <f>"5:00 PM"</f>
        <v>5:00 PM</v>
      </c>
      <c r="BW238" t="s">
        <v>164</v>
      </c>
      <c r="BX238">
        <v>0</v>
      </c>
      <c r="BY238">
        <v>3</v>
      </c>
      <c r="BZ238" t="s">
        <v>113</v>
      </c>
      <c r="CB238" s="3" t="s">
        <v>6489</v>
      </c>
      <c r="CC238" t="s">
        <v>3057</v>
      </c>
      <c r="CE238" t="s">
        <v>117</v>
      </c>
      <c r="CF238" t="s">
        <v>118</v>
      </c>
      <c r="CG238" s="4">
        <v>96950</v>
      </c>
      <c r="CH238" s="2">
        <v>10.27</v>
      </c>
      <c r="CI238" s="2">
        <v>10.27</v>
      </c>
      <c r="CJ238" s="2">
        <v>15.41</v>
      </c>
      <c r="CK238" s="2">
        <v>15.41</v>
      </c>
      <c r="CL238" t="s">
        <v>131</v>
      </c>
      <c r="CN238" t="s">
        <v>133</v>
      </c>
      <c r="CP238" t="s">
        <v>113</v>
      </c>
      <c r="CQ238" t="s">
        <v>134</v>
      </c>
      <c r="CR238" t="s">
        <v>113</v>
      </c>
      <c r="CS238" t="s">
        <v>134</v>
      </c>
      <c r="CT238" t="s">
        <v>132</v>
      </c>
      <c r="CU238" t="s">
        <v>134</v>
      </c>
      <c r="CV238" t="s">
        <v>134</v>
      </c>
      <c r="CW238" t="s">
        <v>132</v>
      </c>
      <c r="CX238" s="5">
        <v>16702351662</v>
      </c>
      <c r="CY238" t="s">
        <v>1415</v>
      </c>
      <c r="CZ238" t="s">
        <v>132</v>
      </c>
      <c r="DA238" t="s">
        <v>134</v>
      </c>
      <c r="DB238" t="s">
        <v>113</v>
      </c>
    </row>
    <row r="239" spans="1:111" ht="14.45" customHeight="1" x14ac:dyDescent="0.25">
      <c r="A239" t="s">
        <v>6490</v>
      </c>
      <c r="B239" t="s">
        <v>356</v>
      </c>
      <c r="C239" s="1">
        <v>44790.077765046299</v>
      </c>
      <c r="D239" s="1">
        <v>44894</v>
      </c>
      <c r="E239" t="s">
        <v>170</v>
      </c>
      <c r="G239" t="s">
        <v>134</v>
      </c>
      <c r="H239" t="s">
        <v>113</v>
      </c>
      <c r="I239" t="s">
        <v>113</v>
      </c>
      <c r="J239" t="s">
        <v>6491</v>
      </c>
      <c r="K239" t="s">
        <v>4091</v>
      </c>
      <c r="L239" t="s">
        <v>4092</v>
      </c>
      <c r="N239" t="s">
        <v>141</v>
      </c>
      <c r="O239" t="s">
        <v>118</v>
      </c>
      <c r="P239" s="4">
        <v>96950</v>
      </c>
      <c r="Q239" t="s">
        <v>119</v>
      </c>
      <c r="R239" t="s">
        <v>132</v>
      </c>
      <c r="S239" s="5">
        <v>16702858138</v>
      </c>
      <c r="U239">
        <v>561720</v>
      </c>
      <c r="V239" t="s">
        <v>120</v>
      </c>
      <c r="X239" t="s">
        <v>4093</v>
      </c>
      <c r="Y239" t="s">
        <v>4094</v>
      </c>
      <c r="Z239" t="s">
        <v>4095</v>
      </c>
      <c r="AA239" t="s">
        <v>326</v>
      </c>
      <c r="AB239" t="s">
        <v>4092</v>
      </c>
      <c r="AD239" t="s">
        <v>141</v>
      </c>
      <c r="AE239" t="s">
        <v>118</v>
      </c>
      <c r="AF239" s="4">
        <v>96950</v>
      </c>
      <c r="AG239" t="s">
        <v>119</v>
      </c>
      <c r="AH239" t="s">
        <v>132</v>
      </c>
      <c r="AI239" s="5">
        <v>16702858138</v>
      </c>
      <c r="AK239" t="s">
        <v>4096</v>
      </c>
      <c r="BC239" t="str">
        <f>"37-2012.00"</f>
        <v>37-2012.00</v>
      </c>
      <c r="BD239" t="s">
        <v>180</v>
      </c>
      <c r="BE239" t="s">
        <v>6492</v>
      </c>
      <c r="BF239" t="s">
        <v>6493</v>
      </c>
      <c r="BG239">
        <v>2</v>
      </c>
      <c r="BI239" s="1">
        <v>44837</v>
      </c>
      <c r="BJ239" s="1">
        <v>45930</v>
      </c>
      <c r="BM239">
        <v>40</v>
      </c>
      <c r="BN239">
        <v>0</v>
      </c>
      <c r="BO239">
        <v>8</v>
      </c>
      <c r="BP239">
        <v>8</v>
      </c>
      <c r="BQ239">
        <v>8</v>
      </c>
      <c r="BR239">
        <v>8</v>
      </c>
      <c r="BS239">
        <v>8</v>
      </c>
      <c r="BT239">
        <v>0</v>
      </c>
      <c r="BU239" t="str">
        <f>"8:00 AM"</f>
        <v>8:00 AM</v>
      </c>
      <c r="BV239" t="str">
        <f>"5:00 PM"</f>
        <v>5:00 PM</v>
      </c>
      <c r="BW239" t="s">
        <v>164</v>
      </c>
      <c r="BX239">
        <v>0</v>
      </c>
      <c r="BY239">
        <v>12</v>
      </c>
      <c r="BZ239" t="s">
        <v>113</v>
      </c>
      <c r="CB239" t="s">
        <v>6494</v>
      </c>
      <c r="CC239" t="s">
        <v>4092</v>
      </c>
      <c r="CE239" t="s">
        <v>141</v>
      </c>
      <c r="CF239" t="s">
        <v>118</v>
      </c>
      <c r="CG239" s="4">
        <v>96950</v>
      </c>
      <c r="CH239" s="2">
        <v>7.56</v>
      </c>
      <c r="CI239" s="2">
        <v>7.56</v>
      </c>
      <c r="CJ239" s="2">
        <v>11.34</v>
      </c>
      <c r="CK239" s="2">
        <v>11.34</v>
      </c>
      <c r="CL239" t="s">
        <v>131</v>
      </c>
      <c r="CM239" t="s">
        <v>132</v>
      </c>
      <c r="CN239" t="s">
        <v>133</v>
      </c>
      <c r="CP239" t="s">
        <v>113</v>
      </c>
      <c r="CQ239" t="s">
        <v>134</v>
      </c>
      <c r="CR239" t="s">
        <v>113</v>
      </c>
      <c r="CS239" t="s">
        <v>113</v>
      </c>
      <c r="CT239" t="s">
        <v>134</v>
      </c>
      <c r="CU239" t="s">
        <v>134</v>
      </c>
      <c r="CV239" t="s">
        <v>132</v>
      </c>
      <c r="CW239" t="s">
        <v>6081</v>
      </c>
      <c r="CX239" s="5">
        <v>16702858138</v>
      </c>
      <c r="CY239" t="s">
        <v>4096</v>
      </c>
      <c r="CZ239" t="s">
        <v>132</v>
      </c>
      <c r="DA239" t="s">
        <v>134</v>
      </c>
      <c r="DB239" t="s">
        <v>113</v>
      </c>
    </row>
    <row r="240" spans="1:111" ht="14.45" customHeight="1" x14ac:dyDescent="0.25">
      <c r="A240" t="s">
        <v>6495</v>
      </c>
      <c r="B240" t="s">
        <v>187</v>
      </c>
      <c r="C240" s="1">
        <v>44859.990179629633</v>
      </c>
      <c r="D240" s="1">
        <v>44894</v>
      </c>
      <c r="E240" t="s">
        <v>112</v>
      </c>
      <c r="F240" s="1">
        <v>44925.791666666664</v>
      </c>
      <c r="G240" t="s">
        <v>113</v>
      </c>
      <c r="H240" t="s">
        <v>113</v>
      </c>
      <c r="I240" t="s">
        <v>113</v>
      </c>
      <c r="J240" t="s">
        <v>3351</v>
      </c>
      <c r="L240" t="s">
        <v>3355</v>
      </c>
      <c r="M240" t="s">
        <v>3353</v>
      </c>
      <c r="N240" t="s">
        <v>117</v>
      </c>
      <c r="O240" t="s">
        <v>118</v>
      </c>
      <c r="P240" s="4">
        <v>96950</v>
      </c>
      <c r="Q240" t="s">
        <v>119</v>
      </c>
      <c r="S240" s="5">
        <v>16702355009</v>
      </c>
      <c r="U240">
        <v>561311</v>
      </c>
      <c r="V240" t="s">
        <v>120</v>
      </c>
      <c r="X240" t="s">
        <v>1804</v>
      </c>
      <c r="Y240" t="s">
        <v>1803</v>
      </c>
      <c r="Z240" t="s">
        <v>3354</v>
      </c>
      <c r="AA240" t="s">
        <v>144</v>
      </c>
      <c r="AB240" t="s">
        <v>3355</v>
      </c>
      <c r="AC240" t="s">
        <v>6496</v>
      </c>
      <c r="AD240" t="s">
        <v>117</v>
      </c>
      <c r="AE240" t="s">
        <v>118</v>
      </c>
      <c r="AF240" s="4">
        <v>96950</v>
      </c>
      <c r="AG240" t="s">
        <v>119</v>
      </c>
      <c r="AI240" s="5">
        <v>16702355009</v>
      </c>
      <c r="AK240" t="s">
        <v>1814</v>
      </c>
      <c r="BC240" t="str">
        <f>"43-3031.00"</f>
        <v>43-3031.00</v>
      </c>
      <c r="BD240" t="s">
        <v>316</v>
      </c>
      <c r="BE240" t="s">
        <v>6497</v>
      </c>
      <c r="BF240" t="s">
        <v>6498</v>
      </c>
      <c r="BG240">
        <v>10</v>
      </c>
      <c r="BH240">
        <v>10</v>
      </c>
      <c r="BI240" s="1">
        <v>44927</v>
      </c>
      <c r="BJ240" s="1">
        <v>45291</v>
      </c>
      <c r="BK240" s="1">
        <v>44927</v>
      </c>
      <c r="BL240" s="1">
        <v>45291</v>
      </c>
      <c r="BM240">
        <v>35</v>
      </c>
      <c r="BN240">
        <v>0</v>
      </c>
      <c r="BO240">
        <v>7</v>
      </c>
      <c r="BP240">
        <v>7</v>
      </c>
      <c r="BQ240">
        <v>7</v>
      </c>
      <c r="BR240">
        <v>7</v>
      </c>
      <c r="BS240">
        <v>7</v>
      </c>
      <c r="BT240">
        <v>0</v>
      </c>
      <c r="BU240" t="str">
        <f>"9:00 AM"</f>
        <v>9:00 AM</v>
      </c>
      <c r="BV240" t="str">
        <f>"5:00 PM"</f>
        <v>5:00 PM</v>
      </c>
      <c r="BW240" t="s">
        <v>394</v>
      </c>
      <c r="BX240">
        <v>0</v>
      </c>
      <c r="BY240">
        <v>24</v>
      </c>
      <c r="BZ240" t="s">
        <v>113</v>
      </c>
      <c r="CB240" s="3" t="s">
        <v>6499</v>
      </c>
      <c r="CC240" t="s">
        <v>1811</v>
      </c>
      <c r="CD240" t="s">
        <v>6500</v>
      </c>
      <c r="CE240" t="s">
        <v>117</v>
      </c>
      <c r="CF240" t="s">
        <v>118</v>
      </c>
      <c r="CG240" s="4">
        <v>96950</v>
      </c>
      <c r="CH240" s="2">
        <v>11.21</v>
      </c>
      <c r="CI240" s="2">
        <v>11.21</v>
      </c>
      <c r="CJ240" s="2">
        <v>16.82</v>
      </c>
      <c r="CK240" s="2">
        <v>16.82</v>
      </c>
      <c r="CL240" t="s">
        <v>131</v>
      </c>
      <c r="CM240" t="s">
        <v>3440</v>
      </c>
      <c r="CN240" t="s">
        <v>133</v>
      </c>
      <c r="CP240" t="s">
        <v>113</v>
      </c>
      <c r="CQ240" t="s">
        <v>134</v>
      </c>
      <c r="CR240" t="s">
        <v>113</v>
      </c>
      <c r="CS240" t="s">
        <v>134</v>
      </c>
      <c r="CT240" t="s">
        <v>132</v>
      </c>
      <c r="CU240" t="s">
        <v>134</v>
      </c>
      <c r="CV240" t="s">
        <v>134</v>
      </c>
      <c r="CW240" t="s">
        <v>6501</v>
      </c>
      <c r="CX240" s="5">
        <v>16702355009</v>
      </c>
      <c r="CY240" t="s">
        <v>1814</v>
      </c>
      <c r="CZ240" t="s">
        <v>132</v>
      </c>
      <c r="DA240" t="s">
        <v>134</v>
      </c>
      <c r="DB240" t="s">
        <v>113</v>
      </c>
    </row>
    <row r="241" spans="1:111" ht="14.45" customHeight="1" x14ac:dyDescent="0.25">
      <c r="A241" t="s">
        <v>6502</v>
      </c>
      <c r="B241" t="s">
        <v>356</v>
      </c>
      <c r="C241" s="1">
        <v>44777.047117245369</v>
      </c>
      <c r="D241" s="1">
        <v>44894</v>
      </c>
      <c r="E241" t="s">
        <v>112</v>
      </c>
      <c r="F241" s="1">
        <v>44834.833333333336</v>
      </c>
      <c r="G241" t="s">
        <v>113</v>
      </c>
      <c r="H241" t="s">
        <v>113</v>
      </c>
      <c r="I241" t="s">
        <v>113</v>
      </c>
      <c r="J241" t="s">
        <v>5046</v>
      </c>
      <c r="K241" t="s">
        <v>5046</v>
      </c>
      <c r="L241" t="s">
        <v>5047</v>
      </c>
      <c r="N241" t="s">
        <v>141</v>
      </c>
      <c r="O241" t="s">
        <v>118</v>
      </c>
      <c r="P241" s="4">
        <v>96950</v>
      </c>
      <c r="Q241" t="s">
        <v>119</v>
      </c>
      <c r="S241" s="5">
        <v>16702357171</v>
      </c>
      <c r="U241">
        <v>236220</v>
      </c>
      <c r="V241" t="s">
        <v>120</v>
      </c>
      <c r="X241" t="s">
        <v>1711</v>
      </c>
      <c r="Y241" t="s">
        <v>4001</v>
      </c>
      <c r="Z241" t="s">
        <v>5048</v>
      </c>
      <c r="AA241" t="s">
        <v>3381</v>
      </c>
      <c r="AB241" t="s">
        <v>5047</v>
      </c>
      <c r="AD241" t="s">
        <v>141</v>
      </c>
      <c r="AE241" t="s">
        <v>118</v>
      </c>
      <c r="AF241" s="4">
        <v>96950</v>
      </c>
      <c r="AG241" t="s">
        <v>119</v>
      </c>
      <c r="AI241" s="5">
        <v>16702357171</v>
      </c>
      <c r="AK241" t="s">
        <v>5049</v>
      </c>
      <c r="BC241" t="str">
        <f>"47-2051.00"</f>
        <v>47-2051.00</v>
      </c>
      <c r="BD241" t="s">
        <v>1896</v>
      </c>
      <c r="BE241" t="s">
        <v>5050</v>
      </c>
      <c r="BF241" t="s">
        <v>5051</v>
      </c>
      <c r="BG241">
        <v>4</v>
      </c>
      <c r="BI241" s="1">
        <v>44836</v>
      </c>
      <c r="BJ241" s="1">
        <v>45200</v>
      </c>
      <c r="BM241">
        <v>40</v>
      </c>
      <c r="BN241">
        <v>0</v>
      </c>
      <c r="BO241">
        <v>8</v>
      </c>
      <c r="BP241">
        <v>8</v>
      </c>
      <c r="BQ241">
        <v>8</v>
      </c>
      <c r="BR241">
        <v>8</v>
      </c>
      <c r="BS241">
        <v>8</v>
      </c>
      <c r="BT241">
        <v>0</v>
      </c>
      <c r="BU241" t="str">
        <f>"7:30 AM"</f>
        <v>7:30 AM</v>
      </c>
      <c r="BV241" t="str">
        <f>"4:30 PM"</f>
        <v>4:30 PM</v>
      </c>
      <c r="BW241" t="s">
        <v>164</v>
      </c>
      <c r="BX241">
        <v>0</v>
      </c>
      <c r="BY241">
        <v>3</v>
      </c>
      <c r="BZ241" t="s">
        <v>113</v>
      </c>
      <c r="CB241" s="3" t="s">
        <v>5052</v>
      </c>
      <c r="CC241" t="s">
        <v>5053</v>
      </c>
      <c r="CE241" t="s">
        <v>117</v>
      </c>
      <c r="CF241" t="s">
        <v>118</v>
      </c>
      <c r="CG241" s="4">
        <v>96950</v>
      </c>
      <c r="CH241" s="2">
        <v>8.5500000000000007</v>
      </c>
      <c r="CI241" s="2">
        <v>8.5500000000000007</v>
      </c>
      <c r="CJ241" s="2">
        <v>12.82</v>
      </c>
      <c r="CK241" s="2">
        <v>12.82</v>
      </c>
      <c r="CL241" t="s">
        <v>131</v>
      </c>
      <c r="CN241" t="s">
        <v>133</v>
      </c>
      <c r="CP241" t="s">
        <v>113</v>
      </c>
      <c r="CQ241" t="s">
        <v>134</v>
      </c>
      <c r="CR241" t="s">
        <v>113</v>
      </c>
      <c r="CS241" t="s">
        <v>134</v>
      </c>
      <c r="CT241" t="s">
        <v>132</v>
      </c>
      <c r="CU241" t="s">
        <v>134</v>
      </c>
      <c r="CV241" t="s">
        <v>132</v>
      </c>
      <c r="CW241" t="s">
        <v>5054</v>
      </c>
      <c r="CX241" s="5">
        <v>16702357171</v>
      </c>
      <c r="CY241" t="s">
        <v>5049</v>
      </c>
      <c r="CZ241" t="s">
        <v>132</v>
      </c>
      <c r="DA241" t="s">
        <v>134</v>
      </c>
      <c r="DB241" t="s">
        <v>113</v>
      </c>
    </row>
    <row r="242" spans="1:111" ht="14.45" customHeight="1" x14ac:dyDescent="0.25">
      <c r="A242" t="s">
        <v>6503</v>
      </c>
      <c r="B242" t="s">
        <v>187</v>
      </c>
      <c r="C242" s="1">
        <v>44824.998234953702</v>
      </c>
      <c r="D242" s="1">
        <v>44894</v>
      </c>
      <c r="E242" t="s">
        <v>170</v>
      </c>
      <c r="G242" t="s">
        <v>113</v>
      </c>
      <c r="H242" t="s">
        <v>113</v>
      </c>
      <c r="I242" t="s">
        <v>113</v>
      </c>
      <c r="J242" t="s">
        <v>1902</v>
      </c>
      <c r="L242" t="s">
        <v>1903</v>
      </c>
      <c r="M242" t="s">
        <v>1106</v>
      </c>
      <c r="N242" t="s">
        <v>117</v>
      </c>
      <c r="O242" t="s">
        <v>118</v>
      </c>
      <c r="P242" s="4">
        <v>96950</v>
      </c>
      <c r="Q242" t="s">
        <v>119</v>
      </c>
      <c r="R242" t="s">
        <v>118</v>
      </c>
      <c r="S242" s="5">
        <v>16702341795</v>
      </c>
      <c r="U242">
        <v>441110</v>
      </c>
      <c r="V242" t="s">
        <v>120</v>
      </c>
      <c r="X242" t="s">
        <v>1905</v>
      </c>
      <c r="Y242" t="s">
        <v>1906</v>
      </c>
      <c r="Z242" t="s">
        <v>1907</v>
      </c>
      <c r="AA242" t="s">
        <v>298</v>
      </c>
      <c r="AB242" t="s">
        <v>6504</v>
      </c>
      <c r="AC242" t="s">
        <v>1106</v>
      </c>
      <c r="AD242" t="s">
        <v>117</v>
      </c>
      <c r="AE242" t="s">
        <v>118</v>
      </c>
      <c r="AF242" s="4">
        <v>96950</v>
      </c>
      <c r="AG242" t="s">
        <v>119</v>
      </c>
      <c r="AH242" t="s">
        <v>118</v>
      </c>
      <c r="AI242" s="5">
        <v>16702341795</v>
      </c>
      <c r="AK242" t="s">
        <v>1378</v>
      </c>
      <c r="BC242" t="str">
        <f>"49-3023.00"</f>
        <v>49-3023.00</v>
      </c>
      <c r="BD242" t="s">
        <v>1481</v>
      </c>
      <c r="BE242" t="s">
        <v>6505</v>
      </c>
      <c r="BF242" t="s">
        <v>6307</v>
      </c>
      <c r="BG242">
        <v>1</v>
      </c>
      <c r="BH242">
        <v>1</v>
      </c>
      <c r="BI242" s="1">
        <v>44896</v>
      </c>
      <c r="BJ242" s="1">
        <v>45260</v>
      </c>
      <c r="BK242" s="1">
        <v>44896</v>
      </c>
      <c r="BL242" s="1">
        <v>45260</v>
      </c>
      <c r="BM242">
        <v>35</v>
      </c>
      <c r="BN242">
        <v>0</v>
      </c>
      <c r="BO242">
        <v>6</v>
      </c>
      <c r="BP242">
        <v>6</v>
      </c>
      <c r="BQ242">
        <v>6</v>
      </c>
      <c r="BR242">
        <v>6</v>
      </c>
      <c r="BS242">
        <v>6</v>
      </c>
      <c r="BT242">
        <v>5</v>
      </c>
      <c r="BU242" t="str">
        <f>"8:00 AM"</f>
        <v>8:00 AM</v>
      </c>
      <c r="BV242" t="str">
        <f>"5:00 PM"</f>
        <v>5:00 PM</v>
      </c>
      <c r="BW242" t="s">
        <v>394</v>
      </c>
      <c r="BX242">
        <v>0</v>
      </c>
      <c r="BY242">
        <v>24</v>
      </c>
      <c r="BZ242" t="s">
        <v>113</v>
      </c>
      <c r="CB242" t="s">
        <v>6506</v>
      </c>
      <c r="CC242" t="s">
        <v>6507</v>
      </c>
      <c r="CD242" t="s">
        <v>5710</v>
      </c>
      <c r="CE242" t="s">
        <v>117</v>
      </c>
      <c r="CF242" t="s">
        <v>118</v>
      </c>
      <c r="CG242" s="4">
        <v>96950</v>
      </c>
      <c r="CH242" s="2">
        <v>9.93</v>
      </c>
      <c r="CI242" s="2">
        <v>11</v>
      </c>
      <c r="CJ242" s="2">
        <v>14.9</v>
      </c>
      <c r="CK242" s="2">
        <v>16.5</v>
      </c>
      <c r="CL242" t="s">
        <v>131</v>
      </c>
      <c r="CM242" t="s">
        <v>128</v>
      </c>
      <c r="CN242" t="s">
        <v>133</v>
      </c>
      <c r="CP242" t="s">
        <v>113</v>
      </c>
      <c r="CQ242" t="s">
        <v>134</v>
      </c>
      <c r="CR242" t="s">
        <v>134</v>
      </c>
      <c r="CS242" t="s">
        <v>134</v>
      </c>
      <c r="CT242" t="s">
        <v>132</v>
      </c>
      <c r="CU242" t="s">
        <v>134</v>
      </c>
      <c r="CV242" t="s">
        <v>134</v>
      </c>
      <c r="CW242" t="s">
        <v>1383</v>
      </c>
      <c r="CX242" s="5">
        <v>16702341795</v>
      </c>
      <c r="CY242" t="s">
        <v>1378</v>
      </c>
      <c r="CZ242" t="s">
        <v>1384</v>
      </c>
      <c r="DA242" t="s">
        <v>134</v>
      </c>
      <c r="DB242" t="s">
        <v>113</v>
      </c>
    </row>
    <row r="243" spans="1:111" ht="14.45" customHeight="1" x14ac:dyDescent="0.25">
      <c r="A243" t="s">
        <v>6508</v>
      </c>
      <c r="B243" t="s">
        <v>356</v>
      </c>
      <c r="C243" s="1">
        <v>44803.949828009259</v>
      </c>
      <c r="D243" s="1">
        <v>44894</v>
      </c>
      <c r="E243" t="s">
        <v>170</v>
      </c>
      <c r="G243" t="s">
        <v>113</v>
      </c>
      <c r="H243" t="s">
        <v>113</v>
      </c>
      <c r="I243" t="s">
        <v>113</v>
      </c>
      <c r="J243" t="s">
        <v>6446</v>
      </c>
      <c r="K243" t="s">
        <v>6446</v>
      </c>
      <c r="L243" t="s">
        <v>6448</v>
      </c>
      <c r="M243" t="s">
        <v>6449</v>
      </c>
      <c r="N243" t="s">
        <v>117</v>
      </c>
      <c r="O243" t="s">
        <v>118</v>
      </c>
      <c r="P243" s="4">
        <v>96950</v>
      </c>
      <c r="Q243" t="s">
        <v>119</v>
      </c>
      <c r="S243" s="5">
        <v>16702355379</v>
      </c>
      <c r="U243">
        <v>72251</v>
      </c>
      <c r="V243" t="s">
        <v>120</v>
      </c>
      <c r="X243" t="s">
        <v>6450</v>
      </c>
      <c r="Y243" t="s">
        <v>6451</v>
      </c>
      <c r="Z243" t="s">
        <v>6452</v>
      </c>
      <c r="AA243" t="s">
        <v>390</v>
      </c>
      <c r="AB243" t="s">
        <v>6448</v>
      </c>
      <c r="AC243" t="s">
        <v>6449</v>
      </c>
      <c r="AD243" t="s">
        <v>117</v>
      </c>
      <c r="AE243" t="s">
        <v>118</v>
      </c>
      <c r="AF243" s="4">
        <v>96950</v>
      </c>
      <c r="AG243" t="s">
        <v>119</v>
      </c>
      <c r="AI243" s="5">
        <v>16702355379</v>
      </c>
      <c r="AK243" t="s">
        <v>6453</v>
      </c>
      <c r="BC243" t="str">
        <f>"35-3023.00"</f>
        <v>35-3023.00</v>
      </c>
      <c r="BD243" t="s">
        <v>6509</v>
      </c>
      <c r="BE243" t="s">
        <v>6510</v>
      </c>
      <c r="BF243" t="s">
        <v>6511</v>
      </c>
      <c r="BG243">
        <v>10</v>
      </c>
      <c r="BI243" s="1">
        <v>44836</v>
      </c>
      <c r="BJ243" s="1">
        <v>45199</v>
      </c>
      <c r="BM243">
        <v>35</v>
      </c>
      <c r="BN243">
        <v>7</v>
      </c>
      <c r="BO243">
        <v>7</v>
      </c>
      <c r="BP243">
        <v>0</v>
      </c>
      <c r="BQ243">
        <v>7</v>
      </c>
      <c r="BR243">
        <v>0</v>
      </c>
      <c r="BS243">
        <v>7</v>
      </c>
      <c r="BT243">
        <v>7</v>
      </c>
      <c r="BU243" t="str">
        <f>"7:00 AM"</f>
        <v>7:00 AM</v>
      </c>
      <c r="BV243" t="str">
        <f>"2:00 PM"</f>
        <v>2:00 PM</v>
      </c>
      <c r="BW243" t="s">
        <v>164</v>
      </c>
      <c r="BX243">
        <v>0</v>
      </c>
      <c r="BY243">
        <v>3</v>
      </c>
      <c r="BZ243" t="s">
        <v>113</v>
      </c>
      <c r="CB243" s="3" t="s">
        <v>6512</v>
      </c>
      <c r="CC243" t="s">
        <v>6456</v>
      </c>
      <c r="CD243" t="s">
        <v>6449</v>
      </c>
      <c r="CE243" t="s">
        <v>117</v>
      </c>
      <c r="CF243" t="s">
        <v>118</v>
      </c>
      <c r="CG243" s="4">
        <v>96950</v>
      </c>
      <c r="CH243" s="2">
        <v>7.92</v>
      </c>
      <c r="CI243" s="2">
        <v>7.92</v>
      </c>
      <c r="CJ243" s="2">
        <v>11.88</v>
      </c>
      <c r="CK243" s="2">
        <v>11.88</v>
      </c>
      <c r="CL243" t="s">
        <v>131</v>
      </c>
      <c r="CM243" t="s">
        <v>228</v>
      </c>
      <c r="CN243" t="s">
        <v>133</v>
      </c>
      <c r="CP243" t="s">
        <v>113</v>
      </c>
      <c r="CQ243" t="s">
        <v>134</v>
      </c>
      <c r="CR243" t="s">
        <v>113</v>
      </c>
      <c r="CS243" t="s">
        <v>134</v>
      </c>
      <c r="CT243" t="s">
        <v>134</v>
      </c>
      <c r="CU243" t="s">
        <v>134</v>
      </c>
      <c r="CV243" t="s">
        <v>132</v>
      </c>
      <c r="CW243" t="s">
        <v>6457</v>
      </c>
      <c r="CX243" s="5">
        <v>16702355379</v>
      </c>
      <c r="CY243" t="s">
        <v>6453</v>
      </c>
      <c r="CZ243" t="s">
        <v>6458</v>
      </c>
      <c r="DA243" t="s">
        <v>134</v>
      </c>
      <c r="DB243" t="s">
        <v>113</v>
      </c>
    </row>
    <row r="244" spans="1:111" ht="14.45" customHeight="1" x14ac:dyDescent="0.25">
      <c r="A244" t="s">
        <v>6513</v>
      </c>
      <c r="B244" t="s">
        <v>187</v>
      </c>
      <c r="C244" s="1">
        <v>44859.084440972219</v>
      </c>
      <c r="D244" s="1">
        <v>44894</v>
      </c>
      <c r="E244" t="s">
        <v>112</v>
      </c>
      <c r="F244" s="1">
        <v>44894.791666666664</v>
      </c>
      <c r="G244" t="s">
        <v>113</v>
      </c>
      <c r="H244" t="s">
        <v>113</v>
      </c>
      <c r="I244" t="s">
        <v>113</v>
      </c>
      <c r="J244" t="s">
        <v>6514</v>
      </c>
      <c r="L244" t="s">
        <v>1372</v>
      </c>
      <c r="M244" t="s">
        <v>4122</v>
      </c>
      <c r="N244" t="s">
        <v>141</v>
      </c>
      <c r="O244" t="s">
        <v>118</v>
      </c>
      <c r="P244" s="4">
        <v>96950</v>
      </c>
      <c r="Q244" t="s">
        <v>119</v>
      </c>
      <c r="R244" t="s">
        <v>118</v>
      </c>
      <c r="S244" s="5">
        <v>16702341795</v>
      </c>
      <c r="U244">
        <v>72111</v>
      </c>
      <c r="V244" t="s">
        <v>120</v>
      </c>
      <c r="X244" t="s">
        <v>987</v>
      </c>
      <c r="Y244" t="s">
        <v>1374</v>
      </c>
      <c r="Z244" t="s">
        <v>1375</v>
      </c>
      <c r="AA244" t="s">
        <v>4367</v>
      </c>
      <c r="AB244" t="s">
        <v>1372</v>
      </c>
      <c r="AC244" t="s">
        <v>6515</v>
      </c>
      <c r="AD244" t="s">
        <v>141</v>
      </c>
      <c r="AE244" t="s">
        <v>118</v>
      </c>
      <c r="AF244" s="4">
        <v>96950</v>
      </c>
      <c r="AG244" t="s">
        <v>119</v>
      </c>
      <c r="AH244" t="s">
        <v>118</v>
      </c>
      <c r="AI244" s="5">
        <v>16702341795</v>
      </c>
      <c r="AK244" t="s">
        <v>1378</v>
      </c>
      <c r="BC244" t="str">
        <f>"37-2012.00"</f>
        <v>37-2012.00</v>
      </c>
      <c r="BD244" t="s">
        <v>180</v>
      </c>
      <c r="BE244" t="s">
        <v>6516</v>
      </c>
      <c r="BF244" t="s">
        <v>1840</v>
      </c>
      <c r="BG244">
        <v>1</v>
      </c>
      <c r="BH244">
        <v>1</v>
      </c>
      <c r="BI244" s="1">
        <v>44896</v>
      </c>
      <c r="BJ244" s="1">
        <v>45260</v>
      </c>
      <c r="BK244" s="1">
        <v>44896</v>
      </c>
      <c r="BL244" s="1">
        <v>45260</v>
      </c>
      <c r="BM244">
        <v>35</v>
      </c>
      <c r="BN244">
        <v>0</v>
      </c>
      <c r="BO244">
        <v>6</v>
      </c>
      <c r="BP244">
        <v>5</v>
      </c>
      <c r="BQ244">
        <v>6</v>
      </c>
      <c r="BR244">
        <v>6</v>
      </c>
      <c r="BS244">
        <v>6</v>
      </c>
      <c r="BT244">
        <v>6</v>
      </c>
      <c r="BU244" t="str">
        <f>"6:00 AM"</f>
        <v>6:00 AM</v>
      </c>
      <c r="BV244" t="str">
        <f>"7:00 PM"</f>
        <v>7:00 PM</v>
      </c>
      <c r="BW244" t="s">
        <v>164</v>
      </c>
      <c r="BX244">
        <v>0</v>
      </c>
      <c r="BY244">
        <v>3</v>
      </c>
      <c r="BZ244" t="s">
        <v>113</v>
      </c>
      <c r="CB244" t="s">
        <v>6517</v>
      </c>
      <c r="CC244" t="s">
        <v>6518</v>
      </c>
      <c r="CD244" t="s">
        <v>6519</v>
      </c>
      <c r="CE244" t="s">
        <v>3527</v>
      </c>
      <c r="CF244" t="s">
        <v>118</v>
      </c>
      <c r="CG244" s="4">
        <v>96952</v>
      </c>
      <c r="CH244" s="2">
        <v>7.56</v>
      </c>
      <c r="CI244" s="2">
        <v>9</v>
      </c>
      <c r="CJ244" s="2">
        <v>11.34</v>
      </c>
      <c r="CK244" s="2">
        <v>13.5</v>
      </c>
      <c r="CL244" t="s">
        <v>131</v>
      </c>
      <c r="CM244" t="s">
        <v>128</v>
      </c>
      <c r="CN244" t="s">
        <v>133</v>
      </c>
      <c r="CP244" t="s">
        <v>113</v>
      </c>
      <c r="CQ244" t="s">
        <v>134</v>
      </c>
      <c r="CR244" t="s">
        <v>134</v>
      </c>
      <c r="CS244" t="s">
        <v>134</v>
      </c>
      <c r="CT244" t="s">
        <v>132</v>
      </c>
      <c r="CU244" t="s">
        <v>134</v>
      </c>
      <c r="CV244" t="s">
        <v>134</v>
      </c>
      <c r="CW244" t="s">
        <v>1383</v>
      </c>
      <c r="CX244" s="5">
        <v>16702341795</v>
      </c>
      <c r="CY244" t="s">
        <v>1378</v>
      </c>
      <c r="CZ244" t="s">
        <v>1384</v>
      </c>
      <c r="DA244" t="s">
        <v>134</v>
      </c>
      <c r="DB244" t="s">
        <v>113</v>
      </c>
    </row>
    <row r="245" spans="1:111" ht="14.45" customHeight="1" x14ac:dyDescent="0.25">
      <c r="A245" t="s">
        <v>6520</v>
      </c>
      <c r="B245" t="s">
        <v>187</v>
      </c>
      <c r="C245" s="1">
        <v>44859.141693518519</v>
      </c>
      <c r="D245" s="1">
        <v>44894</v>
      </c>
      <c r="E245" t="s">
        <v>170</v>
      </c>
      <c r="G245" t="s">
        <v>113</v>
      </c>
      <c r="H245" t="s">
        <v>113</v>
      </c>
      <c r="I245" t="s">
        <v>113</v>
      </c>
      <c r="J245" t="s">
        <v>6521</v>
      </c>
      <c r="L245" t="s">
        <v>4702</v>
      </c>
      <c r="N245" t="s">
        <v>695</v>
      </c>
      <c r="O245" t="s">
        <v>118</v>
      </c>
      <c r="P245" s="4">
        <v>96952</v>
      </c>
      <c r="Q245" t="s">
        <v>119</v>
      </c>
      <c r="S245" s="5">
        <v>16704330422</v>
      </c>
      <c r="U245">
        <v>236220</v>
      </c>
      <c r="V245" t="s">
        <v>120</v>
      </c>
      <c r="X245" t="s">
        <v>4703</v>
      </c>
      <c r="Y245" t="s">
        <v>4704</v>
      </c>
      <c r="Z245" t="s">
        <v>2408</v>
      </c>
      <c r="AA245" t="s">
        <v>144</v>
      </c>
      <c r="AB245" t="s">
        <v>4702</v>
      </c>
      <c r="AD245" t="s">
        <v>695</v>
      </c>
      <c r="AE245" t="s">
        <v>118</v>
      </c>
      <c r="AF245" s="4">
        <v>96952</v>
      </c>
      <c r="AG245" t="s">
        <v>119</v>
      </c>
      <c r="AI245" s="5">
        <v>16704330422</v>
      </c>
      <c r="AK245" t="s">
        <v>4706</v>
      </c>
      <c r="BC245" t="str">
        <f>"49-9071.00"</f>
        <v>49-9071.00</v>
      </c>
      <c r="BD245" t="s">
        <v>240</v>
      </c>
      <c r="BE245" t="s">
        <v>6522</v>
      </c>
      <c r="BF245" t="s">
        <v>453</v>
      </c>
      <c r="BG245">
        <v>6</v>
      </c>
      <c r="BH245">
        <v>6</v>
      </c>
      <c r="BI245" s="1">
        <v>44958</v>
      </c>
      <c r="BJ245" s="1">
        <v>45322</v>
      </c>
      <c r="BK245" s="1">
        <v>44958</v>
      </c>
      <c r="BL245" s="1">
        <v>45322</v>
      </c>
      <c r="BM245">
        <v>40</v>
      </c>
      <c r="BN245">
        <v>0</v>
      </c>
      <c r="BO245">
        <v>8</v>
      </c>
      <c r="BP245">
        <v>8</v>
      </c>
      <c r="BQ245">
        <v>8</v>
      </c>
      <c r="BR245">
        <v>8</v>
      </c>
      <c r="BS245">
        <v>8</v>
      </c>
      <c r="BT245">
        <v>0</v>
      </c>
      <c r="BU245" t="str">
        <f>"7:30 AM"</f>
        <v>7:30 AM</v>
      </c>
      <c r="BV245" t="str">
        <f>"4:30 AM"</f>
        <v>4:30 AM</v>
      </c>
      <c r="BW245" t="s">
        <v>128</v>
      </c>
      <c r="BX245">
        <v>0</v>
      </c>
      <c r="BY245">
        <v>12</v>
      </c>
      <c r="BZ245" t="s">
        <v>113</v>
      </c>
      <c r="CB245" t="s">
        <v>6523</v>
      </c>
      <c r="CC245" t="s">
        <v>4710</v>
      </c>
      <c r="CE245" t="s">
        <v>3527</v>
      </c>
      <c r="CF245" t="s">
        <v>118</v>
      </c>
      <c r="CG245" s="4">
        <v>96952</v>
      </c>
      <c r="CH245" s="2">
        <v>9.19</v>
      </c>
      <c r="CI245" s="2">
        <v>9.19</v>
      </c>
      <c r="CJ245" s="2">
        <v>13.79</v>
      </c>
      <c r="CK245" s="2">
        <v>13.79</v>
      </c>
      <c r="CL245" t="s">
        <v>131</v>
      </c>
      <c r="CM245" t="s">
        <v>4738</v>
      </c>
      <c r="CN245" t="s">
        <v>133</v>
      </c>
      <c r="CP245" t="s">
        <v>113</v>
      </c>
      <c r="CQ245" t="s">
        <v>134</v>
      </c>
      <c r="CR245" t="s">
        <v>134</v>
      </c>
      <c r="CS245" t="s">
        <v>134</v>
      </c>
      <c r="CT245" t="s">
        <v>132</v>
      </c>
      <c r="CU245" t="s">
        <v>134</v>
      </c>
      <c r="CV245" t="s">
        <v>134</v>
      </c>
      <c r="CW245" t="s">
        <v>6524</v>
      </c>
      <c r="CX245" s="5">
        <v>16704330422</v>
      </c>
      <c r="CY245" t="s">
        <v>4713</v>
      </c>
      <c r="CZ245" t="s">
        <v>132</v>
      </c>
      <c r="DA245" t="s">
        <v>134</v>
      </c>
      <c r="DB245" t="s">
        <v>113</v>
      </c>
    </row>
    <row r="246" spans="1:111" ht="14.45" customHeight="1" x14ac:dyDescent="0.25">
      <c r="A246" t="s">
        <v>6525</v>
      </c>
      <c r="B246" t="s">
        <v>187</v>
      </c>
      <c r="C246" s="1">
        <v>44813.068227199074</v>
      </c>
      <c r="D246" s="1">
        <v>44894</v>
      </c>
      <c r="E246" t="s">
        <v>112</v>
      </c>
      <c r="F246" s="1">
        <v>44833.833333333336</v>
      </c>
      <c r="G246" t="s">
        <v>134</v>
      </c>
      <c r="H246" t="s">
        <v>134</v>
      </c>
      <c r="I246" t="s">
        <v>113</v>
      </c>
      <c r="J246" t="s">
        <v>6526</v>
      </c>
      <c r="K246" t="s">
        <v>2741</v>
      </c>
      <c r="L246" t="s">
        <v>1709</v>
      </c>
      <c r="M246" t="s">
        <v>1710</v>
      </c>
      <c r="N246" t="s">
        <v>117</v>
      </c>
      <c r="O246" t="s">
        <v>118</v>
      </c>
      <c r="P246" s="4">
        <v>96950</v>
      </c>
      <c r="Q246" t="s">
        <v>119</v>
      </c>
      <c r="S246" s="5">
        <v>16702337461</v>
      </c>
      <c r="U246">
        <v>56132</v>
      </c>
      <c r="V246" t="s">
        <v>120</v>
      </c>
      <c r="X246" t="s">
        <v>1711</v>
      </c>
      <c r="Y246" t="s">
        <v>1712</v>
      </c>
      <c r="Z246" t="s">
        <v>1713</v>
      </c>
      <c r="AA246" t="s">
        <v>390</v>
      </c>
      <c r="AB246" t="s">
        <v>6527</v>
      </c>
      <c r="AC246" t="s">
        <v>6528</v>
      </c>
      <c r="AD246" t="s">
        <v>117</v>
      </c>
      <c r="AE246" t="s">
        <v>118</v>
      </c>
      <c r="AF246" s="4">
        <v>96950</v>
      </c>
      <c r="AG246" t="s">
        <v>119</v>
      </c>
      <c r="AI246" s="5">
        <v>16702337461</v>
      </c>
      <c r="AK246" t="s">
        <v>6529</v>
      </c>
      <c r="BC246" t="str">
        <f>"13-2011.00"</f>
        <v>13-2011.00</v>
      </c>
      <c r="BD246" t="s">
        <v>147</v>
      </c>
      <c r="BE246" t="s">
        <v>6530</v>
      </c>
      <c r="BF246" t="s">
        <v>908</v>
      </c>
      <c r="BG246">
        <v>3</v>
      </c>
      <c r="BH246">
        <v>3</v>
      </c>
      <c r="BI246" s="1">
        <v>44835</v>
      </c>
      <c r="BJ246" s="1">
        <v>45930</v>
      </c>
      <c r="BK246" s="1">
        <v>44894</v>
      </c>
      <c r="BL246" s="1">
        <v>45930</v>
      </c>
      <c r="BM246">
        <v>35</v>
      </c>
      <c r="BN246">
        <v>0</v>
      </c>
      <c r="BO246">
        <v>7</v>
      </c>
      <c r="BP246">
        <v>7</v>
      </c>
      <c r="BQ246">
        <v>7</v>
      </c>
      <c r="BR246">
        <v>7</v>
      </c>
      <c r="BS246">
        <v>7</v>
      </c>
      <c r="BT246">
        <v>0</v>
      </c>
      <c r="BU246" t="str">
        <f>"8:00 AM"</f>
        <v>8:00 AM</v>
      </c>
      <c r="BV246" t="str">
        <f>"4:00 PM"</f>
        <v>4:00 PM</v>
      </c>
      <c r="BW246" t="s">
        <v>150</v>
      </c>
      <c r="BX246">
        <v>0</v>
      </c>
      <c r="BY246">
        <v>24</v>
      </c>
      <c r="BZ246" t="s">
        <v>113</v>
      </c>
      <c r="CB246" s="3" t="s">
        <v>6531</v>
      </c>
      <c r="CC246" t="s">
        <v>6532</v>
      </c>
      <c r="CD246" t="s">
        <v>1710</v>
      </c>
      <c r="CE246" t="s">
        <v>117</v>
      </c>
      <c r="CF246" t="s">
        <v>118</v>
      </c>
      <c r="CG246" s="4">
        <v>96950</v>
      </c>
      <c r="CH246" s="2">
        <v>16.190000000000001</v>
      </c>
      <c r="CI246" s="2">
        <v>16.190000000000001</v>
      </c>
      <c r="CJ246" s="2">
        <v>24.28</v>
      </c>
      <c r="CK246" s="2">
        <v>24.28</v>
      </c>
      <c r="CL246" t="s">
        <v>131</v>
      </c>
      <c r="CM246" t="s">
        <v>1721</v>
      </c>
      <c r="CN246" t="s">
        <v>133</v>
      </c>
      <c r="CP246" t="s">
        <v>113</v>
      </c>
      <c r="CQ246" t="s">
        <v>134</v>
      </c>
      <c r="CR246" t="s">
        <v>134</v>
      </c>
      <c r="CS246" t="s">
        <v>134</v>
      </c>
      <c r="CT246" t="s">
        <v>132</v>
      </c>
      <c r="CU246" t="s">
        <v>134</v>
      </c>
      <c r="CV246" t="s">
        <v>132</v>
      </c>
      <c r="CW246" t="s">
        <v>1722</v>
      </c>
      <c r="CX246" s="5">
        <v>16707837461</v>
      </c>
      <c r="CY246" t="s">
        <v>1714</v>
      </c>
      <c r="CZ246" t="s">
        <v>624</v>
      </c>
      <c r="DA246" t="s">
        <v>134</v>
      </c>
      <c r="DB246" t="s">
        <v>113</v>
      </c>
    </row>
    <row r="247" spans="1:111" ht="14.45" customHeight="1" x14ac:dyDescent="0.25">
      <c r="A247" t="s">
        <v>6533</v>
      </c>
      <c r="B247" t="s">
        <v>187</v>
      </c>
      <c r="C247" s="1">
        <v>44863.360300578701</v>
      </c>
      <c r="D247" s="1">
        <v>44894</v>
      </c>
      <c r="E247" t="s">
        <v>170</v>
      </c>
      <c r="G247" t="s">
        <v>113</v>
      </c>
      <c r="H247" t="s">
        <v>113</v>
      </c>
      <c r="I247" t="s">
        <v>113</v>
      </c>
      <c r="J247" t="s">
        <v>6534</v>
      </c>
      <c r="K247" t="s">
        <v>6535</v>
      </c>
      <c r="L247" t="s">
        <v>6536</v>
      </c>
      <c r="M247" t="s">
        <v>6537</v>
      </c>
      <c r="N247" t="s">
        <v>117</v>
      </c>
      <c r="O247" t="s">
        <v>118</v>
      </c>
      <c r="P247" s="4">
        <v>96950</v>
      </c>
      <c r="Q247" t="s">
        <v>119</v>
      </c>
      <c r="R247" t="s">
        <v>118</v>
      </c>
      <c r="S247" s="5">
        <v>16702350190</v>
      </c>
      <c r="U247">
        <v>7112</v>
      </c>
      <c r="V247" t="s">
        <v>120</v>
      </c>
      <c r="X247" t="s">
        <v>142</v>
      </c>
      <c r="Y247" t="s">
        <v>6538</v>
      </c>
      <c r="Z247" t="s">
        <v>132</v>
      </c>
      <c r="AA247" t="s">
        <v>477</v>
      </c>
      <c r="AB247" t="s">
        <v>6536</v>
      </c>
      <c r="AC247" t="s">
        <v>6537</v>
      </c>
      <c r="AD247" t="s">
        <v>117</v>
      </c>
      <c r="AE247" t="s">
        <v>118</v>
      </c>
      <c r="AF247" s="4">
        <v>96950</v>
      </c>
      <c r="AG247" t="s">
        <v>119</v>
      </c>
      <c r="AH247" t="s">
        <v>118</v>
      </c>
      <c r="AI247" s="5">
        <v>16702350190</v>
      </c>
      <c r="AK247" t="s">
        <v>6539</v>
      </c>
      <c r="BC247" t="str">
        <f>"49-9071.00"</f>
        <v>49-9071.00</v>
      </c>
      <c r="BD247" t="s">
        <v>240</v>
      </c>
      <c r="BE247" t="s">
        <v>6540</v>
      </c>
      <c r="BF247" t="s">
        <v>3648</v>
      </c>
      <c r="BG247">
        <v>3</v>
      </c>
      <c r="BH247">
        <v>3</v>
      </c>
      <c r="BI247" s="1">
        <v>44896</v>
      </c>
      <c r="BJ247" s="1">
        <v>45199</v>
      </c>
      <c r="BK247" s="1">
        <v>44896</v>
      </c>
      <c r="BL247" s="1">
        <v>45199</v>
      </c>
      <c r="BM247">
        <v>40</v>
      </c>
      <c r="BN247">
        <v>0</v>
      </c>
      <c r="BO247">
        <v>8</v>
      </c>
      <c r="BP247">
        <v>8</v>
      </c>
      <c r="BQ247">
        <v>8</v>
      </c>
      <c r="BR247">
        <v>8</v>
      </c>
      <c r="BS247">
        <v>8</v>
      </c>
      <c r="BT247">
        <v>0</v>
      </c>
      <c r="BU247" t="str">
        <f>"8:00 AM"</f>
        <v>8:00 AM</v>
      </c>
      <c r="BV247" t="str">
        <f>"5:00 PM"</f>
        <v>5:00 PM</v>
      </c>
      <c r="BW247" t="s">
        <v>164</v>
      </c>
      <c r="BX247">
        <v>0</v>
      </c>
      <c r="BY247">
        <v>12</v>
      </c>
      <c r="BZ247" t="s">
        <v>113</v>
      </c>
      <c r="CB247" t="s">
        <v>6541</v>
      </c>
      <c r="CC247" t="s">
        <v>6542</v>
      </c>
      <c r="CD247" t="s">
        <v>6537</v>
      </c>
      <c r="CE247" t="s">
        <v>117</v>
      </c>
      <c r="CF247" t="s">
        <v>118</v>
      </c>
      <c r="CG247" s="4">
        <v>96950</v>
      </c>
      <c r="CH247" s="2">
        <v>9.19</v>
      </c>
      <c r="CI247" s="2">
        <v>9.5</v>
      </c>
      <c r="CJ247" s="2">
        <v>0</v>
      </c>
      <c r="CK247" s="2">
        <v>0</v>
      </c>
      <c r="CL247" t="s">
        <v>131</v>
      </c>
      <c r="CM247" t="s">
        <v>132</v>
      </c>
      <c r="CN247" t="s">
        <v>1330</v>
      </c>
      <c r="CP247" t="s">
        <v>113</v>
      </c>
      <c r="CQ247" t="s">
        <v>134</v>
      </c>
      <c r="CR247" t="s">
        <v>134</v>
      </c>
      <c r="CS247" t="s">
        <v>113</v>
      </c>
      <c r="CT247" t="s">
        <v>132</v>
      </c>
      <c r="CU247" t="s">
        <v>134</v>
      </c>
      <c r="CV247" t="s">
        <v>132</v>
      </c>
      <c r="CW247" t="s">
        <v>1460</v>
      </c>
      <c r="CX247" s="5">
        <v>16702350190</v>
      </c>
      <c r="CY247" t="s">
        <v>6543</v>
      </c>
      <c r="CZ247" t="s">
        <v>132</v>
      </c>
      <c r="DA247" t="s">
        <v>134</v>
      </c>
      <c r="DB247" t="s">
        <v>113</v>
      </c>
    </row>
    <row r="248" spans="1:111" ht="14.45" customHeight="1" x14ac:dyDescent="0.25">
      <c r="A248" t="s">
        <v>6544</v>
      </c>
      <c r="B248" t="s">
        <v>187</v>
      </c>
      <c r="C248" s="1">
        <v>44846.780938773147</v>
      </c>
      <c r="D248" s="1">
        <v>44894</v>
      </c>
      <c r="E248" t="s">
        <v>170</v>
      </c>
      <c r="G248" t="s">
        <v>113</v>
      </c>
      <c r="H248" t="s">
        <v>113</v>
      </c>
      <c r="I248" t="s">
        <v>113</v>
      </c>
      <c r="J248" t="s">
        <v>6424</v>
      </c>
      <c r="K248" t="s">
        <v>6425</v>
      </c>
      <c r="L248" t="s">
        <v>6426</v>
      </c>
      <c r="M248" t="s">
        <v>6427</v>
      </c>
      <c r="N248" t="s">
        <v>141</v>
      </c>
      <c r="O248" t="s">
        <v>118</v>
      </c>
      <c r="P248" s="4">
        <v>96950</v>
      </c>
      <c r="Q248" t="s">
        <v>119</v>
      </c>
      <c r="R248" t="s">
        <v>132</v>
      </c>
      <c r="S248" s="5">
        <v>16702882288</v>
      </c>
      <c r="T248">
        <v>106</v>
      </c>
      <c r="U248">
        <v>444130</v>
      </c>
      <c r="V248" t="s">
        <v>120</v>
      </c>
      <c r="X248" t="s">
        <v>6428</v>
      </c>
      <c r="Y248" t="s">
        <v>6429</v>
      </c>
      <c r="Z248" t="s">
        <v>132</v>
      </c>
      <c r="AA248" t="s">
        <v>6430</v>
      </c>
      <c r="AB248" t="s">
        <v>6426</v>
      </c>
      <c r="AC248" t="s">
        <v>6427</v>
      </c>
      <c r="AD248" t="s">
        <v>141</v>
      </c>
      <c r="AE248" t="s">
        <v>118</v>
      </c>
      <c r="AF248" s="4">
        <v>96950</v>
      </c>
      <c r="AG248" t="s">
        <v>119</v>
      </c>
      <c r="AH248" t="s">
        <v>132</v>
      </c>
      <c r="AI248" s="5">
        <v>16702882288</v>
      </c>
      <c r="AJ248">
        <v>106</v>
      </c>
      <c r="AK248" t="s">
        <v>6431</v>
      </c>
      <c r="BC248" t="str">
        <f>"53-7065.00"</f>
        <v>53-7065.00</v>
      </c>
      <c r="BD248" t="s">
        <v>2036</v>
      </c>
      <c r="BE248" t="s">
        <v>6432</v>
      </c>
      <c r="BF248" t="s">
        <v>6433</v>
      </c>
      <c r="BG248">
        <v>1</v>
      </c>
      <c r="BH248">
        <v>1</v>
      </c>
      <c r="BI248" s="1">
        <v>44927</v>
      </c>
      <c r="BJ248" s="1">
        <v>45291</v>
      </c>
      <c r="BK248" s="1">
        <v>44927</v>
      </c>
      <c r="BL248" s="1">
        <v>45291</v>
      </c>
      <c r="BM248">
        <v>40</v>
      </c>
      <c r="BN248">
        <v>0</v>
      </c>
      <c r="BO248">
        <v>7</v>
      </c>
      <c r="BP248">
        <v>6.5</v>
      </c>
      <c r="BQ248">
        <v>6.5</v>
      </c>
      <c r="BR248">
        <v>6.5</v>
      </c>
      <c r="BS248">
        <v>6.5</v>
      </c>
      <c r="BT248">
        <v>7</v>
      </c>
      <c r="BU248" t="str">
        <f>"8:00 AM"</f>
        <v>8:00 AM</v>
      </c>
      <c r="BV248" t="str">
        <f>"5:00 PM"</f>
        <v>5:00 PM</v>
      </c>
      <c r="BW248" t="s">
        <v>164</v>
      </c>
      <c r="BX248">
        <v>0</v>
      </c>
      <c r="BY248">
        <v>12</v>
      </c>
      <c r="BZ248" t="s">
        <v>113</v>
      </c>
      <c r="CB248" t="s">
        <v>6545</v>
      </c>
      <c r="CC248" t="s">
        <v>6426</v>
      </c>
      <c r="CD248" t="s">
        <v>6427</v>
      </c>
      <c r="CE248" t="s">
        <v>141</v>
      </c>
      <c r="CF248" t="s">
        <v>118</v>
      </c>
      <c r="CG248" s="4">
        <v>96950</v>
      </c>
      <c r="CH248" s="2">
        <v>7.97</v>
      </c>
      <c r="CI248" s="2">
        <v>8.1999999999999993</v>
      </c>
      <c r="CJ248" s="2">
        <v>11.96</v>
      </c>
      <c r="CK248" s="2">
        <v>12.3</v>
      </c>
      <c r="CL248" t="s">
        <v>131</v>
      </c>
      <c r="CM248" t="s">
        <v>132</v>
      </c>
      <c r="CN248" t="s">
        <v>133</v>
      </c>
      <c r="CP248" t="s">
        <v>113</v>
      </c>
      <c r="CQ248" t="s">
        <v>134</v>
      </c>
      <c r="CR248" t="s">
        <v>113</v>
      </c>
      <c r="CS248" t="s">
        <v>134</v>
      </c>
      <c r="CT248" t="s">
        <v>132</v>
      </c>
      <c r="CU248" t="s">
        <v>134</v>
      </c>
      <c r="CV248" t="s">
        <v>134</v>
      </c>
      <c r="CW248" t="s">
        <v>6435</v>
      </c>
      <c r="CX248" s="5">
        <v>16702882288</v>
      </c>
      <c r="CY248" t="s">
        <v>6431</v>
      </c>
      <c r="CZ248" t="s">
        <v>132</v>
      </c>
      <c r="DA248" t="s">
        <v>134</v>
      </c>
      <c r="DB248" t="s">
        <v>113</v>
      </c>
    </row>
    <row r="249" spans="1:111" ht="14.45" customHeight="1" x14ac:dyDescent="0.25">
      <c r="A249" t="s">
        <v>6546</v>
      </c>
      <c r="B249" t="s">
        <v>356</v>
      </c>
      <c r="C249" s="1">
        <v>44799.01408148148</v>
      </c>
      <c r="D249" s="1">
        <v>44894</v>
      </c>
      <c r="E249" t="s">
        <v>112</v>
      </c>
      <c r="F249" s="1">
        <v>44833.833333333336</v>
      </c>
      <c r="G249" t="s">
        <v>113</v>
      </c>
      <c r="H249" t="s">
        <v>113</v>
      </c>
      <c r="I249" t="s">
        <v>113</v>
      </c>
      <c r="J249" t="s">
        <v>6083</v>
      </c>
      <c r="K249" t="s">
        <v>6084</v>
      </c>
      <c r="L249" t="s">
        <v>6547</v>
      </c>
      <c r="N249" t="s">
        <v>141</v>
      </c>
      <c r="O249" t="s">
        <v>118</v>
      </c>
      <c r="P249" s="4">
        <v>96950</v>
      </c>
      <c r="Q249" t="s">
        <v>119</v>
      </c>
      <c r="R249" t="s">
        <v>132</v>
      </c>
      <c r="S249" s="5">
        <v>16707898909</v>
      </c>
      <c r="U249">
        <v>561612</v>
      </c>
      <c r="V249" t="s">
        <v>120</v>
      </c>
      <c r="X249" t="s">
        <v>6085</v>
      </c>
      <c r="Y249" t="s">
        <v>4221</v>
      </c>
      <c r="Z249" t="s">
        <v>6086</v>
      </c>
      <c r="AA249" t="s">
        <v>6087</v>
      </c>
      <c r="AB249" t="s">
        <v>6088</v>
      </c>
      <c r="AD249" t="s">
        <v>117</v>
      </c>
      <c r="AE249" t="s">
        <v>118</v>
      </c>
      <c r="AF249" s="4">
        <v>96950</v>
      </c>
      <c r="AG249" t="s">
        <v>119</v>
      </c>
      <c r="AI249" s="5">
        <v>16707898909</v>
      </c>
      <c r="AK249" t="s">
        <v>6089</v>
      </c>
      <c r="BC249" t="str">
        <f>"33-9032.00"</f>
        <v>33-9032.00</v>
      </c>
      <c r="BD249" t="s">
        <v>2213</v>
      </c>
      <c r="BE249" t="s">
        <v>6090</v>
      </c>
      <c r="BF249" t="s">
        <v>2429</v>
      </c>
      <c r="BG249">
        <v>4</v>
      </c>
      <c r="BI249" s="1">
        <v>44835</v>
      </c>
      <c r="BJ249" s="1">
        <v>45199</v>
      </c>
      <c r="BM249">
        <v>35</v>
      </c>
      <c r="BN249">
        <v>0</v>
      </c>
      <c r="BO249">
        <v>7</v>
      </c>
      <c r="BP249">
        <v>7</v>
      </c>
      <c r="BQ249">
        <v>7</v>
      </c>
      <c r="BR249">
        <v>7</v>
      </c>
      <c r="BS249">
        <v>7</v>
      </c>
      <c r="BT249">
        <v>0</v>
      </c>
      <c r="BU249" t="str">
        <f>"11:00 PM"</f>
        <v>11:00 PM</v>
      </c>
      <c r="BV249" t="str">
        <f>"6:00 AM"</f>
        <v>6:00 AM</v>
      </c>
      <c r="BW249" t="s">
        <v>164</v>
      </c>
      <c r="BX249">
        <v>0</v>
      </c>
      <c r="BY249">
        <v>12</v>
      </c>
      <c r="BZ249" t="s">
        <v>113</v>
      </c>
      <c r="CB249" t="s">
        <v>132</v>
      </c>
      <c r="CC249" t="s">
        <v>6091</v>
      </c>
      <c r="CD249" t="s">
        <v>815</v>
      </c>
      <c r="CE249" t="s">
        <v>141</v>
      </c>
      <c r="CF249" t="s">
        <v>118</v>
      </c>
      <c r="CG249" s="4">
        <v>96950</v>
      </c>
      <c r="CH249" s="2">
        <v>7.6</v>
      </c>
      <c r="CI249" s="2">
        <v>7.6</v>
      </c>
      <c r="CJ249" s="2">
        <v>11.4</v>
      </c>
      <c r="CK249" s="2">
        <v>11.4</v>
      </c>
      <c r="CL249" t="s">
        <v>131</v>
      </c>
      <c r="CN249" t="s">
        <v>133</v>
      </c>
      <c r="CP249" t="s">
        <v>113</v>
      </c>
      <c r="CQ249" t="s">
        <v>134</v>
      </c>
      <c r="CR249" t="s">
        <v>113</v>
      </c>
      <c r="CS249" t="s">
        <v>134</v>
      </c>
      <c r="CT249" t="s">
        <v>132</v>
      </c>
      <c r="CU249" t="s">
        <v>134</v>
      </c>
      <c r="CV249" t="s">
        <v>132</v>
      </c>
      <c r="CW249" t="s">
        <v>4193</v>
      </c>
      <c r="CX249" s="5">
        <v>16707898909</v>
      </c>
      <c r="CY249" t="s">
        <v>6089</v>
      </c>
      <c r="CZ249" t="s">
        <v>132</v>
      </c>
      <c r="DA249" t="s">
        <v>134</v>
      </c>
      <c r="DB249" t="s">
        <v>113</v>
      </c>
      <c r="DC249" t="s">
        <v>696</v>
      </c>
    </row>
    <row r="250" spans="1:111" ht="14.45" customHeight="1" x14ac:dyDescent="0.25">
      <c r="A250" t="s">
        <v>6548</v>
      </c>
      <c r="B250" t="s">
        <v>187</v>
      </c>
      <c r="C250" s="1">
        <v>44854.988664467593</v>
      </c>
      <c r="D250" s="1">
        <v>44894</v>
      </c>
      <c r="E250" t="s">
        <v>170</v>
      </c>
      <c r="G250" t="s">
        <v>113</v>
      </c>
      <c r="H250" t="s">
        <v>113</v>
      </c>
      <c r="I250" t="s">
        <v>113</v>
      </c>
      <c r="J250" t="s">
        <v>293</v>
      </c>
      <c r="K250" t="s">
        <v>294</v>
      </c>
      <c r="L250" t="s">
        <v>295</v>
      </c>
      <c r="M250" t="s">
        <v>296</v>
      </c>
      <c r="N250" t="s">
        <v>117</v>
      </c>
      <c r="O250" t="s">
        <v>118</v>
      </c>
      <c r="P250" s="4">
        <v>96950</v>
      </c>
      <c r="Q250" t="s">
        <v>119</v>
      </c>
      <c r="S250" s="5">
        <v>16703223311</v>
      </c>
      <c r="T250">
        <v>4504</v>
      </c>
      <c r="U250">
        <v>72111</v>
      </c>
      <c r="V250" t="s">
        <v>120</v>
      </c>
      <c r="X250" t="s">
        <v>142</v>
      </c>
      <c r="Y250" t="s">
        <v>297</v>
      </c>
      <c r="AA250" t="s">
        <v>298</v>
      </c>
      <c r="AB250" t="s">
        <v>295</v>
      </c>
      <c r="AC250" t="s">
        <v>296</v>
      </c>
      <c r="AD250" t="s">
        <v>117</v>
      </c>
      <c r="AE250" t="s">
        <v>118</v>
      </c>
      <c r="AF250" s="4">
        <v>96950</v>
      </c>
      <c r="AG250" t="s">
        <v>119</v>
      </c>
      <c r="AI250" s="5">
        <v>16703223311</v>
      </c>
      <c r="AJ250">
        <v>4504</v>
      </c>
      <c r="AK250" t="s">
        <v>299</v>
      </c>
      <c r="BC250" t="str">
        <f>"51-3011.00"</f>
        <v>51-3011.00</v>
      </c>
      <c r="BD250" t="s">
        <v>718</v>
      </c>
      <c r="BE250" t="s">
        <v>6549</v>
      </c>
      <c r="BF250" t="s">
        <v>3437</v>
      </c>
      <c r="BG250">
        <v>10</v>
      </c>
      <c r="BH250">
        <v>10</v>
      </c>
      <c r="BI250" s="1">
        <v>44927</v>
      </c>
      <c r="BJ250" s="1">
        <v>45291</v>
      </c>
      <c r="BK250" s="1">
        <v>44927</v>
      </c>
      <c r="BL250" s="1">
        <v>45291</v>
      </c>
      <c r="BM250">
        <v>40</v>
      </c>
      <c r="BN250">
        <v>0</v>
      </c>
      <c r="BO250">
        <v>8</v>
      </c>
      <c r="BP250">
        <v>8</v>
      </c>
      <c r="BQ250">
        <v>8</v>
      </c>
      <c r="BR250">
        <v>8</v>
      </c>
      <c r="BS250">
        <v>8</v>
      </c>
      <c r="BT250">
        <v>0</v>
      </c>
      <c r="BU250" t="str">
        <f>"8:00 AM"</f>
        <v>8:00 AM</v>
      </c>
      <c r="BV250" t="str">
        <f>"5:00 PM"</f>
        <v>5:00 PM</v>
      </c>
      <c r="BW250" t="s">
        <v>164</v>
      </c>
      <c r="BX250">
        <v>0</v>
      </c>
      <c r="BY250">
        <v>12</v>
      </c>
      <c r="BZ250" t="s">
        <v>113</v>
      </c>
      <c r="CB250" t="s">
        <v>6550</v>
      </c>
      <c r="CC250" t="s">
        <v>295</v>
      </c>
      <c r="CD250" t="s">
        <v>296</v>
      </c>
      <c r="CE250" t="s">
        <v>117</v>
      </c>
      <c r="CF250" t="s">
        <v>118</v>
      </c>
      <c r="CG250" s="4">
        <v>96950</v>
      </c>
      <c r="CH250" s="2">
        <v>8.19</v>
      </c>
      <c r="CI250" s="2">
        <v>8.19</v>
      </c>
      <c r="CJ250" s="2">
        <v>12.28</v>
      </c>
      <c r="CK250" s="2">
        <v>12.28</v>
      </c>
      <c r="CL250" t="s">
        <v>131</v>
      </c>
      <c r="CM250" t="s">
        <v>304</v>
      </c>
      <c r="CN250" t="s">
        <v>133</v>
      </c>
      <c r="CP250" t="s">
        <v>113</v>
      </c>
      <c r="CQ250" t="s">
        <v>134</v>
      </c>
      <c r="CR250" t="s">
        <v>113</v>
      </c>
      <c r="CS250" t="s">
        <v>134</v>
      </c>
      <c r="CT250" t="s">
        <v>132</v>
      </c>
      <c r="CU250" t="s">
        <v>134</v>
      </c>
      <c r="CV250" t="s">
        <v>134</v>
      </c>
      <c r="CW250" t="s">
        <v>305</v>
      </c>
      <c r="CX250" s="5">
        <v>16703223311</v>
      </c>
      <c r="CY250" t="s">
        <v>306</v>
      </c>
      <c r="CZ250" t="s">
        <v>1917</v>
      </c>
      <c r="DA250" t="s">
        <v>134</v>
      </c>
      <c r="DB250" t="s">
        <v>113</v>
      </c>
      <c r="DC250" t="s">
        <v>308</v>
      </c>
      <c r="DD250" t="s">
        <v>309</v>
      </c>
      <c r="DE250" t="s">
        <v>246</v>
      </c>
      <c r="DF250" t="s">
        <v>310</v>
      </c>
      <c r="DG250" t="s">
        <v>311</v>
      </c>
    </row>
    <row r="251" spans="1:111" ht="14.45" customHeight="1" x14ac:dyDescent="0.25">
      <c r="A251" t="s">
        <v>6551</v>
      </c>
      <c r="B251" t="s">
        <v>187</v>
      </c>
      <c r="C251" s="1">
        <v>44823.128353009262</v>
      </c>
      <c r="D251" s="1">
        <v>44894</v>
      </c>
      <c r="E251" t="s">
        <v>112</v>
      </c>
      <c r="F251" s="1">
        <v>44956.791666666664</v>
      </c>
      <c r="G251" t="s">
        <v>113</v>
      </c>
      <c r="H251" t="s">
        <v>113</v>
      </c>
      <c r="I251" t="s">
        <v>113</v>
      </c>
      <c r="J251" t="s">
        <v>1402</v>
      </c>
      <c r="K251" t="s">
        <v>1402</v>
      </c>
      <c r="L251" t="s">
        <v>6552</v>
      </c>
      <c r="M251" t="s">
        <v>1404</v>
      </c>
      <c r="N251" t="s">
        <v>117</v>
      </c>
      <c r="O251" t="s">
        <v>118</v>
      </c>
      <c r="P251" s="4">
        <v>96950</v>
      </c>
      <c r="Q251" t="s">
        <v>119</v>
      </c>
      <c r="R251" t="s">
        <v>1405</v>
      </c>
      <c r="S251" s="5">
        <v>16702351662</v>
      </c>
      <c r="U251">
        <v>811412</v>
      </c>
      <c r="V251" t="s">
        <v>120</v>
      </c>
      <c r="X251" t="s">
        <v>387</v>
      </c>
      <c r="Y251" t="s">
        <v>1406</v>
      </c>
      <c r="Z251" t="s">
        <v>792</v>
      </c>
      <c r="AA251" t="s">
        <v>6218</v>
      </c>
      <c r="AB251" t="s">
        <v>6552</v>
      </c>
      <c r="AC251" t="s">
        <v>1404</v>
      </c>
      <c r="AD251" t="s">
        <v>117</v>
      </c>
      <c r="AE251" t="s">
        <v>118</v>
      </c>
      <c r="AF251" s="4">
        <v>96950</v>
      </c>
      <c r="AG251" t="s">
        <v>119</v>
      </c>
      <c r="AH251" t="s">
        <v>1405</v>
      </c>
      <c r="AI251" s="5">
        <v>16702351662</v>
      </c>
      <c r="AK251" t="s">
        <v>1415</v>
      </c>
      <c r="BC251" t="str">
        <f>"49-9021.00"</f>
        <v>49-9021.00</v>
      </c>
      <c r="BD251" t="s">
        <v>3446</v>
      </c>
      <c r="BE251" t="s">
        <v>6553</v>
      </c>
      <c r="BF251" t="s">
        <v>1412</v>
      </c>
      <c r="BG251">
        <v>1</v>
      </c>
      <c r="BH251">
        <v>1</v>
      </c>
      <c r="BI251" s="1">
        <v>44958</v>
      </c>
      <c r="BJ251" s="1">
        <v>45322</v>
      </c>
      <c r="BK251" s="1">
        <v>44958</v>
      </c>
      <c r="BL251" s="1">
        <v>45322</v>
      </c>
      <c r="BM251">
        <v>40</v>
      </c>
      <c r="BN251">
        <v>0</v>
      </c>
      <c r="BO251">
        <v>8</v>
      </c>
      <c r="BP251">
        <v>8</v>
      </c>
      <c r="BQ251">
        <v>8</v>
      </c>
      <c r="BR251">
        <v>8</v>
      </c>
      <c r="BS251">
        <v>8</v>
      </c>
      <c r="BT251">
        <v>0</v>
      </c>
      <c r="BU251" t="str">
        <f>"8:00 AM"</f>
        <v>8:00 AM</v>
      </c>
      <c r="BV251" t="str">
        <f>"5:00 PM"</f>
        <v>5:00 PM</v>
      </c>
      <c r="BW251" t="s">
        <v>164</v>
      </c>
      <c r="BX251">
        <v>0</v>
      </c>
      <c r="BY251">
        <v>12</v>
      </c>
      <c r="BZ251" t="s">
        <v>113</v>
      </c>
      <c r="CB251" s="3" t="s">
        <v>1413</v>
      </c>
      <c r="CC251" t="s">
        <v>6552</v>
      </c>
      <c r="CD251" t="s">
        <v>1404</v>
      </c>
      <c r="CE251" t="s">
        <v>117</v>
      </c>
      <c r="CF251" t="s">
        <v>118</v>
      </c>
      <c r="CG251" s="4">
        <v>96950</v>
      </c>
      <c r="CH251" s="2">
        <v>9.6999999999999993</v>
      </c>
      <c r="CI251" s="2">
        <v>9.6999999999999993</v>
      </c>
      <c r="CJ251" s="2">
        <v>14.55</v>
      </c>
      <c r="CK251" s="2">
        <v>14.55</v>
      </c>
      <c r="CL251" t="s">
        <v>131</v>
      </c>
      <c r="CN251" t="s">
        <v>133</v>
      </c>
      <c r="CP251" t="s">
        <v>113</v>
      </c>
      <c r="CQ251" t="s">
        <v>134</v>
      </c>
      <c r="CR251" t="s">
        <v>113</v>
      </c>
      <c r="CS251" t="s">
        <v>134</v>
      </c>
      <c r="CT251" t="s">
        <v>132</v>
      </c>
      <c r="CU251" t="s">
        <v>134</v>
      </c>
      <c r="CV251" t="s">
        <v>132</v>
      </c>
      <c r="CW251" t="s">
        <v>132</v>
      </c>
      <c r="CX251" s="5">
        <v>16702351662</v>
      </c>
      <c r="CY251" t="s">
        <v>1409</v>
      </c>
      <c r="CZ251" t="s">
        <v>132</v>
      </c>
      <c r="DA251" t="s">
        <v>134</v>
      </c>
      <c r="DB251" t="s">
        <v>113</v>
      </c>
    </row>
    <row r="252" spans="1:111" ht="14.45" customHeight="1" x14ac:dyDescent="0.25">
      <c r="A252" t="s">
        <v>6554</v>
      </c>
      <c r="B252" t="s">
        <v>187</v>
      </c>
      <c r="C252" s="1">
        <v>44858.24085185185</v>
      </c>
      <c r="D252" s="1">
        <v>44894</v>
      </c>
      <c r="E252" t="s">
        <v>112</v>
      </c>
      <c r="F252" s="1">
        <v>44833.833333333336</v>
      </c>
      <c r="G252" t="s">
        <v>134</v>
      </c>
      <c r="H252" t="s">
        <v>113</v>
      </c>
      <c r="I252" t="s">
        <v>113</v>
      </c>
      <c r="J252" t="s">
        <v>6555</v>
      </c>
      <c r="L252" t="s">
        <v>6556</v>
      </c>
      <c r="N252" t="s">
        <v>117</v>
      </c>
      <c r="O252" t="s">
        <v>118</v>
      </c>
      <c r="P252" s="4">
        <v>96950</v>
      </c>
      <c r="Q252" t="s">
        <v>119</v>
      </c>
      <c r="S252" s="5">
        <v>16702356238</v>
      </c>
      <c r="U252">
        <v>56132</v>
      </c>
      <c r="V252" t="s">
        <v>120</v>
      </c>
      <c r="X252" t="s">
        <v>792</v>
      </c>
      <c r="Y252" t="s">
        <v>6557</v>
      </c>
      <c r="Z252" t="s">
        <v>3750</v>
      </c>
      <c r="AA252" t="s">
        <v>1075</v>
      </c>
      <c r="AB252" t="s">
        <v>6556</v>
      </c>
      <c r="AD252" t="s">
        <v>117</v>
      </c>
      <c r="AE252" t="s">
        <v>118</v>
      </c>
      <c r="AF252" s="4">
        <v>96950</v>
      </c>
      <c r="AG252" t="s">
        <v>119</v>
      </c>
      <c r="AI252" s="5">
        <v>16702356238</v>
      </c>
      <c r="AK252" t="s">
        <v>6558</v>
      </c>
      <c r="BC252" t="str">
        <f>"11-1021.00"</f>
        <v>11-1021.00</v>
      </c>
      <c r="BD252" t="s">
        <v>637</v>
      </c>
      <c r="BE252" t="s">
        <v>6559</v>
      </c>
      <c r="BF252" t="s">
        <v>4604</v>
      </c>
      <c r="BG252">
        <v>1</v>
      </c>
      <c r="BH252">
        <v>1</v>
      </c>
      <c r="BI252" s="1">
        <v>44835</v>
      </c>
      <c r="BJ252" s="1">
        <v>45199</v>
      </c>
      <c r="BK252" s="1">
        <v>44894</v>
      </c>
      <c r="BL252" s="1">
        <v>45199</v>
      </c>
      <c r="BM252">
        <v>40</v>
      </c>
      <c r="BN252">
        <v>0</v>
      </c>
      <c r="BO252">
        <v>8</v>
      </c>
      <c r="BP252">
        <v>8</v>
      </c>
      <c r="BQ252">
        <v>8</v>
      </c>
      <c r="BR252">
        <v>8</v>
      </c>
      <c r="BS252">
        <v>8</v>
      </c>
      <c r="BT252">
        <v>0</v>
      </c>
      <c r="BU252" t="str">
        <f>"8:00 AM"</f>
        <v>8:00 AM</v>
      </c>
      <c r="BV252" t="str">
        <f>"5:00 PM"</f>
        <v>5:00 PM</v>
      </c>
      <c r="BW252" t="s">
        <v>150</v>
      </c>
      <c r="BX252">
        <v>0</v>
      </c>
      <c r="BY252">
        <v>24</v>
      </c>
      <c r="BZ252" t="s">
        <v>113</v>
      </c>
      <c r="CB252" t="s">
        <v>6560</v>
      </c>
      <c r="CC252" t="s">
        <v>6561</v>
      </c>
      <c r="CD252" t="s">
        <v>1106</v>
      </c>
      <c r="CE252" t="s">
        <v>117</v>
      </c>
      <c r="CF252" t="s">
        <v>118</v>
      </c>
      <c r="CG252" s="4">
        <v>96950</v>
      </c>
      <c r="CH252" s="2">
        <v>20.83</v>
      </c>
      <c r="CI252" s="2">
        <v>20.83</v>
      </c>
      <c r="CJ252" s="2">
        <v>31.25</v>
      </c>
      <c r="CK252" s="2">
        <v>31.25</v>
      </c>
      <c r="CL252" t="s">
        <v>131</v>
      </c>
      <c r="CM252" t="s">
        <v>132</v>
      </c>
      <c r="CN252" t="s">
        <v>133</v>
      </c>
      <c r="CP252" t="s">
        <v>113</v>
      </c>
      <c r="CQ252" t="s">
        <v>134</v>
      </c>
      <c r="CR252" t="s">
        <v>113</v>
      </c>
      <c r="CS252" t="s">
        <v>134</v>
      </c>
      <c r="CT252" t="s">
        <v>132</v>
      </c>
      <c r="CU252" t="s">
        <v>134</v>
      </c>
      <c r="CV252" t="s">
        <v>134</v>
      </c>
      <c r="CW252" t="s">
        <v>6562</v>
      </c>
      <c r="CX252" s="5">
        <v>16702356238</v>
      </c>
      <c r="CY252" t="s">
        <v>6558</v>
      </c>
      <c r="CZ252" t="s">
        <v>132</v>
      </c>
      <c r="DA252" t="s">
        <v>134</v>
      </c>
      <c r="DB252" t="s">
        <v>113</v>
      </c>
    </row>
    <row r="253" spans="1:111" ht="14.45" customHeight="1" x14ac:dyDescent="0.25">
      <c r="A253" t="s">
        <v>6563</v>
      </c>
      <c r="B253" t="s">
        <v>356</v>
      </c>
      <c r="C253" s="1">
        <v>44800.536840624998</v>
      </c>
      <c r="D253" s="1">
        <v>44894</v>
      </c>
      <c r="E253" t="s">
        <v>170</v>
      </c>
      <c r="G253" t="s">
        <v>113</v>
      </c>
      <c r="H253" t="s">
        <v>113</v>
      </c>
      <c r="I253" t="s">
        <v>113</v>
      </c>
      <c r="J253" t="s">
        <v>1087</v>
      </c>
      <c r="L253" t="s">
        <v>6564</v>
      </c>
      <c r="N253" t="s">
        <v>117</v>
      </c>
      <c r="O253" t="s">
        <v>118</v>
      </c>
      <c r="P253" s="4">
        <v>96950</v>
      </c>
      <c r="Q253" t="s">
        <v>119</v>
      </c>
      <c r="S253" s="5">
        <v>16702858730</v>
      </c>
      <c r="U253">
        <v>561320</v>
      </c>
      <c r="V253" t="s">
        <v>120</v>
      </c>
      <c r="X253" t="s">
        <v>1089</v>
      </c>
      <c r="Y253" t="s">
        <v>1090</v>
      </c>
      <c r="Z253" t="s">
        <v>1091</v>
      </c>
      <c r="AA253" t="s">
        <v>1092</v>
      </c>
      <c r="AB253" t="s">
        <v>6565</v>
      </c>
      <c r="AC253" t="s">
        <v>6564</v>
      </c>
      <c r="AD253" t="s">
        <v>117</v>
      </c>
      <c r="AE253" t="s">
        <v>118</v>
      </c>
      <c r="AF253" s="4">
        <v>96950</v>
      </c>
      <c r="AG253" t="s">
        <v>119</v>
      </c>
      <c r="AH253" t="s">
        <v>386</v>
      </c>
      <c r="AI253" s="5">
        <v>16702858730</v>
      </c>
      <c r="AK253" t="s">
        <v>1094</v>
      </c>
      <c r="BC253" t="str">
        <f>"37-2012.00"</f>
        <v>37-2012.00</v>
      </c>
      <c r="BD253" t="s">
        <v>180</v>
      </c>
      <c r="BE253" t="s">
        <v>6566</v>
      </c>
      <c r="BF253" t="s">
        <v>6567</v>
      </c>
      <c r="BG253">
        <v>10</v>
      </c>
      <c r="BI253" s="1">
        <v>44835</v>
      </c>
      <c r="BJ253" s="1">
        <v>45199</v>
      </c>
      <c r="BM253">
        <v>35</v>
      </c>
      <c r="BN253">
        <v>0</v>
      </c>
      <c r="BO253">
        <v>7</v>
      </c>
      <c r="BP253">
        <v>7</v>
      </c>
      <c r="BQ253">
        <v>7</v>
      </c>
      <c r="BR253">
        <v>7</v>
      </c>
      <c r="BS253">
        <v>7</v>
      </c>
      <c r="BT253">
        <v>0</v>
      </c>
      <c r="BU253" t="str">
        <f>"9:00 AM"</f>
        <v>9:00 AM</v>
      </c>
      <c r="BV253" t="str">
        <f>"5:00 PM"</f>
        <v>5:00 PM</v>
      </c>
      <c r="BW253" t="s">
        <v>164</v>
      </c>
      <c r="BX253">
        <v>0</v>
      </c>
      <c r="BY253">
        <v>3</v>
      </c>
      <c r="BZ253" t="s">
        <v>113</v>
      </c>
      <c r="CB253" t="s">
        <v>6568</v>
      </c>
      <c r="CC253" t="s">
        <v>6564</v>
      </c>
      <c r="CE253" t="s">
        <v>117</v>
      </c>
      <c r="CF253" t="s">
        <v>118</v>
      </c>
      <c r="CG253" s="4">
        <v>96950</v>
      </c>
      <c r="CH253" s="2">
        <v>7.56</v>
      </c>
      <c r="CI253" s="2">
        <v>7.56</v>
      </c>
      <c r="CJ253" s="2">
        <v>11.34</v>
      </c>
      <c r="CK253" s="2">
        <v>11.34</v>
      </c>
      <c r="CL253" t="s">
        <v>131</v>
      </c>
      <c r="CM253" t="s">
        <v>132</v>
      </c>
      <c r="CN253" t="s">
        <v>133</v>
      </c>
      <c r="CP253" t="s">
        <v>113</v>
      </c>
      <c r="CQ253" t="s">
        <v>134</v>
      </c>
      <c r="CR253" t="s">
        <v>113</v>
      </c>
      <c r="CS253" t="s">
        <v>134</v>
      </c>
      <c r="CT253" t="s">
        <v>134</v>
      </c>
      <c r="CU253" t="s">
        <v>134</v>
      </c>
      <c r="CV253" t="s">
        <v>134</v>
      </c>
      <c r="CW253" t="s">
        <v>132</v>
      </c>
      <c r="CX253" s="5">
        <v>16702858730</v>
      </c>
      <c r="CY253" t="s">
        <v>1094</v>
      </c>
      <c r="CZ253" t="s">
        <v>183</v>
      </c>
      <c r="DA253" t="s">
        <v>134</v>
      </c>
      <c r="DB253" t="s">
        <v>113</v>
      </c>
    </row>
    <row r="254" spans="1:111" ht="14.45" customHeight="1" x14ac:dyDescent="0.25">
      <c r="A254" t="s">
        <v>6569</v>
      </c>
      <c r="B254" t="s">
        <v>187</v>
      </c>
      <c r="C254" s="1">
        <v>44833.102969097221</v>
      </c>
      <c r="D254" s="1">
        <v>44894</v>
      </c>
      <c r="E254" t="s">
        <v>170</v>
      </c>
      <c r="G254" t="s">
        <v>113</v>
      </c>
      <c r="H254" t="s">
        <v>113</v>
      </c>
      <c r="I254" t="s">
        <v>113</v>
      </c>
      <c r="J254" t="s">
        <v>867</v>
      </c>
      <c r="K254" t="s">
        <v>5263</v>
      </c>
      <c r="L254" t="s">
        <v>5264</v>
      </c>
      <c r="M254" t="s">
        <v>870</v>
      </c>
      <c r="N254" t="s">
        <v>234</v>
      </c>
      <c r="O254" t="s">
        <v>118</v>
      </c>
      <c r="P254" s="4">
        <v>96951</v>
      </c>
      <c r="Q254" t="s">
        <v>119</v>
      </c>
      <c r="R254" t="s">
        <v>132</v>
      </c>
      <c r="S254" s="5">
        <v>16705320363</v>
      </c>
      <c r="U254">
        <v>44511</v>
      </c>
      <c r="V254" t="s">
        <v>120</v>
      </c>
      <c r="X254" t="s">
        <v>872</v>
      </c>
      <c r="Y254" t="s">
        <v>873</v>
      </c>
      <c r="Z254" t="s">
        <v>874</v>
      </c>
      <c r="AA254" t="s">
        <v>238</v>
      </c>
      <c r="AB254" t="s">
        <v>5264</v>
      </c>
      <c r="AC254" t="s">
        <v>870</v>
      </c>
      <c r="AD254" t="s">
        <v>234</v>
      </c>
      <c r="AE254" t="s">
        <v>118</v>
      </c>
      <c r="AF254" s="4">
        <v>96951</v>
      </c>
      <c r="AG254" t="s">
        <v>119</v>
      </c>
      <c r="AH254" t="s">
        <v>132</v>
      </c>
      <c r="AI254" s="5">
        <v>16705320363</v>
      </c>
      <c r="AK254" t="s">
        <v>875</v>
      </c>
      <c r="BC254" t="str">
        <f>"49-9071.00"</f>
        <v>49-9071.00</v>
      </c>
      <c r="BD254" t="s">
        <v>240</v>
      </c>
      <c r="BE254" t="s">
        <v>6570</v>
      </c>
      <c r="BF254" t="s">
        <v>6571</v>
      </c>
      <c r="BG254">
        <v>1</v>
      </c>
      <c r="BH254">
        <v>1</v>
      </c>
      <c r="BI254" s="1">
        <v>44896</v>
      </c>
      <c r="BJ254" s="1">
        <v>45199</v>
      </c>
      <c r="BK254" s="1">
        <v>44896</v>
      </c>
      <c r="BL254" s="1">
        <v>45199</v>
      </c>
      <c r="BM254">
        <v>35</v>
      </c>
      <c r="BN254">
        <v>0</v>
      </c>
      <c r="BO254">
        <v>7</v>
      </c>
      <c r="BP254">
        <v>7</v>
      </c>
      <c r="BQ254">
        <v>7</v>
      </c>
      <c r="BR254">
        <v>7</v>
      </c>
      <c r="BS254">
        <v>7</v>
      </c>
      <c r="BT254">
        <v>0</v>
      </c>
      <c r="BU254" t="str">
        <f>"8:00 AM"</f>
        <v>8:00 AM</v>
      </c>
      <c r="BV254" t="str">
        <f>"4:00 PM"</f>
        <v>4:00 PM</v>
      </c>
      <c r="BW254" t="s">
        <v>164</v>
      </c>
      <c r="BX254">
        <v>0</v>
      </c>
      <c r="BY254">
        <v>24</v>
      </c>
      <c r="BZ254" t="s">
        <v>113</v>
      </c>
      <c r="CB254" s="3" t="s">
        <v>6572</v>
      </c>
      <c r="CC254" t="s">
        <v>5264</v>
      </c>
      <c r="CD254" t="s">
        <v>870</v>
      </c>
      <c r="CE254" t="s">
        <v>234</v>
      </c>
      <c r="CF254" t="s">
        <v>118</v>
      </c>
      <c r="CG254" s="4">
        <v>96951</v>
      </c>
      <c r="CH254" s="2">
        <v>9.19</v>
      </c>
      <c r="CI254" s="2">
        <v>9.19</v>
      </c>
      <c r="CJ254" s="2">
        <v>13.79</v>
      </c>
      <c r="CK254" s="2">
        <v>13.79</v>
      </c>
      <c r="CL254" t="s">
        <v>131</v>
      </c>
      <c r="CM254" t="s">
        <v>132</v>
      </c>
      <c r="CN254" t="s">
        <v>133</v>
      </c>
      <c r="CP254" t="s">
        <v>113</v>
      </c>
      <c r="CQ254" t="s">
        <v>134</v>
      </c>
      <c r="CR254" t="s">
        <v>113</v>
      </c>
      <c r="CS254" t="s">
        <v>134</v>
      </c>
      <c r="CT254" t="s">
        <v>132</v>
      </c>
      <c r="CU254" t="s">
        <v>134</v>
      </c>
      <c r="CV254" t="s">
        <v>132</v>
      </c>
      <c r="CW254" t="s">
        <v>881</v>
      </c>
      <c r="CX254" s="5">
        <v>16705320363</v>
      </c>
      <c r="CY254" t="s">
        <v>875</v>
      </c>
      <c r="CZ254" t="s">
        <v>882</v>
      </c>
      <c r="DA254" t="s">
        <v>134</v>
      </c>
      <c r="DB254" t="s">
        <v>113</v>
      </c>
    </row>
    <row r="255" spans="1:111" ht="14.45" customHeight="1" x14ac:dyDescent="0.25">
      <c r="A255" t="s">
        <v>6573</v>
      </c>
      <c r="B255" t="s">
        <v>356</v>
      </c>
      <c r="C255" s="1">
        <v>44780.825068402781</v>
      </c>
      <c r="D255" s="1">
        <v>44894</v>
      </c>
      <c r="E255" t="s">
        <v>112</v>
      </c>
      <c r="F255" s="1">
        <v>44833.833333333336</v>
      </c>
      <c r="G255" t="s">
        <v>113</v>
      </c>
      <c r="H255" t="s">
        <v>113</v>
      </c>
      <c r="I255" t="s">
        <v>113</v>
      </c>
      <c r="J255" t="s">
        <v>1748</v>
      </c>
      <c r="K255" t="s">
        <v>1749</v>
      </c>
      <c r="L255" t="s">
        <v>3295</v>
      </c>
      <c r="N255" t="s">
        <v>117</v>
      </c>
      <c r="O255" t="s">
        <v>118</v>
      </c>
      <c r="P255" s="4">
        <v>96950</v>
      </c>
      <c r="Q255" t="s">
        <v>119</v>
      </c>
      <c r="S255" s="5">
        <v>16702851820</v>
      </c>
      <c r="U255">
        <v>62441</v>
      </c>
      <c r="V255" t="s">
        <v>120</v>
      </c>
      <c r="X255" t="s">
        <v>3750</v>
      </c>
      <c r="Y255" t="s">
        <v>6574</v>
      </c>
      <c r="Z255" t="s">
        <v>3752</v>
      </c>
      <c r="AA255" t="s">
        <v>961</v>
      </c>
      <c r="AB255" t="s">
        <v>3295</v>
      </c>
      <c r="AD255" t="s">
        <v>117</v>
      </c>
      <c r="AE255" t="s">
        <v>118</v>
      </c>
      <c r="AF255" s="4">
        <v>96950</v>
      </c>
      <c r="AG255" t="s">
        <v>119</v>
      </c>
      <c r="AI255" s="5">
        <v>16702851820</v>
      </c>
      <c r="AK255" t="s">
        <v>3753</v>
      </c>
      <c r="BC255" t="str">
        <f>"39-9011.00"</f>
        <v>39-9011.00</v>
      </c>
      <c r="BD255" t="s">
        <v>1758</v>
      </c>
      <c r="BE255" t="s">
        <v>6575</v>
      </c>
      <c r="BF255" t="s">
        <v>6576</v>
      </c>
      <c r="BG255">
        <v>1</v>
      </c>
      <c r="BI255" s="1">
        <v>44834</v>
      </c>
      <c r="BJ255" s="1">
        <v>45200</v>
      </c>
      <c r="BM255">
        <v>35</v>
      </c>
      <c r="BN255">
        <v>0</v>
      </c>
      <c r="BO255">
        <v>7</v>
      </c>
      <c r="BP255">
        <v>7</v>
      </c>
      <c r="BQ255">
        <v>7</v>
      </c>
      <c r="BR255">
        <v>7</v>
      </c>
      <c r="BS255">
        <v>7</v>
      </c>
      <c r="BT255">
        <v>0</v>
      </c>
      <c r="BU255" t="str">
        <f>"9:00 AM"</f>
        <v>9:00 AM</v>
      </c>
      <c r="BV255" t="str">
        <f>"4:00 PM"</f>
        <v>4:00 PM</v>
      </c>
      <c r="BW255" t="s">
        <v>164</v>
      </c>
      <c r="BX255">
        <v>0</v>
      </c>
      <c r="BY255">
        <v>12</v>
      </c>
      <c r="BZ255" t="s">
        <v>113</v>
      </c>
      <c r="CB255" s="3" t="s">
        <v>6577</v>
      </c>
      <c r="CC255" t="s">
        <v>6578</v>
      </c>
      <c r="CE255" t="s">
        <v>117</v>
      </c>
      <c r="CF255" t="s">
        <v>118</v>
      </c>
      <c r="CG255" s="4">
        <v>96950</v>
      </c>
      <c r="CH255" s="2">
        <v>7.53</v>
      </c>
      <c r="CI255" s="2">
        <v>7.53</v>
      </c>
      <c r="CJ255" s="2">
        <v>11.29</v>
      </c>
      <c r="CK255" s="2">
        <v>11.29</v>
      </c>
      <c r="CL255" t="s">
        <v>131</v>
      </c>
      <c r="CN255" t="s">
        <v>133</v>
      </c>
      <c r="CP255" t="s">
        <v>113</v>
      </c>
      <c r="CQ255" t="s">
        <v>134</v>
      </c>
      <c r="CR255" t="s">
        <v>113</v>
      </c>
      <c r="CS255" t="s">
        <v>134</v>
      </c>
      <c r="CT255" t="s">
        <v>132</v>
      </c>
      <c r="CU255" t="s">
        <v>134</v>
      </c>
      <c r="CV255" t="s">
        <v>132</v>
      </c>
      <c r="CW255" t="s">
        <v>6579</v>
      </c>
      <c r="CX255" s="5">
        <v>16702851820</v>
      </c>
      <c r="CY255" t="s">
        <v>1757</v>
      </c>
      <c r="CZ255" t="s">
        <v>132</v>
      </c>
      <c r="DA255" t="s">
        <v>134</v>
      </c>
      <c r="DB255" t="s">
        <v>113</v>
      </c>
    </row>
    <row r="256" spans="1:111" ht="14.45" customHeight="1" x14ac:dyDescent="0.25">
      <c r="A256" t="s">
        <v>6580</v>
      </c>
      <c r="B256" t="s">
        <v>187</v>
      </c>
      <c r="C256" s="1">
        <v>44837.799785185183</v>
      </c>
      <c r="D256" s="1">
        <v>44894</v>
      </c>
      <c r="E256" t="s">
        <v>170</v>
      </c>
      <c r="G256" t="s">
        <v>113</v>
      </c>
      <c r="H256" t="s">
        <v>113</v>
      </c>
      <c r="I256" t="s">
        <v>113</v>
      </c>
      <c r="J256" t="s">
        <v>6581</v>
      </c>
      <c r="K256" t="s">
        <v>6582</v>
      </c>
      <c r="L256" t="s">
        <v>6583</v>
      </c>
      <c r="N256" t="s">
        <v>117</v>
      </c>
      <c r="O256" t="s">
        <v>118</v>
      </c>
      <c r="P256" s="4">
        <v>96950</v>
      </c>
      <c r="Q256" t="s">
        <v>119</v>
      </c>
      <c r="R256" t="s">
        <v>696</v>
      </c>
      <c r="S256" s="5">
        <v>16709893182</v>
      </c>
      <c r="U256">
        <v>811198</v>
      </c>
      <c r="V256" t="s">
        <v>120</v>
      </c>
      <c r="X256" t="s">
        <v>2361</v>
      </c>
      <c r="Y256" t="s">
        <v>6584</v>
      </c>
      <c r="AA256" t="s">
        <v>144</v>
      </c>
      <c r="AB256" t="s">
        <v>6583</v>
      </c>
      <c r="AC256" t="s">
        <v>926</v>
      </c>
      <c r="AD256" t="s">
        <v>117</v>
      </c>
      <c r="AE256" t="s">
        <v>118</v>
      </c>
      <c r="AF256" s="4">
        <v>96950</v>
      </c>
      <c r="AG256" t="s">
        <v>119</v>
      </c>
      <c r="AH256" t="s">
        <v>696</v>
      </c>
      <c r="AI256" s="5">
        <v>16709893182</v>
      </c>
      <c r="AK256" t="s">
        <v>6585</v>
      </c>
      <c r="BC256" t="str">
        <f>"49-9099.00"</f>
        <v>49-9099.00</v>
      </c>
      <c r="BD256" t="s">
        <v>6586</v>
      </c>
      <c r="BE256" t="s">
        <v>6587</v>
      </c>
      <c r="BF256" t="s">
        <v>6588</v>
      </c>
      <c r="BG256">
        <v>2</v>
      </c>
      <c r="BH256">
        <v>2</v>
      </c>
      <c r="BI256" s="1">
        <v>44927</v>
      </c>
      <c r="BJ256" s="1">
        <v>45291</v>
      </c>
      <c r="BK256" s="1">
        <v>44927</v>
      </c>
      <c r="BL256" s="1">
        <v>45291</v>
      </c>
      <c r="BM256">
        <v>35</v>
      </c>
      <c r="BN256">
        <v>0</v>
      </c>
      <c r="BO256">
        <v>7</v>
      </c>
      <c r="BP256">
        <v>0</v>
      </c>
      <c r="BQ256">
        <v>7</v>
      </c>
      <c r="BR256">
        <v>7</v>
      </c>
      <c r="BS256">
        <v>7</v>
      </c>
      <c r="BT256">
        <v>7</v>
      </c>
      <c r="BU256" t="str">
        <f>"8:00 AM"</f>
        <v>8:00 AM</v>
      </c>
      <c r="BV256" t="str">
        <f>"5:00 PM"</f>
        <v>5:00 PM</v>
      </c>
      <c r="BW256" t="s">
        <v>128</v>
      </c>
      <c r="BX256">
        <v>0</v>
      </c>
      <c r="BY256">
        <v>12</v>
      </c>
      <c r="BZ256" t="s">
        <v>113</v>
      </c>
      <c r="CB256" t="s">
        <v>696</v>
      </c>
      <c r="CC256" t="s">
        <v>925</v>
      </c>
      <c r="CD256" t="s">
        <v>6589</v>
      </c>
      <c r="CE256" t="s">
        <v>117</v>
      </c>
      <c r="CF256" t="s">
        <v>118</v>
      </c>
      <c r="CG256" s="4">
        <v>96950</v>
      </c>
      <c r="CH256" s="2">
        <v>9.6</v>
      </c>
      <c r="CI256" s="2">
        <v>10</v>
      </c>
      <c r="CJ256" s="2">
        <v>14.4</v>
      </c>
      <c r="CK256" s="2">
        <v>15</v>
      </c>
      <c r="CL256" t="s">
        <v>131</v>
      </c>
      <c r="CM256" t="s">
        <v>696</v>
      </c>
      <c r="CN256" t="s">
        <v>133</v>
      </c>
      <c r="CP256" t="s">
        <v>113</v>
      </c>
      <c r="CQ256" t="s">
        <v>134</v>
      </c>
      <c r="CR256" t="s">
        <v>113</v>
      </c>
      <c r="CS256" t="s">
        <v>134</v>
      </c>
      <c r="CT256" t="s">
        <v>132</v>
      </c>
      <c r="CU256" t="s">
        <v>134</v>
      </c>
      <c r="CV256" t="s">
        <v>132</v>
      </c>
      <c r="CW256" t="s">
        <v>696</v>
      </c>
      <c r="CX256" s="5">
        <v>16707838879</v>
      </c>
      <c r="CY256" t="s">
        <v>6585</v>
      </c>
      <c r="CZ256" t="s">
        <v>533</v>
      </c>
      <c r="DA256" t="s">
        <v>134</v>
      </c>
      <c r="DB256" t="s">
        <v>113</v>
      </c>
    </row>
    <row r="257" spans="1:111" ht="14.45" customHeight="1" x14ac:dyDescent="0.25">
      <c r="A257" t="s">
        <v>6590</v>
      </c>
      <c r="B257" t="s">
        <v>187</v>
      </c>
      <c r="C257" s="1">
        <v>44852.107633912034</v>
      </c>
      <c r="D257" s="1">
        <v>44894</v>
      </c>
      <c r="E257" t="s">
        <v>170</v>
      </c>
      <c r="G257" t="s">
        <v>113</v>
      </c>
      <c r="H257" t="s">
        <v>113</v>
      </c>
      <c r="I257" t="s">
        <v>113</v>
      </c>
      <c r="J257" t="s">
        <v>1126</v>
      </c>
      <c r="L257" t="s">
        <v>6591</v>
      </c>
      <c r="M257" t="s">
        <v>1551</v>
      </c>
      <c r="N257" t="s">
        <v>117</v>
      </c>
      <c r="O257" t="s">
        <v>118</v>
      </c>
      <c r="P257" s="4">
        <v>96950</v>
      </c>
      <c r="Q257" t="s">
        <v>119</v>
      </c>
      <c r="S257" s="5">
        <v>16702357011</v>
      </c>
      <c r="U257">
        <v>562111</v>
      </c>
      <c r="V257" t="s">
        <v>120</v>
      </c>
      <c r="X257" t="s">
        <v>794</v>
      </c>
      <c r="Y257" t="s">
        <v>1129</v>
      </c>
      <c r="Z257" t="s">
        <v>1130</v>
      </c>
      <c r="AA257" t="s">
        <v>349</v>
      </c>
      <c r="AB257" t="s">
        <v>6591</v>
      </c>
      <c r="AC257" t="s">
        <v>1551</v>
      </c>
      <c r="AD257" t="s">
        <v>117</v>
      </c>
      <c r="AE257" t="s">
        <v>118</v>
      </c>
      <c r="AF257" s="4">
        <v>96950</v>
      </c>
      <c r="AG257" t="s">
        <v>119</v>
      </c>
      <c r="AI257" s="5">
        <v>16702357011</v>
      </c>
      <c r="AK257" t="s">
        <v>1133</v>
      </c>
      <c r="BC257" t="str">
        <f>"49-3023.00"</f>
        <v>49-3023.00</v>
      </c>
      <c r="BD257" t="s">
        <v>1481</v>
      </c>
      <c r="BE257" t="s">
        <v>6592</v>
      </c>
      <c r="BF257" t="s">
        <v>513</v>
      </c>
      <c r="BG257">
        <v>5</v>
      </c>
      <c r="BH257">
        <v>5</v>
      </c>
      <c r="BI257" s="1">
        <v>44959</v>
      </c>
      <c r="BJ257" s="1">
        <v>45323</v>
      </c>
      <c r="BK257" s="1">
        <v>44959</v>
      </c>
      <c r="BL257" s="1">
        <v>45323</v>
      </c>
      <c r="BM257">
        <v>40</v>
      </c>
      <c r="BN257">
        <v>0</v>
      </c>
      <c r="BO257">
        <v>8</v>
      </c>
      <c r="BP257">
        <v>8</v>
      </c>
      <c r="BQ257">
        <v>8</v>
      </c>
      <c r="BR257">
        <v>8</v>
      </c>
      <c r="BS257">
        <v>8</v>
      </c>
      <c r="BT257">
        <v>0</v>
      </c>
      <c r="BU257" t="str">
        <f>"8:00 AM"</f>
        <v>8:00 AM</v>
      </c>
      <c r="BV257" t="str">
        <f>"5:00 PM"</f>
        <v>5:00 PM</v>
      </c>
      <c r="BW257" t="s">
        <v>164</v>
      </c>
      <c r="BX257">
        <v>0</v>
      </c>
      <c r="BY257">
        <v>12</v>
      </c>
      <c r="BZ257" t="s">
        <v>113</v>
      </c>
      <c r="CB257" t="s">
        <v>6593</v>
      </c>
      <c r="CC257" t="s">
        <v>6591</v>
      </c>
      <c r="CD257" t="s">
        <v>1551</v>
      </c>
      <c r="CE257" t="s">
        <v>117</v>
      </c>
      <c r="CF257" t="s">
        <v>118</v>
      </c>
      <c r="CG257" s="4">
        <v>96950</v>
      </c>
      <c r="CH257" s="2">
        <v>9.93</v>
      </c>
      <c r="CI257" s="2">
        <v>9.93</v>
      </c>
      <c r="CJ257" s="2">
        <v>14.9</v>
      </c>
      <c r="CK257" s="2">
        <v>14.9</v>
      </c>
      <c r="CL257" t="s">
        <v>131</v>
      </c>
      <c r="CM257" t="s">
        <v>132</v>
      </c>
      <c r="CN257" t="s">
        <v>133</v>
      </c>
      <c r="CP257" t="s">
        <v>113</v>
      </c>
      <c r="CQ257" t="s">
        <v>134</v>
      </c>
      <c r="CR257" t="s">
        <v>113</v>
      </c>
      <c r="CS257" t="s">
        <v>134</v>
      </c>
      <c r="CT257" t="s">
        <v>132</v>
      </c>
      <c r="CU257" t="s">
        <v>134</v>
      </c>
      <c r="CV257" t="s">
        <v>132</v>
      </c>
      <c r="CW257" t="s">
        <v>132</v>
      </c>
      <c r="CX257" s="5">
        <v>16702357011</v>
      </c>
      <c r="CY257" t="s">
        <v>1133</v>
      </c>
      <c r="CZ257" t="s">
        <v>624</v>
      </c>
      <c r="DA257" t="s">
        <v>134</v>
      </c>
      <c r="DB257" t="s">
        <v>113</v>
      </c>
    </row>
    <row r="258" spans="1:111" ht="14.45" customHeight="1" x14ac:dyDescent="0.25">
      <c r="A258" t="s">
        <v>6594</v>
      </c>
      <c r="B258" t="s">
        <v>356</v>
      </c>
      <c r="C258" s="1">
        <v>44790.014827662038</v>
      </c>
      <c r="D258" s="1">
        <v>44894</v>
      </c>
      <c r="E258" t="s">
        <v>112</v>
      </c>
      <c r="F258" s="1">
        <v>44834.833333333336</v>
      </c>
      <c r="G258" t="s">
        <v>113</v>
      </c>
      <c r="H258" t="s">
        <v>113</v>
      </c>
      <c r="I258" t="s">
        <v>113</v>
      </c>
      <c r="J258" t="s">
        <v>2870</v>
      </c>
      <c r="K258" t="s">
        <v>2871</v>
      </c>
      <c r="L258" t="s">
        <v>2872</v>
      </c>
      <c r="M258" t="s">
        <v>2873</v>
      </c>
      <c r="N258" t="s">
        <v>141</v>
      </c>
      <c r="O258" t="s">
        <v>118</v>
      </c>
      <c r="P258" s="4">
        <v>96950</v>
      </c>
      <c r="Q258" t="s">
        <v>119</v>
      </c>
      <c r="S258" s="5">
        <v>16702349226</v>
      </c>
      <c r="U258">
        <v>722511</v>
      </c>
      <c r="V258" t="s">
        <v>120</v>
      </c>
      <c r="X258" t="s">
        <v>2951</v>
      </c>
      <c r="Y258" t="s">
        <v>2952</v>
      </c>
      <c r="Z258" t="s">
        <v>2876</v>
      </c>
      <c r="AA258" t="s">
        <v>326</v>
      </c>
      <c r="AB258" t="s">
        <v>2872</v>
      </c>
      <c r="AC258" t="s">
        <v>2873</v>
      </c>
      <c r="AD258" t="s">
        <v>141</v>
      </c>
      <c r="AE258" t="s">
        <v>118</v>
      </c>
      <c r="AF258" s="4">
        <v>96950</v>
      </c>
      <c r="AG258" t="s">
        <v>119</v>
      </c>
      <c r="AI258" s="5">
        <v>16702349226</v>
      </c>
      <c r="AK258" t="s">
        <v>2877</v>
      </c>
      <c r="BC258" t="str">
        <f>"35-2014.00"</f>
        <v>35-2014.00</v>
      </c>
      <c r="BD258" t="s">
        <v>287</v>
      </c>
      <c r="BE258" t="s">
        <v>2953</v>
      </c>
      <c r="BF258" t="s">
        <v>412</v>
      </c>
      <c r="BG258">
        <v>2</v>
      </c>
      <c r="BI258" s="1">
        <v>44836</v>
      </c>
      <c r="BJ258" s="1">
        <v>45200</v>
      </c>
      <c r="BM258">
        <v>35</v>
      </c>
      <c r="BN258">
        <v>7</v>
      </c>
      <c r="BO258">
        <v>0</v>
      </c>
      <c r="BP258">
        <v>0</v>
      </c>
      <c r="BQ258">
        <v>7</v>
      </c>
      <c r="BR258">
        <v>7</v>
      </c>
      <c r="BS258">
        <v>7</v>
      </c>
      <c r="BT258">
        <v>7</v>
      </c>
      <c r="BU258" t="str">
        <f>"8:00 AM"</f>
        <v>8:00 AM</v>
      </c>
      <c r="BV258" t="str">
        <f>"3:00 PM"</f>
        <v>3:00 PM</v>
      </c>
      <c r="BW258" t="s">
        <v>164</v>
      </c>
      <c r="BX258">
        <v>0</v>
      </c>
      <c r="BY258">
        <v>3</v>
      </c>
      <c r="BZ258" t="s">
        <v>113</v>
      </c>
      <c r="CB258" s="3" t="s">
        <v>2954</v>
      </c>
      <c r="CC258" t="s">
        <v>2873</v>
      </c>
      <c r="CE258" t="s">
        <v>141</v>
      </c>
      <c r="CF258" t="s">
        <v>118</v>
      </c>
      <c r="CG258" s="4">
        <v>96950</v>
      </c>
      <c r="CH258" s="2">
        <v>8.5500000000000007</v>
      </c>
      <c r="CI258" s="2">
        <v>8.5500000000000007</v>
      </c>
      <c r="CJ258" s="2">
        <v>12.83</v>
      </c>
      <c r="CK258" s="2">
        <v>12.83</v>
      </c>
      <c r="CL258" t="s">
        <v>131</v>
      </c>
      <c r="CM258" t="s">
        <v>2881</v>
      </c>
      <c r="CN258" t="s">
        <v>133</v>
      </c>
      <c r="CP258" t="s">
        <v>113</v>
      </c>
      <c r="CQ258" t="s">
        <v>134</v>
      </c>
      <c r="CR258" t="s">
        <v>113</v>
      </c>
      <c r="CS258" t="s">
        <v>134</v>
      </c>
      <c r="CT258" t="s">
        <v>132</v>
      </c>
      <c r="CU258" t="s">
        <v>134</v>
      </c>
      <c r="CV258" t="s">
        <v>132</v>
      </c>
      <c r="CW258" t="s">
        <v>6595</v>
      </c>
      <c r="CX258" s="5">
        <v>16702349226</v>
      </c>
      <c r="CY258" t="s">
        <v>2877</v>
      </c>
      <c r="CZ258" t="s">
        <v>132</v>
      </c>
      <c r="DA258" t="s">
        <v>134</v>
      </c>
      <c r="DB258" t="s">
        <v>113</v>
      </c>
    </row>
    <row r="259" spans="1:111" ht="14.45" customHeight="1" x14ac:dyDescent="0.25">
      <c r="A259" t="s">
        <v>6596</v>
      </c>
      <c r="B259" t="s">
        <v>187</v>
      </c>
      <c r="C259" s="1">
        <v>44855.002816319444</v>
      </c>
      <c r="D259" s="1">
        <v>44894</v>
      </c>
      <c r="E259" t="s">
        <v>170</v>
      </c>
      <c r="G259" t="s">
        <v>113</v>
      </c>
      <c r="H259" t="s">
        <v>113</v>
      </c>
      <c r="I259" t="s">
        <v>113</v>
      </c>
      <c r="J259" t="s">
        <v>293</v>
      </c>
      <c r="K259" t="s">
        <v>294</v>
      </c>
      <c r="L259" t="s">
        <v>295</v>
      </c>
      <c r="M259" t="s">
        <v>296</v>
      </c>
      <c r="N259" t="s">
        <v>117</v>
      </c>
      <c r="O259" t="s">
        <v>118</v>
      </c>
      <c r="P259" s="4">
        <v>96950</v>
      </c>
      <c r="Q259" t="s">
        <v>119</v>
      </c>
      <c r="S259" s="5">
        <v>16703223311</v>
      </c>
      <c r="T259">
        <v>4504</v>
      </c>
      <c r="U259">
        <v>72111</v>
      </c>
      <c r="V259" t="s">
        <v>120</v>
      </c>
      <c r="X259" t="s">
        <v>142</v>
      </c>
      <c r="Y259" t="s">
        <v>297</v>
      </c>
      <c r="AA259" t="s">
        <v>298</v>
      </c>
      <c r="AB259" t="s">
        <v>295</v>
      </c>
      <c r="AC259" t="s">
        <v>296</v>
      </c>
      <c r="AD259" t="s">
        <v>117</v>
      </c>
      <c r="AE259" t="s">
        <v>118</v>
      </c>
      <c r="AF259" s="4">
        <v>96950</v>
      </c>
      <c r="AG259" t="s">
        <v>119</v>
      </c>
      <c r="AI259" s="5">
        <v>16703223311</v>
      </c>
      <c r="AJ259">
        <v>4504</v>
      </c>
      <c r="AK259" t="s">
        <v>299</v>
      </c>
      <c r="BC259" t="str">
        <f>"51-3011.00"</f>
        <v>51-3011.00</v>
      </c>
      <c r="BD259" t="s">
        <v>718</v>
      </c>
      <c r="BE259" t="s">
        <v>6597</v>
      </c>
      <c r="BF259" t="s">
        <v>720</v>
      </c>
      <c r="BG259">
        <v>6</v>
      </c>
      <c r="BH259">
        <v>6</v>
      </c>
      <c r="BI259" s="1">
        <v>44927</v>
      </c>
      <c r="BJ259" s="1">
        <v>45291</v>
      </c>
      <c r="BK259" s="1">
        <v>44927</v>
      </c>
      <c r="BL259" s="1">
        <v>45291</v>
      </c>
      <c r="BM259">
        <v>40</v>
      </c>
      <c r="BN259">
        <v>0</v>
      </c>
      <c r="BO259">
        <v>8</v>
      </c>
      <c r="BP259">
        <v>8</v>
      </c>
      <c r="BQ259">
        <v>8</v>
      </c>
      <c r="BR259">
        <v>8</v>
      </c>
      <c r="BS259">
        <v>8</v>
      </c>
      <c r="BT259">
        <v>0</v>
      </c>
      <c r="BU259" t="str">
        <f>"8:00 AM"</f>
        <v>8:00 AM</v>
      </c>
      <c r="BV259" t="str">
        <f>"5:00 PM"</f>
        <v>5:00 PM</v>
      </c>
      <c r="BW259" t="s">
        <v>164</v>
      </c>
      <c r="BX259">
        <v>0</v>
      </c>
      <c r="BY259">
        <v>12</v>
      </c>
      <c r="BZ259" t="s">
        <v>134</v>
      </c>
      <c r="CA259">
        <v>4</v>
      </c>
      <c r="CB259" t="s">
        <v>721</v>
      </c>
      <c r="CC259" t="s">
        <v>295</v>
      </c>
      <c r="CD259" t="s">
        <v>296</v>
      </c>
      <c r="CE259" t="s">
        <v>117</v>
      </c>
      <c r="CF259" t="s">
        <v>118</v>
      </c>
      <c r="CG259" s="4">
        <v>96950</v>
      </c>
      <c r="CH259" s="2">
        <v>10.27</v>
      </c>
      <c r="CI259" s="2">
        <v>10.27</v>
      </c>
      <c r="CJ259" s="2">
        <v>15.41</v>
      </c>
      <c r="CK259" s="2">
        <v>15.41</v>
      </c>
      <c r="CL259" t="s">
        <v>131</v>
      </c>
      <c r="CM259" t="s">
        <v>304</v>
      </c>
      <c r="CN259" t="s">
        <v>133</v>
      </c>
      <c r="CP259" t="s">
        <v>113</v>
      </c>
      <c r="CQ259" t="s">
        <v>134</v>
      </c>
      <c r="CR259" t="s">
        <v>113</v>
      </c>
      <c r="CS259" t="s">
        <v>134</v>
      </c>
      <c r="CT259" t="s">
        <v>132</v>
      </c>
      <c r="CU259" t="s">
        <v>134</v>
      </c>
      <c r="CV259" t="s">
        <v>134</v>
      </c>
      <c r="CW259" t="s">
        <v>305</v>
      </c>
      <c r="CX259" s="5">
        <v>16703223311</v>
      </c>
      <c r="CY259" t="s">
        <v>306</v>
      </c>
      <c r="CZ259" t="s">
        <v>307</v>
      </c>
      <c r="DA259" t="s">
        <v>134</v>
      </c>
      <c r="DB259" t="s">
        <v>113</v>
      </c>
      <c r="DC259" t="s">
        <v>308</v>
      </c>
      <c r="DD259" t="s">
        <v>309</v>
      </c>
      <c r="DE259" t="s">
        <v>246</v>
      </c>
      <c r="DF259" t="s">
        <v>310</v>
      </c>
      <c r="DG259" t="s">
        <v>311</v>
      </c>
    </row>
    <row r="260" spans="1:111" ht="14.45" customHeight="1" x14ac:dyDescent="0.25">
      <c r="A260" t="s">
        <v>6598</v>
      </c>
      <c r="B260" t="s">
        <v>356</v>
      </c>
      <c r="C260" s="1">
        <v>44784.870646875002</v>
      </c>
      <c r="D260" s="1">
        <v>44894</v>
      </c>
      <c r="E260" t="s">
        <v>170</v>
      </c>
      <c r="G260" t="s">
        <v>113</v>
      </c>
      <c r="H260" t="s">
        <v>113</v>
      </c>
      <c r="I260" t="s">
        <v>113</v>
      </c>
      <c r="J260" t="s">
        <v>3146</v>
      </c>
      <c r="L260" t="s">
        <v>1388</v>
      </c>
      <c r="N260" t="s">
        <v>586</v>
      </c>
      <c r="O260" t="s">
        <v>118</v>
      </c>
      <c r="P260" s="4">
        <v>96950</v>
      </c>
      <c r="Q260" t="s">
        <v>119</v>
      </c>
      <c r="S260" s="5">
        <v>16702876273</v>
      </c>
      <c r="U260">
        <v>445220</v>
      </c>
      <c r="V260" t="s">
        <v>120</v>
      </c>
      <c r="X260" t="s">
        <v>1389</v>
      </c>
      <c r="Y260" t="s">
        <v>6599</v>
      </c>
      <c r="Z260" t="s">
        <v>589</v>
      </c>
      <c r="AA260" t="s">
        <v>144</v>
      </c>
      <c r="AB260" t="s">
        <v>1388</v>
      </c>
      <c r="AD260" t="s">
        <v>586</v>
      </c>
      <c r="AE260" t="s">
        <v>118</v>
      </c>
      <c r="AF260" s="4">
        <v>96950</v>
      </c>
      <c r="AG260" t="s">
        <v>119</v>
      </c>
      <c r="AI260" s="5">
        <v>16702876273</v>
      </c>
      <c r="AK260" t="s">
        <v>1392</v>
      </c>
      <c r="BC260" t="str">
        <f>"49-9071.00"</f>
        <v>49-9071.00</v>
      </c>
      <c r="BD260" t="s">
        <v>240</v>
      </c>
      <c r="BE260" t="s">
        <v>6600</v>
      </c>
      <c r="BF260" t="s">
        <v>1832</v>
      </c>
      <c r="BG260">
        <v>4</v>
      </c>
      <c r="BI260" s="1">
        <v>44904</v>
      </c>
      <c r="BJ260" s="1">
        <v>45268</v>
      </c>
      <c r="BM260">
        <v>40</v>
      </c>
      <c r="BN260">
        <v>0</v>
      </c>
      <c r="BO260">
        <v>8</v>
      </c>
      <c r="BP260">
        <v>8</v>
      </c>
      <c r="BQ260">
        <v>8</v>
      </c>
      <c r="BR260">
        <v>8</v>
      </c>
      <c r="BS260">
        <v>8</v>
      </c>
      <c r="BT260">
        <v>0</v>
      </c>
      <c r="BU260" t="str">
        <f>"8:00 AM"</f>
        <v>8:00 AM</v>
      </c>
      <c r="BV260" t="str">
        <f>"5:00 PM"</f>
        <v>5:00 PM</v>
      </c>
      <c r="BW260" t="s">
        <v>164</v>
      </c>
      <c r="BX260">
        <v>0</v>
      </c>
      <c r="BY260">
        <v>12</v>
      </c>
      <c r="BZ260" t="s">
        <v>113</v>
      </c>
      <c r="CB260" t="s">
        <v>6601</v>
      </c>
      <c r="CC260" t="s">
        <v>6602</v>
      </c>
      <c r="CE260" t="s">
        <v>586</v>
      </c>
      <c r="CF260" t="s">
        <v>118</v>
      </c>
      <c r="CG260" s="4">
        <v>96950</v>
      </c>
      <c r="CH260" s="2">
        <v>9.19</v>
      </c>
      <c r="CI260" s="2">
        <v>9.19</v>
      </c>
      <c r="CJ260" s="2">
        <v>13.79</v>
      </c>
      <c r="CK260" s="2">
        <v>13.79</v>
      </c>
      <c r="CL260" t="s">
        <v>131</v>
      </c>
      <c r="CM260" t="s">
        <v>3152</v>
      </c>
      <c r="CN260" t="s">
        <v>133</v>
      </c>
      <c r="CP260" t="s">
        <v>113</v>
      </c>
      <c r="CQ260" t="s">
        <v>134</v>
      </c>
      <c r="CR260" t="s">
        <v>113</v>
      </c>
      <c r="CS260" t="s">
        <v>134</v>
      </c>
      <c r="CT260" t="s">
        <v>132</v>
      </c>
      <c r="CU260" t="s">
        <v>134</v>
      </c>
      <c r="CV260" t="s">
        <v>132</v>
      </c>
      <c r="CW260" t="s">
        <v>595</v>
      </c>
      <c r="CX260" s="5">
        <v>16702876273</v>
      </c>
      <c r="CY260" t="s">
        <v>1398</v>
      </c>
      <c r="CZ260" t="s">
        <v>533</v>
      </c>
      <c r="DA260" t="s">
        <v>134</v>
      </c>
      <c r="DB260" t="s">
        <v>113</v>
      </c>
    </row>
    <row r="261" spans="1:111" ht="14.45" customHeight="1" x14ac:dyDescent="0.25">
      <c r="A261" t="s">
        <v>6153</v>
      </c>
      <c r="B261" t="s">
        <v>187</v>
      </c>
      <c r="C261" s="1">
        <v>44754.197854976854</v>
      </c>
      <c r="D261" s="1">
        <v>44893</v>
      </c>
      <c r="E261" t="s">
        <v>170</v>
      </c>
      <c r="G261" t="s">
        <v>113</v>
      </c>
      <c r="H261" t="s">
        <v>113</v>
      </c>
      <c r="I261" t="s">
        <v>113</v>
      </c>
      <c r="J261" t="s">
        <v>4931</v>
      </c>
      <c r="L261" t="s">
        <v>4020</v>
      </c>
      <c r="N261" t="s">
        <v>141</v>
      </c>
      <c r="O261" t="s">
        <v>118</v>
      </c>
      <c r="P261" s="4">
        <v>96950</v>
      </c>
      <c r="Q261" t="s">
        <v>119</v>
      </c>
      <c r="S261" s="5">
        <v>16702356622</v>
      </c>
      <c r="U261">
        <v>236115</v>
      </c>
      <c r="V261" t="s">
        <v>120</v>
      </c>
      <c r="X261" t="s">
        <v>4016</v>
      </c>
      <c r="Y261" t="s">
        <v>4017</v>
      </c>
      <c r="Z261" t="s">
        <v>4018</v>
      </c>
      <c r="AA261" t="s">
        <v>6154</v>
      </c>
      <c r="AB261" t="s">
        <v>4020</v>
      </c>
      <c r="AD261" t="s">
        <v>117</v>
      </c>
      <c r="AE261" t="s">
        <v>118</v>
      </c>
      <c r="AF261" s="4">
        <v>96950</v>
      </c>
      <c r="AG261" t="s">
        <v>119</v>
      </c>
      <c r="AI261" s="5">
        <v>16702356622</v>
      </c>
      <c r="AK261" t="s">
        <v>4021</v>
      </c>
      <c r="BC261" t="str">
        <f>"49-9071.00"</f>
        <v>49-9071.00</v>
      </c>
      <c r="BD261" t="s">
        <v>240</v>
      </c>
      <c r="BE261" t="s">
        <v>4933</v>
      </c>
      <c r="BF261" t="s">
        <v>240</v>
      </c>
      <c r="BG261">
        <v>15</v>
      </c>
      <c r="BH261">
        <v>15</v>
      </c>
      <c r="BI261" s="1">
        <v>44835</v>
      </c>
      <c r="BJ261" s="1">
        <v>45199</v>
      </c>
      <c r="BK261" s="1">
        <v>44893</v>
      </c>
      <c r="BL261" s="1">
        <v>45199</v>
      </c>
      <c r="BM261">
        <v>40</v>
      </c>
      <c r="BN261">
        <v>0</v>
      </c>
      <c r="BO261">
        <v>8</v>
      </c>
      <c r="BP261">
        <v>8</v>
      </c>
      <c r="BQ261">
        <v>8</v>
      </c>
      <c r="BR261">
        <v>8</v>
      </c>
      <c r="BS261">
        <v>8</v>
      </c>
      <c r="BT261">
        <v>0</v>
      </c>
      <c r="BU261" t="str">
        <f>"7:30 AM"</f>
        <v>7:30 AM</v>
      </c>
      <c r="BV261" t="str">
        <f>"4:30 PM"</f>
        <v>4:30 PM</v>
      </c>
      <c r="BW261" t="s">
        <v>164</v>
      </c>
      <c r="BX261">
        <v>0</v>
      </c>
      <c r="BY261">
        <v>6</v>
      </c>
      <c r="BZ261" t="s">
        <v>113</v>
      </c>
      <c r="CB261" t="s">
        <v>6155</v>
      </c>
      <c r="CC261" t="s">
        <v>1373</v>
      </c>
      <c r="CE261" t="s">
        <v>141</v>
      </c>
      <c r="CF261" t="s">
        <v>118</v>
      </c>
      <c r="CG261" s="4">
        <v>96950</v>
      </c>
      <c r="CH261" s="2">
        <v>9.19</v>
      </c>
      <c r="CI261" s="2">
        <v>10</v>
      </c>
      <c r="CJ261" s="2">
        <v>13.79</v>
      </c>
      <c r="CK261" s="2">
        <v>15</v>
      </c>
      <c r="CL261" t="s">
        <v>131</v>
      </c>
      <c r="CM261" t="s">
        <v>128</v>
      </c>
      <c r="CN261" t="s">
        <v>133</v>
      </c>
      <c r="CP261" t="s">
        <v>113</v>
      </c>
      <c r="CQ261" t="s">
        <v>134</v>
      </c>
      <c r="CR261" t="s">
        <v>134</v>
      </c>
      <c r="CS261" t="s">
        <v>134</v>
      </c>
      <c r="CT261" t="s">
        <v>132</v>
      </c>
      <c r="CU261" t="s">
        <v>134</v>
      </c>
      <c r="CV261" t="s">
        <v>134</v>
      </c>
      <c r="CW261" t="s">
        <v>6156</v>
      </c>
      <c r="CX261" s="5">
        <v>16702356622</v>
      </c>
      <c r="CY261" t="s">
        <v>4021</v>
      </c>
      <c r="CZ261" t="s">
        <v>132</v>
      </c>
      <c r="DA261" t="s">
        <v>134</v>
      </c>
      <c r="DB261" t="s">
        <v>113</v>
      </c>
    </row>
    <row r="262" spans="1:111" ht="14.45" customHeight="1" x14ac:dyDescent="0.25">
      <c r="A262" t="s">
        <v>6157</v>
      </c>
      <c r="B262" t="s">
        <v>187</v>
      </c>
      <c r="C262" s="1">
        <v>44859.943429861109</v>
      </c>
      <c r="D262" s="1">
        <v>44893</v>
      </c>
      <c r="E262" t="s">
        <v>112</v>
      </c>
      <c r="F262" s="1">
        <v>44925.791666666664</v>
      </c>
      <c r="G262" t="s">
        <v>113</v>
      </c>
      <c r="H262" t="s">
        <v>113</v>
      </c>
      <c r="I262" t="s">
        <v>113</v>
      </c>
      <c r="J262" t="s">
        <v>3351</v>
      </c>
      <c r="L262" t="s">
        <v>3355</v>
      </c>
      <c r="M262" t="s">
        <v>3353</v>
      </c>
      <c r="N262" t="s">
        <v>117</v>
      </c>
      <c r="O262" t="s">
        <v>118</v>
      </c>
      <c r="P262" s="4">
        <v>96950</v>
      </c>
      <c r="Q262" t="s">
        <v>119</v>
      </c>
      <c r="S262" s="5">
        <v>16702355009</v>
      </c>
      <c r="U262">
        <v>561311</v>
      </c>
      <c r="V262" t="s">
        <v>120</v>
      </c>
      <c r="X262" t="s">
        <v>1804</v>
      </c>
      <c r="Y262" t="s">
        <v>1803</v>
      </c>
      <c r="Z262" t="s">
        <v>3354</v>
      </c>
      <c r="AA262" t="s">
        <v>144</v>
      </c>
      <c r="AB262" t="s">
        <v>3355</v>
      </c>
      <c r="AC262" t="s">
        <v>3353</v>
      </c>
      <c r="AD262" t="s">
        <v>117</v>
      </c>
      <c r="AE262" t="s">
        <v>118</v>
      </c>
      <c r="AF262" s="4">
        <v>96950</v>
      </c>
      <c r="AG262" t="s">
        <v>119</v>
      </c>
      <c r="AI262" s="5">
        <v>16702355009</v>
      </c>
      <c r="AK262" t="s">
        <v>1814</v>
      </c>
      <c r="BC262" t="str">
        <f>"37-2012.00"</f>
        <v>37-2012.00</v>
      </c>
      <c r="BD262" t="s">
        <v>180</v>
      </c>
      <c r="BE262" t="s">
        <v>3773</v>
      </c>
      <c r="BF262" t="s">
        <v>1809</v>
      </c>
      <c r="BG262">
        <v>10</v>
      </c>
      <c r="BH262">
        <v>10</v>
      </c>
      <c r="BI262" s="1">
        <v>44927</v>
      </c>
      <c r="BJ262" s="1">
        <v>45291</v>
      </c>
      <c r="BK262" s="1">
        <v>44927</v>
      </c>
      <c r="BL262" s="1">
        <v>45291</v>
      </c>
      <c r="BM262">
        <v>35</v>
      </c>
      <c r="BN262">
        <v>0</v>
      </c>
      <c r="BO262">
        <v>7</v>
      </c>
      <c r="BP262">
        <v>7</v>
      </c>
      <c r="BQ262">
        <v>7</v>
      </c>
      <c r="BR262">
        <v>7</v>
      </c>
      <c r="BS262">
        <v>7</v>
      </c>
      <c r="BT262">
        <v>0</v>
      </c>
      <c r="BU262" t="str">
        <f>"8:00 AM"</f>
        <v>8:00 AM</v>
      </c>
      <c r="BV262" t="str">
        <f>"4:00 PM"</f>
        <v>4:00 PM</v>
      </c>
      <c r="BW262" t="s">
        <v>164</v>
      </c>
      <c r="BX262">
        <v>0</v>
      </c>
      <c r="BY262">
        <v>3</v>
      </c>
      <c r="BZ262" t="s">
        <v>113</v>
      </c>
      <c r="CB262" t="s">
        <v>3774</v>
      </c>
      <c r="CC262" t="s">
        <v>1811</v>
      </c>
      <c r="CD262" t="s">
        <v>1801</v>
      </c>
      <c r="CE262" t="s">
        <v>117</v>
      </c>
      <c r="CF262" t="s">
        <v>118</v>
      </c>
      <c r="CG262" s="4">
        <v>96950</v>
      </c>
      <c r="CH262" s="2">
        <v>7.56</v>
      </c>
      <c r="CI262" s="2">
        <v>7.56</v>
      </c>
      <c r="CJ262" s="2">
        <v>11.34</v>
      </c>
      <c r="CK262" s="2">
        <v>11.34</v>
      </c>
      <c r="CL262" t="s">
        <v>131</v>
      </c>
      <c r="CM262" t="s">
        <v>3359</v>
      </c>
      <c r="CN262" t="s">
        <v>133</v>
      </c>
      <c r="CP262" t="s">
        <v>113</v>
      </c>
      <c r="CQ262" t="s">
        <v>134</v>
      </c>
      <c r="CR262" t="s">
        <v>113</v>
      </c>
      <c r="CS262" t="s">
        <v>134</v>
      </c>
      <c r="CT262" t="s">
        <v>132</v>
      </c>
      <c r="CU262" t="s">
        <v>134</v>
      </c>
      <c r="CV262" t="s">
        <v>134</v>
      </c>
      <c r="CW262" t="s">
        <v>3360</v>
      </c>
      <c r="CX262" s="5">
        <v>16702355009</v>
      </c>
      <c r="CY262" t="s">
        <v>1814</v>
      </c>
      <c r="CZ262" t="s">
        <v>132</v>
      </c>
      <c r="DA262" t="s">
        <v>134</v>
      </c>
      <c r="DB262" t="s">
        <v>113</v>
      </c>
    </row>
    <row r="263" spans="1:111" ht="14.45" customHeight="1" x14ac:dyDescent="0.25">
      <c r="A263" t="s">
        <v>6158</v>
      </c>
      <c r="B263" t="s">
        <v>187</v>
      </c>
      <c r="C263" s="1">
        <v>44840.934405555556</v>
      </c>
      <c r="D263" s="1">
        <v>44893</v>
      </c>
      <c r="E263" t="s">
        <v>170</v>
      </c>
      <c r="G263" t="s">
        <v>113</v>
      </c>
      <c r="H263" t="s">
        <v>113</v>
      </c>
      <c r="I263" t="s">
        <v>113</v>
      </c>
      <c r="J263" t="s">
        <v>6159</v>
      </c>
      <c r="L263" t="s">
        <v>6160</v>
      </c>
      <c r="M263" t="s">
        <v>6161</v>
      </c>
      <c r="N263" t="s">
        <v>117</v>
      </c>
      <c r="O263" t="s">
        <v>118</v>
      </c>
      <c r="P263" s="4">
        <v>96950</v>
      </c>
      <c r="Q263" t="s">
        <v>119</v>
      </c>
      <c r="S263" s="5">
        <v>16702873629</v>
      </c>
      <c r="U263">
        <v>56173</v>
      </c>
      <c r="V263" t="s">
        <v>120</v>
      </c>
      <c r="X263" t="s">
        <v>6162</v>
      </c>
      <c r="Y263" t="s">
        <v>6163</v>
      </c>
      <c r="AA263" t="s">
        <v>1075</v>
      </c>
      <c r="AB263" t="s">
        <v>6160</v>
      </c>
      <c r="AC263" t="s">
        <v>6161</v>
      </c>
      <c r="AD263" t="s">
        <v>117</v>
      </c>
      <c r="AE263" t="s">
        <v>118</v>
      </c>
      <c r="AF263" s="4">
        <v>96950</v>
      </c>
      <c r="AG263" t="s">
        <v>119</v>
      </c>
      <c r="AI263" s="5">
        <v>16702873629</v>
      </c>
      <c r="AK263" t="s">
        <v>6164</v>
      </c>
      <c r="BC263" t="str">
        <f>"37-3011.00"</f>
        <v>37-3011.00</v>
      </c>
      <c r="BD263" t="s">
        <v>2461</v>
      </c>
      <c r="BE263" t="s">
        <v>6165</v>
      </c>
      <c r="BF263" t="s">
        <v>6166</v>
      </c>
      <c r="BG263">
        <v>15</v>
      </c>
      <c r="BH263">
        <v>15</v>
      </c>
      <c r="BI263" s="1">
        <v>44927</v>
      </c>
      <c r="BJ263" s="1">
        <v>45291</v>
      </c>
      <c r="BK263" s="1">
        <v>44927</v>
      </c>
      <c r="BL263" s="1">
        <v>45291</v>
      </c>
      <c r="BM263">
        <v>35</v>
      </c>
      <c r="BN263">
        <v>0</v>
      </c>
      <c r="BO263">
        <v>7</v>
      </c>
      <c r="BP263">
        <v>7</v>
      </c>
      <c r="BQ263">
        <v>7</v>
      </c>
      <c r="BR263">
        <v>7</v>
      </c>
      <c r="BS263">
        <v>7</v>
      </c>
      <c r="BT263">
        <v>0</v>
      </c>
      <c r="BU263" t="str">
        <f>"8:00 AM"</f>
        <v>8:00 AM</v>
      </c>
      <c r="BV263" t="str">
        <f>"5:00 PM"</f>
        <v>5:00 PM</v>
      </c>
      <c r="BW263" t="s">
        <v>164</v>
      </c>
      <c r="BX263">
        <v>0</v>
      </c>
      <c r="BY263">
        <v>3</v>
      </c>
      <c r="BZ263" t="s">
        <v>113</v>
      </c>
      <c r="CB263" t="s">
        <v>6167</v>
      </c>
      <c r="CC263" t="s">
        <v>5076</v>
      </c>
      <c r="CD263" t="s">
        <v>6168</v>
      </c>
      <c r="CE263" t="s">
        <v>117</v>
      </c>
      <c r="CF263" t="s">
        <v>118</v>
      </c>
      <c r="CG263" s="4">
        <v>96950</v>
      </c>
      <c r="CH263" s="2">
        <v>8.1300000000000008</v>
      </c>
      <c r="CI263" s="2">
        <v>8.1300000000000008</v>
      </c>
      <c r="CJ263" s="2">
        <v>0</v>
      </c>
      <c r="CK263" s="2">
        <v>0</v>
      </c>
      <c r="CL263" t="s">
        <v>131</v>
      </c>
      <c r="CM263" t="s">
        <v>183</v>
      </c>
      <c r="CN263" t="s">
        <v>133</v>
      </c>
      <c r="CP263" t="s">
        <v>113</v>
      </c>
      <c r="CQ263" t="s">
        <v>134</v>
      </c>
      <c r="CR263" t="s">
        <v>113</v>
      </c>
      <c r="CS263" t="s">
        <v>113</v>
      </c>
      <c r="CT263" t="s">
        <v>132</v>
      </c>
      <c r="CU263" t="s">
        <v>134</v>
      </c>
      <c r="CV263" t="s">
        <v>132</v>
      </c>
      <c r="CW263" t="s">
        <v>183</v>
      </c>
      <c r="CX263" s="5">
        <v>16702873629</v>
      </c>
      <c r="CY263" t="s">
        <v>6169</v>
      </c>
      <c r="CZ263" t="s">
        <v>132</v>
      </c>
      <c r="DA263" t="s">
        <v>134</v>
      </c>
      <c r="DB263" t="s">
        <v>113</v>
      </c>
    </row>
    <row r="264" spans="1:111" ht="14.45" customHeight="1" x14ac:dyDescent="0.25">
      <c r="A264" t="s">
        <v>6170</v>
      </c>
      <c r="B264" t="s">
        <v>356</v>
      </c>
      <c r="C264" s="1">
        <v>44770.196339120368</v>
      </c>
      <c r="D264" s="1">
        <v>44893</v>
      </c>
      <c r="E264" t="s">
        <v>112</v>
      </c>
      <c r="F264" s="1">
        <v>44468.833333333336</v>
      </c>
      <c r="G264" t="s">
        <v>113</v>
      </c>
      <c r="H264" t="s">
        <v>113</v>
      </c>
      <c r="I264" t="s">
        <v>113</v>
      </c>
      <c r="J264" t="s">
        <v>6171</v>
      </c>
      <c r="L264" t="s">
        <v>6172</v>
      </c>
      <c r="N264" t="s">
        <v>117</v>
      </c>
      <c r="O264" t="s">
        <v>118</v>
      </c>
      <c r="P264" s="4">
        <v>96950</v>
      </c>
      <c r="Q264" t="s">
        <v>119</v>
      </c>
      <c r="S264" s="5">
        <v>16702870689</v>
      </c>
      <c r="U264">
        <v>11199</v>
      </c>
      <c r="V264" t="s">
        <v>120</v>
      </c>
      <c r="X264" t="s">
        <v>545</v>
      </c>
      <c r="Y264" t="s">
        <v>546</v>
      </c>
      <c r="Z264" t="s">
        <v>547</v>
      </c>
      <c r="AA264" t="s">
        <v>255</v>
      </c>
      <c r="AB264" t="s">
        <v>6172</v>
      </c>
      <c r="AD264" t="s">
        <v>117</v>
      </c>
      <c r="AE264" t="s">
        <v>118</v>
      </c>
      <c r="AF264" s="4">
        <v>96950</v>
      </c>
      <c r="AG264" t="s">
        <v>119</v>
      </c>
      <c r="AI264" s="5">
        <v>16702870689</v>
      </c>
      <c r="AK264" t="s">
        <v>550</v>
      </c>
      <c r="BC264" t="str">
        <f>"45-2092.00"</f>
        <v>45-2092.00</v>
      </c>
      <c r="BD264" t="s">
        <v>551</v>
      </c>
      <c r="BE264" t="s">
        <v>6173</v>
      </c>
      <c r="BF264" t="s">
        <v>553</v>
      </c>
      <c r="BG264">
        <v>2</v>
      </c>
      <c r="BI264" s="1">
        <v>44835</v>
      </c>
      <c r="BJ264" s="1">
        <v>45199</v>
      </c>
      <c r="BM264">
        <v>40</v>
      </c>
      <c r="BN264">
        <v>0</v>
      </c>
      <c r="BO264">
        <v>0</v>
      </c>
      <c r="BP264">
        <v>8</v>
      </c>
      <c r="BQ264">
        <v>8</v>
      </c>
      <c r="BR264">
        <v>8</v>
      </c>
      <c r="BS264">
        <v>8</v>
      </c>
      <c r="BT264">
        <v>8</v>
      </c>
      <c r="BU264" t="str">
        <f>"6:00 AM"</f>
        <v>6:00 AM</v>
      </c>
      <c r="BV264" t="str">
        <f>"4:00 PM"</f>
        <v>4:00 PM</v>
      </c>
      <c r="BW264" t="s">
        <v>128</v>
      </c>
      <c r="BX264">
        <v>0</v>
      </c>
      <c r="BY264">
        <v>3</v>
      </c>
      <c r="BZ264" t="s">
        <v>113</v>
      </c>
      <c r="CB264" t="s">
        <v>6174</v>
      </c>
      <c r="CC264" t="s">
        <v>555</v>
      </c>
      <c r="CE264" t="s">
        <v>556</v>
      </c>
      <c r="CF264" t="s">
        <v>118</v>
      </c>
      <c r="CG264" s="4">
        <v>96950</v>
      </c>
      <c r="CH264" s="2">
        <v>10.119999999999999</v>
      </c>
      <c r="CI264" s="2">
        <v>10.119999999999999</v>
      </c>
      <c r="CJ264" s="2">
        <v>0</v>
      </c>
      <c r="CK264" s="2">
        <v>0</v>
      </c>
      <c r="CL264" t="s">
        <v>131</v>
      </c>
      <c r="CM264" t="s">
        <v>557</v>
      </c>
      <c r="CN264" t="s">
        <v>133</v>
      </c>
      <c r="CP264" t="s">
        <v>113</v>
      </c>
      <c r="CQ264" t="s">
        <v>134</v>
      </c>
      <c r="CR264" t="s">
        <v>113</v>
      </c>
      <c r="CS264" t="s">
        <v>113</v>
      </c>
      <c r="CT264" t="s">
        <v>132</v>
      </c>
      <c r="CU264" t="s">
        <v>134</v>
      </c>
      <c r="CV264" t="s">
        <v>132</v>
      </c>
      <c r="CW264" t="s">
        <v>558</v>
      </c>
      <c r="CX264" s="5">
        <v>16702870689</v>
      </c>
      <c r="CY264" t="s">
        <v>550</v>
      </c>
      <c r="CZ264" t="s">
        <v>132</v>
      </c>
      <c r="DA264" t="s">
        <v>134</v>
      </c>
      <c r="DB264" t="s">
        <v>113</v>
      </c>
      <c r="DC264" t="s">
        <v>6175</v>
      </c>
      <c r="DD264" t="s">
        <v>546</v>
      </c>
      <c r="DF264" t="s">
        <v>6171</v>
      </c>
      <c r="DG264" t="s">
        <v>559</v>
      </c>
    </row>
    <row r="265" spans="1:111" ht="14.45" customHeight="1" x14ac:dyDescent="0.25">
      <c r="A265" t="s">
        <v>6176</v>
      </c>
      <c r="B265" t="s">
        <v>187</v>
      </c>
      <c r="C265" s="1">
        <v>44816.874930324077</v>
      </c>
      <c r="D265" s="1">
        <v>44893</v>
      </c>
      <c r="E265" t="s">
        <v>170</v>
      </c>
      <c r="G265" t="s">
        <v>113</v>
      </c>
      <c r="H265" t="s">
        <v>113</v>
      </c>
      <c r="I265" t="s">
        <v>113</v>
      </c>
      <c r="J265" t="s">
        <v>1319</v>
      </c>
      <c r="K265" t="s">
        <v>6177</v>
      </c>
      <c r="L265" t="s">
        <v>1321</v>
      </c>
      <c r="N265" t="s">
        <v>586</v>
      </c>
      <c r="O265" t="s">
        <v>118</v>
      </c>
      <c r="P265" s="4">
        <v>96950</v>
      </c>
      <c r="Q265" t="s">
        <v>119</v>
      </c>
      <c r="S265" s="5">
        <v>16702338883</v>
      </c>
      <c r="U265">
        <v>23622</v>
      </c>
      <c r="V265" t="s">
        <v>120</v>
      </c>
      <c r="X265" t="s">
        <v>6178</v>
      </c>
      <c r="Y265" t="s">
        <v>6179</v>
      </c>
      <c r="Z265" t="s">
        <v>1324</v>
      </c>
      <c r="AA265" t="s">
        <v>1325</v>
      </c>
      <c r="AB265" t="s">
        <v>1321</v>
      </c>
      <c r="AD265" t="s">
        <v>586</v>
      </c>
      <c r="AE265" t="s">
        <v>118</v>
      </c>
      <c r="AF265" s="4">
        <v>96950</v>
      </c>
      <c r="AG265" t="s">
        <v>119</v>
      </c>
      <c r="AI265" s="5">
        <v>16702338883</v>
      </c>
      <c r="AK265" t="s">
        <v>1326</v>
      </c>
      <c r="BC265" t="str">
        <f>"49-9071.00"</f>
        <v>49-9071.00</v>
      </c>
      <c r="BD265" t="s">
        <v>240</v>
      </c>
      <c r="BE265" t="s">
        <v>6180</v>
      </c>
      <c r="BF265" t="s">
        <v>6181</v>
      </c>
      <c r="BG265">
        <v>5</v>
      </c>
      <c r="BH265">
        <v>5</v>
      </c>
      <c r="BI265" s="1">
        <v>44835</v>
      </c>
      <c r="BJ265" s="1">
        <v>45199</v>
      </c>
      <c r="BK265" s="1">
        <v>44893</v>
      </c>
      <c r="BL265" s="1">
        <v>45199</v>
      </c>
      <c r="BM265">
        <v>40</v>
      </c>
      <c r="BN265">
        <v>0</v>
      </c>
      <c r="BO265">
        <v>8</v>
      </c>
      <c r="BP265">
        <v>8</v>
      </c>
      <c r="BQ265">
        <v>8</v>
      </c>
      <c r="BR265">
        <v>8</v>
      </c>
      <c r="BS265">
        <v>8</v>
      </c>
      <c r="BT265">
        <v>0</v>
      </c>
      <c r="BU265" t="str">
        <f>"7:30 AM"</f>
        <v>7:30 AM</v>
      </c>
      <c r="BV265" t="str">
        <f>"4:30 PM"</f>
        <v>4:30 PM</v>
      </c>
      <c r="BW265" t="s">
        <v>164</v>
      </c>
      <c r="BX265">
        <v>0</v>
      </c>
      <c r="BY265">
        <v>0</v>
      </c>
      <c r="BZ265" t="s">
        <v>113</v>
      </c>
      <c r="CB265" t="s">
        <v>132</v>
      </c>
      <c r="CC265" t="s">
        <v>1329</v>
      </c>
      <c r="CE265" t="s">
        <v>586</v>
      </c>
      <c r="CF265" t="s">
        <v>118</v>
      </c>
      <c r="CG265" s="4">
        <v>96950</v>
      </c>
      <c r="CH265" s="2">
        <v>9.19</v>
      </c>
      <c r="CI265" s="2">
        <v>9.19</v>
      </c>
      <c r="CJ265" s="2">
        <v>13.79</v>
      </c>
      <c r="CK265" s="2">
        <v>13.79</v>
      </c>
      <c r="CL265" t="s">
        <v>131</v>
      </c>
      <c r="CM265" t="s">
        <v>183</v>
      </c>
      <c r="CN265" t="s">
        <v>1330</v>
      </c>
      <c r="CP265" t="s">
        <v>113</v>
      </c>
      <c r="CQ265" t="s">
        <v>134</v>
      </c>
      <c r="CR265" t="s">
        <v>134</v>
      </c>
      <c r="CS265" t="s">
        <v>134</v>
      </c>
      <c r="CT265" t="s">
        <v>132</v>
      </c>
      <c r="CU265" t="s">
        <v>134</v>
      </c>
      <c r="CV265" t="s">
        <v>134</v>
      </c>
      <c r="CW265" t="s">
        <v>1331</v>
      </c>
      <c r="CX265" s="5">
        <v>16702338883</v>
      </c>
      <c r="CY265" t="s">
        <v>1326</v>
      </c>
      <c r="CZ265" t="s">
        <v>132</v>
      </c>
      <c r="DA265" t="s">
        <v>134</v>
      </c>
      <c r="DB265" t="s">
        <v>113</v>
      </c>
    </row>
    <row r="266" spans="1:111" ht="14.45" customHeight="1" x14ac:dyDescent="0.25">
      <c r="A266" t="s">
        <v>6182</v>
      </c>
      <c r="B266" t="s">
        <v>187</v>
      </c>
      <c r="C266" s="1">
        <v>44782.852394560185</v>
      </c>
      <c r="D266" s="1">
        <v>44893</v>
      </c>
      <c r="E266" t="s">
        <v>112</v>
      </c>
      <c r="F266" s="1">
        <v>44833.833333333336</v>
      </c>
      <c r="G266" t="s">
        <v>113</v>
      </c>
      <c r="H266" t="s">
        <v>113</v>
      </c>
      <c r="I266" t="s">
        <v>113</v>
      </c>
      <c r="J266" t="s">
        <v>6183</v>
      </c>
      <c r="K266" t="s">
        <v>6184</v>
      </c>
      <c r="L266" t="s">
        <v>6185</v>
      </c>
      <c r="M266" t="s">
        <v>6186</v>
      </c>
      <c r="N266" t="s">
        <v>117</v>
      </c>
      <c r="O266" t="s">
        <v>118</v>
      </c>
      <c r="P266" s="4">
        <v>96950</v>
      </c>
      <c r="Q266" t="s">
        <v>119</v>
      </c>
      <c r="R266" t="s">
        <v>132</v>
      </c>
      <c r="S266" s="5">
        <v>16702355009</v>
      </c>
      <c r="U266">
        <v>722310</v>
      </c>
      <c r="V266" t="s">
        <v>120</v>
      </c>
      <c r="X266" t="s">
        <v>1804</v>
      </c>
      <c r="Y266" t="s">
        <v>1803</v>
      </c>
      <c r="Z266" t="s">
        <v>3354</v>
      </c>
      <c r="AA266" t="s">
        <v>144</v>
      </c>
      <c r="AB266" t="s">
        <v>6187</v>
      </c>
      <c r="AC266" t="s">
        <v>3808</v>
      </c>
      <c r="AD266" t="s">
        <v>117</v>
      </c>
      <c r="AE266" t="s">
        <v>118</v>
      </c>
      <c r="AF266" s="4">
        <v>96950</v>
      </c>
      <c r="AG266" t="s">
        <v>119</v>
      </c>
      <c r="AH266" t="s">
        <v>132</v>
      </c>
      <c r="AI266" s="5">
        <v>16702355009</v>
      </c>
      <c r="AK266" t="s">
        <v>1814</v>
      </c>
      <c r="AL266" t="s">
        <v>777</v>
      </c>
      <c r="AM266" t="s">
        <v>1804</v>
      </c>
      <c r="AN266" t="s">
        <v>1803</v>
      </c>
      <c r="AO266" t="s">
        <v>3354</v>
      </c>
      <c r="AP266" t="s">
        <v>3355</v>
      </c>
      <c r="AQ266" t="s">
        <v>3808</v>
      </c>
      <c r="AR266" t="s">
        <v>117</v>
      </c>
      <c r="AS266" t="s">
        <v>118</v>
      </c>
      <c r="AT266" s="4">
        <v>96950</v>
      </c>
      <c r="AU266" t="s">
        <v>119</v>
      </c>
      <c r="AV266" t="s">
        <v>132</v>
      </c>
      <c r="AW266" s="5">
        <v>16702355009</v>
      </c>
      <c r="AY266" t="s">
        <v>1814</v>
      </c>
      <c r="AZ266" t="s">
        <v>3807</v>
      </c>
      <c r="BC266" t="str">
        <f>"49-9071.00"</f>
        <v>49-9071.00</v>
      </c>
      <c r="BD266" t="s">
        <v>240</v>
      </c>
      <c r="BE266" t="s">
        <v>6188</v>
      </c>
      <c r="BF266" t="s">
        <v>6189</v>
      </c>
      <c r="BG266">
        <v>1</v>
      </c>
      <c r="BH266">
        <v>1</v>
      </c>
      <c r="BI266" s="1">
        <v>44835</v>
      </c>
      <c r="BJ266" s="1">
        <v>45199</v>
      </c>
      <c r="BK266" s="1">
        <v>44893</v>
      </c>
      <c r="BL266" s="1">
        <v>45199</v>
      </c>
      <c r="BM266">
        <v>40</v>
      </c>
      <c r="BN266">
        <v>0</v>
      </c>
      <c r="BO266">
        <v>8</v>
      </c>
      <c r="BP266">
        <v>8</v>
      </c>
      <c r="BQ266">
        <v>8</v>
      </c>
      <c r="BR266">
        <v>8</v>
      </c>
      <c r="BS266">
        <v>8</v>
      </c>
      <c r="BT266">
        <v>0</v>
      </c>
      <c r="BU266" t="str">
        <f>"8:00 AM"</f>
        <v>8:00 AM</v>
      </c>
      <c r="BV266" t="str">
        <f>"5:00 PM"</f>
        <v>5:00 PM</v>
      </c>
      <c r="BW266" t="s">
        <v>164</v>
      </c>
      <c r="BX266">
        <v>0</v>
      </c>
      <c r="BY266">
        <v>24</v>
      </c>
      <c r="BZ266" t="s">
        <v>113</v>
      </c>
      <c r="CB266" t="s">
        <v>6190</v>
      </c>
      <c r="CC266" t="s">
        <v>6191</v>
      </c>
      <c r="CD266" t="s">
        <v>3292</v>
      </c>
      <c r="CE266" t="s">
        <v>117</v>
      </c>
      <c r="CF266" t="s">
        <v>118</v>
      </c>
      <c r="CG266" s="4">
        <v>96950</v>
      </c>
      <c r="CH266" s="2">
        <v>9.19</v>
      </c>
      <c r="CI266" s="2">
        <v>9.19</v>
      </c>
      <c r="CJ266" s="2">
        <v>13.78</v>
      </c>
      <c r="CK266" s="2">
        <v>13.78</v>
      </c>
      <c r="CL266" t="s">
        <v>131</v>
      </c>
      <c r="CN266" t="s">
        <v>133</v>
      </c>
      <c r="CP266" t="s">
        <v>113</v>
      </c>
      <c r="CQ266" t="s">
        <v>134</v>
      </c>
      <c r="CR266" t="s">
        <v>113</v>
      </c>
      <c r="CS266" t="s">
        <v>134</v>
      </c>
      <c r="CT266" t="s">
        <v>132</v>
      </c>
      <c r="CU266" t="s">
        <v>134</v>
      </c>
      <c r="CV266" t="s">
        <v>132</v>
      </c>
      <c r="CW266" t="s">
        <v>5132</v>
      </c>
      <c r="CX266" s="5">
        <v>16702355009</v>
      </c>
      <c r="CY266" t="s">
        <v>1814</v>
      </c>
      <c r="CZ266" t="s">
        <v>132</v>
      </c>
      <c r="DA266" t="s">
        <v>134</v>
      </c>
      <c r="DB266" t="s">
        <v>113</v>
      </c>
    </row>
    <row r="267" spans="1:111" ht="14.45" customHeight="1" x14ac:dyDescent="0.25">
      <c r="A267" t="s">
        <v>6192</v>
      </c>
      <c r="B267" t="s">
        <v>187</v>
      </c>
      <c r="C267" s="1">
        <v>44825.098787499999</v>
      </c>
      <c r="D267" s="1">
        <v>44893</v>
      </c>
      <c r="E267" t="s">
        <v>170</v>
      </c>
      <c r="G267" t="s">
        <v>113</v>
      </c>
      <c r="H267" t="s">
        <v>113</v>
      </c>
      <c r="I267" t="s">
        <v>113</v>
      </c>
      <c r="J267" t="s">
        <v>1902</v>
      </c>
      <c r="L267" t="s">
        <v>1903</v>
      </c>
      <c r="M267" t="s">
        <v>6193</v>
      </c>
      <c r="N267" t="s">
        <v>117</v>
      </c>
      <c r="O267" t="s">
        <v>118</v>
      </c>
      <c r="P267" s="4">
        <v>96950</v>
      </c>
      <c r="Q267" t="s">
        <v>119</v>
      </c>
      <c r="R267" t="s">
        <v>118</v>
      </c>
      <c r="S267" s="5">
        <v>16702341795</v>
      </c>
      <c r="U267">
        <v>56179</v>
      </c>
      <c r="V267" t="s">
        <v>120</v>
      </c>
      <c r="X267" t="s">
        <v>1905</v>
      </c>
      <c r="Y267" t="s">
        <v>1906</v>
      </c>
      <c r="Z267" t="s">
        <v>1907</v>
      </c>
      <c r="AA267" t="s">
        <v>298</v>
      </c>
      <c r="AB267" t="s">
        <v>6194</v>
      </c>
      <c r="AC267" t="s">
        <v>1904</v>
      </c>
      <c r="AD267" t="s">
        <v>117</v>
      </c>
      <c r="AE267" t="s">
        <v>118</v>
      </c>
      <c r="AF267" s="4">
        <v>96950</v>
      </c>
      <c r="AG267" t="s">
        <v>119</v>
      </c>
      <c r="AH267" t="s">
        <v>118</v>
      </c>
      <c r="AI267" s="5">
        <v>16702341795</v>
      </c>
      <c r="AK267" t="s">
        <v>1378</v>
      </c>
      <c r="BC267" t="str">
        <f>"49-9021.00"</f>
        <v>49-9021.00</v>
      </c>
      <c r="BD267" t="s">
        <v>3446</v>
      </c>
      <c r="BE267" t="s">
        <v>6195</v>
      </c>
      <c r="BF267" t="s">
        <v>6196</v>
      </c>
      <c r="BG267">
        <v>5</v>
      </c>
      <c r="BH267">
        <v>5</v>
      </c>
      <c r="BI267" s="1">
        <v>44896</v>
      </c>
      <c r="BJ267" s="1">
        <v>45260</v>
      </c>
      <c r="BK267" s="1">
        <v>44896</v>
      </c>
      <c r="BL267" s="1">
        <v>45260</v>
      </c>
      <c r="BM267">
        <v>40</v>
      </c>
      <c r="BN267">
        <v>0</v>
      </c>
      <c r="BO267">
        <v>8</v>
      </c>
      <c r="BP267">
        <v>8</v>
      </c>
      <c r="BQ267">
        <v>8</v>
      </c>
      <c r="BR267">
        <v>8</v>
      </c>
      <c r="BS267">
        <v>8</v>
      </c>
      <c r="BT267">
        <v>0</v>
      </c>
      <c r="BU267" t="str">
        <f>"8:00 AM"</f>
        <v>8:00 AM</v>
      </c>
      <c r="BV267" t="str">
        <f>"5:00 PM"</f>
        <v>5:00 PM</v>
      </c>
      <c r="BW267" t="s">
        <v>164</v>
      </c>
      <c r="BX267">
        <v>0</v>
      </c>
      <c r="BY267">
        <v>24</v>
      </c>
      <c r="BZ267" t="s">
        <v>113</v>
      </c>
      <c r="CB267" t="s">
        <v>6197</v>
      </c>
      <c r="CC267" t="s">
        <v>1903</v>
      </c>
      <c r="CD267" t="s">
        <v>6198</v>
      </c>
      <c r="CE267" t="s">
        <v>117</v>
      </c>
      <c r="CF267" t="s">
        <v>118</v>
      </c>
      <c r="CG267" s="4">
        <v>96950</v>
      </c>
      <c r="CH267" s="2">
        <v>9.6999999999999993</v>
      </c>
      <c r="CI267" s="2">
        <v>12</v>
      </c>
      <c r="CJ267" s="2">
        <v>14.55</v>
      </c>
      <c r="CK267" s="2">
        <v>18</v>
      </c>
      <c r="CL267" t="s">
        <v>131</v>
      </c>
      <c r="CM267" t="s">
        <v>128</v>
      </c>
      <c r="CN267" t="s">
        <v>133</v>
      </c>
      <c r="CP267" t="s">
        <v>113</v>
      </c>
      <c r="CQ267" t="s">
        <v>134</v>
      </c>
      <c r="CR267" t="s">
        <v>134</v>
      </c>
      <c r="CS267" t="s">
        <v>134</v>
      </c>
      <c r="CT267" t="s">
        <v>132</v>
      </c>
      <c r="CU267" t="s">
        <v>134</v>
      </c>
      <c r="CV267" t="s">
        <v>134</v>
      </c>
      <c r="CW267" t="s">
        <v>1383</v>
      </c>
      <c r="CX267" s="5">
        <v>16702341795</v>
      </c>
      <c r="CY267" t="s">
        <v>1378</v>
      </c>
      <c r="CZ267" t="s">
        <v>1384</v>
      </c>
      <c r="DA267" t="s">
        <v>134</v>
      </c>
      <c r="DB267" t="s">
        <v>113</v>
      </c>
    </row>
    <row r="268" spans="1:111" ht="14.45" customHeight="1" x14ac:dyDescent="0.25">
      <c r="A268" t="s">
        <v>6199</v>
      </c>
      <c r="B268" t="s">
        <v>313</v>
      </c>
      <c r="C268" s="1">
        <v>44794.8868693287</v>
      </c>
      <c r="D268" s="1">
        <v>44893</v>
      </c>
      <c r="E268" t="s">
        <v>170</v>
      </c>
      <c r="G268" t="s">
        <v>113</v>
      </c>
      <c r="H268" t="s">
        <v>134</v>
      </c>
      <c r="I268" t="s">
        <v>113</v>
      </c>
      <c r="J268" t="s">
        <v>6200</v>
      </c>
      <c r="L268" t="s">
        <v>6201</v>
      </c>
      <c r="M268" t="s">
        <v>1106</v>
      </c>
      <c r="N268" t="s">
        <v>117</v>
      </c>
      <c r="O268" t="s">
        <v>118</v>
      </c>
      <c r="P268" s="4">
        <v>96950</v>
      </c>
      <c r="Q268" t="s">
        <v>119</v>
      </c>
      <c r="S268" s="5">
        <v>16707896629</v>
      </c>
      <c r="U268">
        <v>722410</v>
      </c>
      <c r="V268" t="s">
        <v>120</v>
      </c>
      <c r="X268" t="s">
        <v>6202</v>
      </c>
      <c r="Y268" t="s">
        <v>6203</v>
      </c>
      <c r="Z268" t="s">
        <v>1085</v>
      </c>
      <c r="AA268" t="s">
        <v>1092</v>
      </c>
      <c r="AB268" t="s">
        <v>6201</v>
      </c>
      <c r="AC268" t="s">
        <v>1106</v>
      </c>
      <c r="AD268" t="s">
        <v>117</v>
      </c>
      <c r="AE268" t="s">
        <v>118</v>
      </c>
      <c r="AF268" s="4">
        <v>96950</v>
      </c>
      <c r="AG268" t="s">
        <v>119</v>
      </c>
      <c r="AI268" s="5">
        <v>16707896629</v>
      </c>
      <c r="AK268" t="s">
        <v>1714</v>
      </c>
      <c r="BC268" t="str">
        <f>"35-3011.00"</f>
        <v>35-3011.00</v>
      </c>
      <c r="BD268" t="s">
        <v>493</v>
      </c>
      <c r="BE268" t="s">
        <v>6204</v>
      </c>
      <c r="BF268" t="s">
        <v>5149</v>
      </c>
      <c r="BG268">
        <v>2</v>
      </c>
      <c r="BH268">
        <v>1</v>
      </c>
      <c r="BI268" s="1">
        <v>44835</v>
      </c>
      <c r="BJ268" s="1">
        <v>45199</v>
      </c>
      <c r="BK268" s="1">
        <v>44893</v>
      </c>
      <c r="BL268" s="1">
        <v>45199</v>
      </c>
      <c r="BM268">
        <v>35</v>
      </c>
      <c r="BN268">
        <v>0</v>
      </c>
      <c r="BO268">
        <v>7</v>
      </c>
      <c r="BP268">
        <v>7</v>
      </c>
      <c r="BQ268">
        <v>7</v>
      </c>
      <c r="BR268">
        <v>7</v>
      </c>
      <c r="BS268">
        <v>7</v>
      </c>
      <c r="BT268">
        <v>0</v>
      </c>
      <c r="BU268" t="str">
        <f>"5:00 PM"</f>
        <v>5:00 PM</v>
      </c>
      <c r="BV268" t="str">
        <f>"12:00 AM"</f>
        <v>12:00 AM</v>
      </c>
      <c r="BW268" t="s">
        <v>164</v>
      </c>
      <c r="BX268">
        <v>0</v>
      </c>
      <c r="BY268">
        <v>12</v>
      </c>
      <c r="BZ268" t="s">
        <v>113</v>
      </c>
      <c r="CB268" s="3" t="s">
        <v>6205</v>
      </c>
      <c r="CC268" t="s">
        <v>1106</v>
      </c>
      <c r="CD268" t="s">
        <v>6201</v>
      </c>
      <c r="CE268" t="s">
        <v>117</v>
      </c>
      <c r="CF268" t="s">
        <v>118</v>
      </c>
      <c r="CG268" s="4">
        <v>96950</v>
      </c>
      <c r="CH268" s="2">
        <v>8.3800000000000008</v>
      </c>
      <c r="CI268" s="2">
        <v>8.3800000000000008</v>
      </c>
      <c r="CJ268" s="2">
        <v>12.57</v>
      </c>
      <c r="CK268" s="2">
        <v>12.57</v>
      </c>
      <c r="CL268" t="s">
        <v>131</v>
      </c>
      <c r="CM268" t="s">
        <v>1721</v>
      </c>
      <c r="CN268" t="s">
        <v>133</v>
      </c>
      <c r="CP268" t="s">
        <v>113</v>
      </c>
      <c r="CQ268" t="s">
        <v>134</v>
      </c>
      <c r="CR268" t="s">
        <v>134</v>
      </c>
      <c r="CS268" t="s">
        <v>134</v>
      </c>
      <c r="CT268" t="s">
        <v>132</v>
      </c>
      <c r="CU268" t="s">
        <v>134</v>
      </c>
      <c r="CV268" t="s">
        <v>132</v>
      </c>
      <c r="CW268" t="s">
        <v>1722</v>
      </c>
      <c r="CX268" s="5">
        <v>16707837461</v>
      </c>
      <c r="CY268" t="s">
        <v>1714</v>
      </c>
      <c r="CZ268" t="s">
        <v>624</v>
      </c>
      <c r="DA268" t="s">
        <v>134</v>
      </c>
      <c r="DB268" t="s">
        <v>113</v>
      </c>
    </row>
    <row r="269" spans="1:111" ht="14.45" customHeight="1" x14ac:dyDescent="0.25">
      <c r="A269" t="s">
        <v>6206</v>
      </c>
      <c r="B269" t="s">
        <v>187</v>
      </c>
      <c r="C269" s="1">
        <v>44798.309835416665</v>
      </c>
      <c r="D269" s="1">
        <v>44893</v>
      </c>
      <c r="E269" t="s">
        <v>170</v>
      </c>
      <c r="G269" t="s">
        <v>113</v>
      </c>
      <c r="H269" t="s">
        <v>113</v>
      </c>
      <c r="I269" t="s">
        <v>113</v>
      </c>
      <c r="J269" t="s">
        <v>812</v>
      </c>
      <c r="L269" t="s">
        <v>813</v>
      </c>
      <c r="M269" t="s">
        <v>6207</v>
      </c>
      <c r="N269" t="s">
        <v>815</v>
      </c>
      <c r="O269" t="s">
        <v>118</v>
      </c>
      <c r="P269" s="4">
        <v>96950</v>
      </c>
      <c r="Q269" t="s">
        <v>119</v>
      </c>
      <c r="S269" s="5">
        <v>16702345828</v>
      </c>
      <c r="U269">
        <v>2389</v>
      </c>
      <c r="V269" t="s">
        <v>120</v>
      </c>
      <c r="X269" t="s">
        <v>816</v>
      </c>
      <c r="Y269" t="s">
        <v>817</v>
      </c>
      <c r="AA269" t="s">
        <v>326</v>
      </c>
      <c r="AB269" t="s">
        <v>813</v>
      </c>
      <c r="AC269" t="s">
        <v>814</v>
      </c>
      <c r="AD269" t="s">
        <v>815</v>
      </c>
      <c r="AE269" t="s">
        <v>118</v>
      </c>
      <c r="AF269" s="4">
        <v>96950</v>
      </c>
      <c r="AG269" t="s">
        <v>119</v>
      </c>
      <c r="AI269" s="5">
        <v>16702345828</v>
      </c>
      <c r="AK269" t="s">
        <v>818</v>
      </c>
      <c r="BC269" t="str">
        <f>"49-3023.01"</f>
        <v>49-3023.01</v>
      </c>
      <c r="BD269" t="s">
        <v>511</v>
      </c>
      <c r="BE269" t="s">
        <v>6208</v>
      </c>
      <c r="BF269" t="s">
        <v>1481</v>
      </c>
      <c r="BG269">
        <v>2</v>
      </c>
      <c r="BH269">
        <v>2</v>
      </c>
      <c r="BI269" s="1">
        <v>44835</v>
      </c>
      <c r="BJ269" s="1">
        <v>45199</v>
      </c>
      <c r="BK269" s="1">
        <v>44893</v>
      </c>
      <c r="BL269" s="1">
        <v>45199</v>
      </c>
      <c r="BM269">
        <v>40</v>
      </c>
      <c r="BN269">
        <v>0</v>
      </c>
      <c r="BO269">
        <v>8</v>
      </c>
      <c r="BP269">
        <v>8</v>
      </c>
      <c r="BQ269">
        <v>8</v>
      </c>
      <c r="BR269">
        <v>8</v>
      </c>
      <c r="BS269">
        <v>8</v>
      </c>
      <c r="BT269">
        <v>0</v>
      </c>
      <c r="BU269" t="str">
        <f>"8:00 AM"</f>
        <v>8:00 AM</v>
      </c>
      <c r="BV269" t="str">
        <f>"5:00 PM"</f>
        <v>5:00 PM</v>
      </c>
      <c r="BW269" t="s">
        <v>164</v>
      </c>
      <c r="BX269">
        <v>0</v>
      </c>
      <c r="BY269">
        <v>24</v>
      </c>
      <c r="BZ269" t="s">
        <v>113</v>
      </c>
      <c r="CB269" t="s">
        <v>557</v>
      </c>
      <c r="CC269" t="s">
        <v>813</v>
      </c>
      <c r="CD269" t="s">
        <v>814</v>
      </c>
      <c r="CE269" t="s">
        <v>815</v>
      </c>
      <c r="CF269" t="s">
        <v>118</v>
      </c>
      <c r="CG269" s="4">
        <v>96950</v>
      </c>
      <c r="CH269" s="2">
        <v>8.35</v>
      </c>
      <c r="CI269" s="2">
        <v>8.35</v>
      </c>
      <c r="CJ269" s="2">
        <v>12.53</v>
      </c>
      <c r="CK269" s="2">
        <v>12.53</v>
      </c>
      <c r="CL269" t="s">
        <v>131</v>
      </c>
      <c r="CN269" t="s">
        <v>133</v>
      </c>
      <c r="CP269" t="s">
        <v>113</v>
      </c>
      <c r="CQ269" t="s">
        <v>134</v>
      </c>
      <c r="CR269" t="s">
        <v>113</v>
      </c>
      <c r="CS269" t="s">
        <v>134</v>
      </c>
      <c r="CT269" t="s">
        <v>132</v>
      </c>
      <c r="CU269" t="s">
        <v>134</v>
      </c>
      <c r="CV269" t="s">
        <v>132</v>
      </c>
      <c r="CW269" t="s">
        <v>557</v>
      </c>
      <c r="CX269" s="5">
        <v>16702345828</v>
      </c>
      <c r="CY269" t="s">
        <v>818</v>
      </c>
      <c r="CZ269" t="s">
        <v>132</v>
      </c>
      <c r="DA269" t="s">
        <v>134</v>
      </c>
      <c r="DB269" t="s">
        <v>113</v>
      </c>
      <c r="DC269" t="s">
        <v>1847</v>
      </c>
      <c r="DD269" t="s">
        <v>1848</v>
      </c>
      <c r="DF269" t="s">
        <v>1849</v>
      </c>
      <c r="DG269" t="s">
        <v>1850</v>
      </c>
    </row>
    <row r="270" spans="1:111" ht="14.45" customHeight="1" x14ac:dyDescent="0.25">
      <c r="A270" t="s">
        <v>6209</v>
      </c>
      <c r="B270" t="s">
        <v>356</v>
      </c>
      <c r="C270" s="1">
        <v>44784.07152662037</v>
      </c>
      <c r="D270" s="1">
        <v>44893</v>
      </c>
      <c r="E270" t="s">
        <v>112</v>
      </c>
      <c r="F270" s="1">
        <v>44831.833333333336</v>
      </c>
      <c r="G270" t="s">
        <v>134</v>
      </c>
      <c r="H270" t="s">
        <v>113</v>
      </c>
      <c r="I270" t="s">
        <v>113</v>
      </c>
      <c r="J270" t="s">
        <v>6210</v>
      </c>
      <c r="K270" t="s">
        <v>3078</v>
      </c>
      <c r="L270" t="s">
        <v>3079</v>
      </c>
      <c r="N270" t="s">
        <v>141</v>
      </c>
      <c r="O270" t="s">
        <v>118</v>
      </c>
      <c r="P270" s="4">
        <v>96950</v>
      </c>
      <c r="Q270" t="s">
        <v>119</v>
      </c>
      <c r="R270" t="s">
        <v>3080</v>
      </c>
      <c r="S270" s="5">
        <v>16702343203</v>
      </c>
      <c r="U270">
        <v>611110</v>
      </c>
      <c r="V270" t="s">
        <v>120</v>
      </c>
      <c r="X270" t="s">
        <v>3081</v>
      </c>
      <c r="Y270" t="s">
        <v>6211</v>
      </c>
      <c r="Z270" t="s">
        <v>3083</v>
      </c>
      <c r="AA270" t="s">
        <v>6212</v>
      </c>
      <c r="AB270" t="s">
        <v>3079</v>
      </c>
      <c r="AD270" t="s">
        <v>141</v>
      </c>
      <c r="AE270" t="s">
        <v>118</v>
      </c>
      <c r="AF270" s="4">
        <v>96950</v>
      </c>
      <c r="AG270" t="s">
        <v>119</v>
      </c>
      <c r="AH270" t="s">
        <v>3080</v>
      </c>
      <c r="AI270" s="5">
        <v>16702343203</v>
      </c>
      <c r="AK270" t="s">
        <v>3084</v>
      </c>
      <c r="BC270" t="str">
        <f>"27-3091.00"</f>
        <v>27-3091.00</v>
      </c>
      <c r="BD270" t="s">
        <v>749</v>
      </c>
      <c r="BE270" t="s">
        <v>6213</v>
      </c>
      <c r="BF270" t="s">
        <v>6212</v>
      </c>
      <c r="BG270">
        <v>1</v>
      </c>
      <c r="BI270" s="1">
        <v>44833</v>
      </c>
      <c r="BJ270" s="1">
        <v>45197</v>
      </c>
      <c r="BM270">
        <v>40</v>
      </c>
      <c r="BN270">
        <v>0</v>
      </c>
      <c r="BO270">
        <v>8</v>
      </c>
      <c r="BP270">
        <v>8</v>
      </c>
      <c r="BQ270">
        <v>8</v>
      </c>
      <c r="BR270">
        <v>8</v>
      </c>
      <c r="BS270">
        <v>8</v>
      </c>
      <c r="BT270">
        <v>0</v>
      </c>
      <c r="BU270" t="str">
        <f>"8:00 AM"</f>
        <v>8:00 AM</v>
      </c>
      <c r="BV270" t="str">
        <f>"5:00 PM"</f>
        <v>5:00 PM</v>
      </c>
      <c r="BW270" t="s">
        <v>150</v>
      </c>
      <c r="BX270">
        <v>0</v>
      </c>
      <c r="BY270">
        <v>12</v>
      </c>
      <c r="BZ270" t="s">
        <v>113</v>
      </c>
      <c r="CB270" s="3" t="s">
        <v>6214</v>
      </c>
      <c r="CC270" t="s">
        <v>3089</v>
      </c>
      <c r="CD270" t="s">
        <v>926</v>
      </c>
      <c r="CE270" t="s">
        <v>141</v>
      </c>
      <c r="CF270" t="s">
        <v>118</v>
      </c>
      <c r="CG270" s="4">
        <v>96950</v>
      </c>
      <c r="CH270" s="2">
        <v>16.899999999999999</v>
      </c>
      <c r="CI270" s="2">
        <v>16.899999999999999</v>
      </c>
      <c r="CJ270" s="2">
        <v>25.35</v>
      </c>
      <c r="CK270" s="2">
        <v>25.35</v>
      </c>
      <c r="CL270" t="s">
        <v>131</v>
      </c>
      <c r="CN270" t="s">
        <v>133</v>
      </c>
      <c r="CP270" t="s">
        <v>113</v>
      </c>
      <c r="CQ270" t="s">
        <v>134</v>
      </c>
      <c r="CR270" t="s">
        <v>113</v>
      </c>
      <c r="CS270" t="s">
        <v>113</v>
      </c>
      <c r="CT270" t="s">
        <v>132</v>
      </c>
      <c r="CU270" t="s">
        <v>134</v>
      </c>
      <c r="CV270" t="s">
        <v>132</v>
      </c>
      <c r="CW270" t="s">
        <v>6215</v>
      </c>
      <c r="CX270" s="5">
        <v>16702343203</v>
      </c>
      <c r="CY270" t="s">
        <v>3084</v>
      </c>
      <c r="CZ270" t="s">
        <v>132</v>
      </c>
      <c r="DA270" t="s">
        <v>134</v>
      </c>
      <c r="DB270" t="s">
        <v>113</v>
      </c>
      <c r="DC270" t="s">
        <v>3091</v>
      </c>
      <c r="DD270" t="s">
        <v>3092</v>
      </c>
      <c r="DE270" t="s">
        <v>113</v>
      </c>
      <c r="DG270" t="s">
        <v>3093</v>
      </c>
    </row>
    <row r="271" spans="1:111" ht="14.45" customHeight="1" x14ac:dyDescent="0.25">
      <c r="A271" t="s">
        <v>6216</v>
      </c>
      <c r="B271" t="s">
        <v>187</v>
      </c>
      <c r="C271" s="1">
        <v>44846.819845949074</v>
      </c>
      <c r="D271" s="1">
        <v>44893</v>
      </c>
      <c r="E271" t="s">
        <v>112</v>
      </c>
      <c r="F271" s="1">
        <v>44985.791666666664</v>
      </c>
      <c r="G271" t="s">
        <v>113</v>
      </c>
      <c r="H271" t="s">
        <v>113</v>
      </c>
      <c r="I271" t="s">
        <v>113</v>
      </c>
      <c r="J271" t="s">
        <v>1401</v>
      </c>
      <c r="K271" t="s">
        <v>1401</v>
      </c>
      <c r="L271" t="s">
        <v>6217</v>
      </c>
      <c r="M271" t="s">
        <v>2896</v>
      </c>
      <c r="N271" t="s">
        <v>117</v>
      </c>
      <c r="O271" t="s">
        <v>118</v>
      </c>
      <c r="P271" s="4">
        <v>96950</v>
      </c>
      <c r="Q271" t="s">
        <v>119</v>
      </c>
      <c r="S271" s="5">
        <v>16702351662</v>
      </c>
      <c r="U271">
        <v>811412</v>
      </c>
      <c r="V271" t="s">
        <v>120</v>
      </c>
      <c r="X271" t="s">
        <v>387</v>
      </c>
      <c r="Y271" t="s">
        <v>1406</v>
      </c>
      <c r="Z271" t="s">
        <v>792</v>
      </c>
      <c r="AA271" t="s">
        <v>6218</v>
      </c>
      <c r="AB271" t="s">
        <v>2895</v>
      </c>
      <c r="AC271" t="s">
        <v>2896</v>
      </c>
      <c r="AD271" t="s">
        <v>117</v>
      </c>
      <c r="AE271" t="s">
        <v>118</v>
      </c>
      <c r="AF271" s="4">
        <v>96950</v>
      </c>
      <c r="AG271" t="s">
        <v>119</v>
      </c>
      <c r="AI271" s="5">
        <v>16702351662</v>
      </c>
      <c r="AK271" t="s">
        <v>1415</v>
      </c>
      <c r="BC271" t="str">
        <f>"49-3023.00"</f>
        <v>49-3023.00</v>
      </c>
      <c r="BD271" t="s">
        <v>1481</v>
      </c>
      <c r="BE271" t="s">
        <v>6219</v>
      </c>
      <c r="BF271" t="s">
        <v>6220</v>
      </c>
      <c r="BG271">
        <v>1</v>
      </c>
      <c r="BH271">
        <v>1</v>
      </c>
      <c r="BI271" s="1">
        <v>44987</v>
      </c>
      <c r="BJ271" s="1">
        <v>45352</v>
      </c>
      <c r="BK271" s="1">
        <v>44987</v>
      </c>
      <c r="BL271" s="1">
        <v>45352</v>
      </c>
      <c r="BM271">
        <v>40</v>
      </c>
      <c r="BN271">
        <v>0</v>
      </c>
      <c r="BO271">
        <v>8</v>
      </c>
      <c r="BP271">
        <v>8</v>
      </c>
      <c r="BQ271">
        <v>8</v>
      </c>
      <c r="BR271">
        <v>8</v>
      </c>
      <c r="BS271">
        <v>8</v>
      </c>
      <c r="BT271">
        <v>0</v>
      </c>
      <c r="BU271" t="str">
        <f>"8:00 AM"</f>
        <v>8:00 AM</v>
      </c>
      <c r="BV271" t="str">
        <f>"5:00 PM"</f>
        <v>5:00 PM</v>
      </c>
      <c r="BW271" t="s">
        <v>164</v>
      </c>
      <c r="BX271">
        <v>0</v>
      </c>
      <c r="BY271">
        <v>12</v>
      </c>
      <c r="BZ271" t="s">
        <v>113</v>
      </c>
      <c r="CB271" s="3" t="s">
        <v>6221</v>
      </c>
      <c r="CC271" t="s">
        <v>2895</v>
      </c>
      <c r="CD271" t="s">
        <v>2896</v>
      </c>
      <c r="CE271" t="s">
        <v>117</v>
      </c>
      <c r="CF271" t="s">
        <v>118</v>
      </c>
      <c r="CG271" s="4">
        <v>96950</v>
      </c>
      <c r="CH271" s="2">
        <v>9.93</v>
      </c>
      <c r="CI271" s="2">
        <v>9.93</v>
      </c>
      <c r="CJ271" s="2">
        <v>14.9</v>
      </c>
      <c r="CK271" s="2">
        <v>14.9</v>
      </c>
      <c r="CL271" t="s">
        <v>131</v>
      </c>
      <c r="CN271" t="s">
        <v>133</v>
      </c>
      <c r="CP271" t="s">
        <v>113</v>
      </c>
      <c r="CQ271" t="s">
        <v>134</v>
      </c>
      <c r="CR271" t="s">
        <v>113</v>
      </c>
      <c r="CS271" t="s">
        <v>134</v>
      </c>
      <c r="CT271" t="s">
        <v>132</v>
      </c>
      <c r="CU271" t="s">
        <v>134</v>
      </c>
      <c r="CV271" t="s">
        <v>132</v>
      </c>
      <c r="CW271" t="s">
        <v>132</v>
      </c>
      <c r="CX271" s="5">
        <v>16702351662</v>
      </c>
      <c r="CY271" t="s">
        <v>1409</v>
      </c>
      <c r="CZ271" t="s">
        <v>132</v>
      </c>
      <c r="DA271" t="s">
        <v>134</v>
      </c>
      <c r="DB271" t="s">
        <v>113</v>
      </c>
    </row>
    <row r="272" spans="1:111" ht="14.45" customHeight="1" x14ac:dyDescent="0.25">
      <c r="A272" t="s">
        <v>6222</v>
      </c>
      <c r="B272" t="s">
        <v>187</v>
      </c>
      <c r="C272" s="1">
        <v>44848.051297569444</v>
      </c>
      <c r="D272" s="1">
        <v>44893</v>
      </c>
      <c r="E272" t="s">
        <v>170</v>
      </c>
      <c r="G272" t="s">
        <v>113</v>
      </c>
      <c r="H272" t="s">
        <v>113</v>
      </c>
      <c r="I272" t="s">
        <v>113</v>
      </c>
      <c r="J272" t="s">
        <v>5160</v>
      </c>
      <c r="K272" t="s">
        <v>132</v>
      </c>
      <c r="L272" t="s">
        <v>5161</v>
      </c>
      <c r="M272" t="s">
        <v>5162</v>
      </c>
      <c r="N272" t="s">
        <v>3527</v>
      </c>
      <c r="O272" t="s">
        <v>118</v>
      </c>
      <c r="P272" s="4">
        <v>96952</v>
      </c>
      <c r="Q272" t="s">
        <v>119</v>
      </c>
      <c r="R272" t="s">
        <v>132</v>
      </c>
      <c r="S272" s="5">
        <v>16704339989</v>
      </c>
      <c r="U272">
        <v>481111</v>
      </c>
      <c r="V272" t="s">
        <v>120</v>
      </c>
      <c r="X272" t="s">
        <v>5163</v>
      </c>
      <c r="Y272" t="s">
        <v>5164</v>
      </c>
      <c r="Z272" t="s">
        <v>5165</v>
      </c>
      <c r="AA272" t="s">
        <v>326</v>
      </c>
      <c r="AB272" t="s">
        <v>5161</v>
      </c>
      <c r="AC272" t="s">
        <v>5162</v>
      </c>
      <c r="AD272" t="s">
        <v>3527</v>
      </c>
      <c r="AE272" t="s">
        <v>118</v>
      </c>
      <c r="AF272" s="4">
        <v>96952</v>
      </c>
      <c r="AG272" t="s">
        <v>119</v>
      </c>
      <c r="AH272" t="s">
        <v>132</v>
      </c>
      <c r="AI272" s="5">
        <v>16704339989</v>
      </c>
      <c r="AK272" t="s">
        <v>5166</v>
      </c>
      <c r="BC272" t="str">
        <f>"43-4181.00"</f>
        <v>43-4181.00</v>
      </c>
      <c r="BD272" t="s">
        <v>5957</v>
      </c>
      <c r="BE272" t="s">
        <v>5958</v>
      </c>
      <c r="BF272" t="s">
        <v>5959</v>
      </c>
      <c r="BG272">
        <v>1</v>
      </c>
      <c r="BH272">
        <v>1</v>
      </c>
      <c r="BI272" s="1">
        <v>44927</v>
      </c>
      <c r="BJ272" s="1">
        <v>45291</v>
      </c>
      <c r="BK272" s="1">
        <v>44927</v>
      </c>
      <c r="BL272" s="1">
        <v>45291</v>
      </c>
      <c r="BM272">
        <v>40</v>
      </c>
      <c r="BN272">
        <v>0</v>
      </c>
      <c r="BO272">
        <v>8</v>
      </c>
      <c r="BP272">
        <v>8</v>
      </c>
      <c r="BQ272">
        <v>8</v>
      </c>
      <c r="BR272">
        <v>8</v>
      </c>
      <c r="BS272">
        <v>8</v>
      </c>
      <c r="BT272">
        <v>0</v>
      </c>
      <c r="BU272" t="str">
        <f>"8:00 AM"</f>
        <v>8:00 AM</v>
      </c>
      <c r="BV272" t="str">
        <f>"5:00 PM"</f>
        <v>5:00 PM</v>
      </c>
      <c r="BW272" t="s">
        <v>164</v>
      </c>
      <c r="BX272">
        <v>0</v>
      </c>
      <c r="BY272">
        <v>12</v>
      </c>
      <c r="BZ272" t="s">
        <v>113</v>
      </c>
      <c r="CB272" t="s">
        <v>6223</v>
      </c>
      <c r="CC272" t="s">
        <v>5161</v>
      </c>
      <c r="CD272" t="s">
        <v>5162</v>
      </c>
      <c r="CE272" t="s">
        <v>3527</v>
      </c>
      <c r="CF272" t="s">
        <v>118</v>
      </c>
      <c r="CG272" s="4">
        <v>96952</v>
      </c>
      <c r="CH272" s="2">
        <v>8.4600000000000009</v>
      </c>
      <c r="CI272" s="2">
        <v>11.54</v>
      </c>
      <c r="CJ272" s="2">
        <v>0</v>
      </c>
      <c r="CK272" s="2">
        <v>0</v>
      </c>
      <c r="CL272" t="s">
        <v>131</v>
      </c>
      <c r="CM272" t="s">
        <v>132</v>
      </c>
      <c r="CN272" t="s">
        <v>133</v>
      </c>
      <c r="CP272" t="s">
        <v>113</v>
      </c>
      <c r="CQ272" t="s">
        <v>134</v>
      </c>
      <c r="CR272" t="s">
        <v>113</v>
      </c>
      <c r="CS272" t="s">
        <v>113</v>
      </c>
      <c r="CT272" t="s">
        <v>134</v>
      </c>
      <c r="CU272" t="s">
        <v>134</v>
      </c>
      <c r="CV272" t="s">
        <v>132</v>
      </c>
      <c r="CW272" t="s">
        <v>4181</v>
      </c>
      <c r="CX272" s="5">
        <v>16704339989</v>
      </c>
      <c r="CY272" t="s">
        <v>5170</v>
      </c>
      <c r="CZ272" t="s">
        <v>5171</v>
      </c>
      <c r="DA272" t="s">
        <v>134</v>
      </c>
      <c r="DB272" t="s">
        <v>113</v>
      </c>
    </row>
    <row r="273" spans="1:111" ht="14.45" customHeight="1" x14ac:dyDescent="0.25">
      <c r="A273" t="s">
        <v>6224</v>
      </c>
      <c r="B273" t="s">
        <v>187</v>
      </c>
      <c r="C273" s="1">
        <v>44816.153984027776</v>
      </c>
      <c r="D273" s="1">
        <v>44893</v>
      </c>
      <c r="E273" t="s">
        <v>112</v>
      </c>
      <c r="F273" s="1">
        <v>44956.791666666664</v>
      </c>
      <c r="G273" t="s">
        <v>113</v>
      </c>
      <c r="H273" t="s">
        <v>113</v>
      </c>
      <c r="I273" t="s">
        <v>113</v>
      </c>
      <c r="J273" t="s">
        <v>6225</v>
      </c>
      <c r="L273" t="s">
        <v>6226</v>
      </c>
      <c r="M273" t="s">
        <v>947</v>
      </c>
      <c r="N273" t="s">
        <v>117</v>
      </c>
      <c r="O273" t="s">
        <v>118</v>
      </c>
      <c r="P273" s="4">
        <v>96950</v>
      </c>
      <c r="Q273" t="s">
        <v>119</v>
      </c>
      <c r="R273" t="s">
        <v>1405</v>
      </c>
      <c r="S273" s="5">
        <v>16707891106</v>
      </c>
      <c r="U273">
        <v>56132</v>
      </c>
      <c r="V273" t="s">
        <v>120</v>
      </c>
      <c r="X273" t="s">
        <v>6227</v>
      </c>
      <c r="Y273" t="s">
        <v>6228</v>
      </c>
      <c r="Z273" t="s">
        <v>5139</v>
      </c>
      <c r="AA273" t="s">
        <v>6229</v>
      </c>
      <c r="AB273" t="s">
        <v>6226</v>
      </c>
      <c r="AC273" t="s">
        <v>947</v>
      </c>
      <c r="AD273" t="s">
        <v>117</v>
      </c>
      <c r="AE273" t="s">
        <v>118</v>
      </c>
      <c r="AF273" s="4">
        <v>96950</v>
      </c>
      <c r="AG273" t="s">
        <v>119</v>
      </c>
      <c r="AH273" t="s">
        <v>1405</v>
      </c>
      <c r="AI273" s="5">
        <v>16707891106</v>
      </c>
      <c r="AK273" t="s">
        <v>6230</v>
      </c>
      <c r="BC273" t="str">
        <f>"49-9071.00"</f>
        <v>49-9071.00</v>
      </c>
      <c r="BD273" t="s">
        <v>240</v>
      </c>
      <c r="BE273" t="s">
        <v>6231</v>
      </c>
      <c r="BF273" t="s">
        <v>453</v>
      </c>
      <c r="BG273">
        <v>20</v>
      </c>
      <c r="BH273">
        <v>20</v>
      </c>
      <c r="BI273" s="1">
        <v>44958</v>
      </c>
      <c r="BJ273" s="1">
        <v>45322</v>
      </c>
      <c r="BK273" s="1">
        <v>44958</v>
      </c>
      <c r="BL273" s="1">
        <v>45322</v>
      </c>
      <c r="BM273">
        <v>35</v>
      </c>
      <c r="BN273">
        <v>0</v>
      </c>
      <c r="BO273">
        <v>7</v>
      </c>
      <c r="BP273">
        <v>7</v>
      </c>
      <c r="BQ273">
        <v>7</v>
      </c>
      <c r="BR273">
        <v>7</v>
      </c>
      <c r="BS273">
        <v>7</v>
      </c>
      <c r="BT273">
        <v>0</v>
      </c>
      <c r="BU273" t="str">
        <f>"8:00 AM"</f>
        <v>8:00 AM</v>
      </c>
      <c r="BV273" t="str">
        <f>"4:30 PM"</f>
        <v>4:30 PM</v>
      </c>
      <c r="BW273" t="s">
        <v>164</v>
      </c>
      <c r="BX273">
        <v>0</v>
      </c>
      <c r="BY273">
        <v>12</v>
      </c>
      <c r="BZ273" t="s">
        <v>113</v>
      </c>
      <c r="CB273" t="s">
        <v>6232</v>
      </c>
      <c r="CC273" t="s">
        <v>6233</v>
      </c>
      <c r="CD273" t="s">
        <v>6234</v>
      </c>
      <c r="CE273" t="s">
        <v>117</v>
      </c>
      <c r="CF273" t="s">
        <v>118</v>
      </c>
      <c r="CG273" s="4">
        <v>96950</v>
      </c>
      <c r="CH273" s="2">
        <v>9.19</v>
      </c>
      <c r="CI273" s="2">
        <v>9.19</v>
      </c>
      <c r="CJ273" s="2">
        <v>13.79</v>
      </c>
      <c r="CK273" s="2">
        <v>13.79</v>
      </c>
      <c r="CL273" t="s">
        <v>131</v>
      </c>
      <c r="CM273" t="s">
        <v>6235</v>
      </c>
      <c r="CN273" t="s">
        <v>133</v>
      </c>
      <c r="CP273" t="s">
        <v>113</v>
      </c>
      <c r="CQ273" t="s">
        <v>134</v>
      </c>
      <c r="CR273" t="s">
        <v>113</v>
      </c>
      <c r="CS273" t="s">
        <v>134</v>
      </c>
      <c r="CT273" t="s">
        <v>134</v>
      </c>
      <c r="CU273" t="s">
        <v>134</v>
      </c>
      <c r="CV273" t="s">
        <v>132</v>
      </c>
      <c r="CW273" t="s">
        <v>409</v>
      </c>
      <c r="CX273" s="5">
        <v>16707891106</v>
      </c>
      <c r="CY273" t="s">
        <v>6230</v>
      </c>
      <c r="CZ273" t="s">
        <v>399</v>
      </c>
      <c r="DA273" t="s">
        <v>134</v>
      </c>
      <c r="DB273" t="s">
        <v>113</v>
      </c>
    </row>
    <row r="274" spans="1:111" ht="14.45" customHeight="1" x14ac:dyDescent="0.25">
      <c r="A274" t="s">
        <v>6236</v>
      </c>
      <c r="B274" t="s">
        <v>187</v>
      </c>
      <c r="C274" s="1">
        <v>44834.253398726854</v>
      </c>
      <c r="D274" s="1">
        <v>44893</v>
      </c>
      <c r="E274" t="s">
        <v>170</v>
      </c>
      <c r="G274" t="s">
        <v>113</v>
      </c>
      <c r="H274" t="s">
        <v>113</v>
      </c>
      <c r="I274" t="s">
        <v>113</v>
      </c>
      <c r="J274" t="s">
        <v>3651</v>
      </c>
      <c r="L274" t="s">
        <v>3652</v>
      </c>
      <c r="N274" t="s">
        <v>117</v>
      </c>
      <c r="O274" t="s">
        <v>118</v>
      </c>
      <c r="P274" s="4">
        <v>96950</v>
      </c>
      <c r="Q274" t="s">
        <v>119</v>
      </c>
      <c r="S274" s="5">
        <v>16707838533</v>
      </c>
      <c r="U274">
        <v>561520</v>
      </c>
      <c r="V274" t="s">
        <v>120</v>
      </c>
      <c r="X274" t="s">
        <v>3653</v>
      </c>
      <c r="Y274" t="s">
        <v>3654</v>
      </c>
      <c r="Z274" t="s">
        <v>1406</v>
      </c>
      <c r="AA274" t="s">
        <v>144</v>
      </c>
      <c r="AB274" t="s">
        <v>3652</v>
      </c>
      <c r="AD274" t="s">
        <v>117</v>
      </c>
      <c r="AE274" t="s">
        <v>118</v>
      </c>
      <c r="AF274" s="4">
        <v>96950</v>
      </c>
      <c r="AG274" t="s">
        <v>119</v>
      </c>
      <c r="AI274" s="5">
        <v>16707838533</v>
      </c>
      <c r="AK274" t="s">
        <v>3655</v>
      </c>
      <c r="BC274" t="str">
        <f>"49-9071.00"</f>
        <v>49-9071.00</v>
      </c>
      <c r="BD274" t="s">
        <v>240</v>
      </c>
      <c r="BE274" t="s">
        <v>3656</v>
      </c>
      <c r="BF274" t="s">
        <v>3657</v>
      </c>
      <c r="BG274">
        <v>1</v>
      </c>
      <c r="BH274">
        <v>1</v>
      </c>
      <c r="BI274" s="1">
        <v>44835</v>
      </c>
      <c r="BJ274" s="1">
        <v>45199</v>
      </c>
      <c r="BK274" s="1">
        <v>44893</v>
      </c>
      <c r="BL274" s="1">
        <v>45199</v>
      </c>
      <c r="BM274">
        <v>35</v>
      </c>
      <c r="BN274">
        <v>0</v>
      </c>
      <c r="BO274">
        <v>7</v>
      </c>
      <c r="BP274">
        <v>7</v>
      </c>
      <c r="BQ274">
        <v>7</v>
      </c>
      <c r="BR274">
        <v>7</v>
      </c>
      <c r="BS274">
        <v>7</v>
      </c>
      <c r="BT274">
        <v>0</v>
      </c>
      <c r="BU274" t="str">
        <f>"8:00 AM"</f>
        <v>8:00 AM</v>
      </c>
      <c r="BV274" t="str">
        <f>"4:00 PM"</f>
        <v>4:00 PM</v>
      </c>
      <c r="BW274" t="s">
        <v>164</v>
      </c>
      <c r="BX274">
        <v>0</v>
      </c>
      <c r="BY274">
        <v>12</v>
      </c>
      <c r="BZ274" t="s">
        <v>113</v>
      </c>
      <c r="CB274" t="s">
        <v>6237</v>
      </c>
      <c r="CC274" t="s">
        <v>3659</v>
      </c>
      <c r="CE274" t="s">
        <v>117</v>
      </c>
      <c r="CF274" t="s">
        <v>118</v>
      </c>
      <c r="CG274" s="4">
        <v>96950</v>
      </c>
      <c r="CH274" s="2">
        <v>9.19</v>
      </c>
      <c r="CI274" s="2">
        <v>9.19</v>
      </c>
      <c r="CJ274" s="2">
        <v>13.79</v>
      </c>
      <c r="CK274" s="2">
        <v>13.79</v>
      </c>
      <c r="CL274" t="s">
        <v>131</v>
      </c>
      <c r="CM274" t="s">
        <v>128</v>
      </c>
      <c r="CN274" t="s">
        <v>133</v>
      </c>
      <c r="CP274" t="s">
        <v>113</v>
      </c>
      <c r="CQ274" t="s">
        <v>134</v>
      </c>
      <c r="CR274" t="s">
        <v>113</v>
      </c>
      <c r="CS274" t="s">
        <v>134</v>
      </c>
      <c r="CT274" t="s">
        <v>132</v>
      </c>
      <c r="CU274" t="s">
        <v>134</v>
      </c>
      <c r="CV274" t="s">
        <v>132</v>
      </c>
      <c r="CW274" t="s">
        <v>6238</v>
      </c>
      <c r="CX274" s="5">
        <v>16707838533</v>
      </c>
      <c r="CY274" t="s">
        <v>3655</v>
      </c>
      <c r="CZ274" t="s">
        <v>132</v>
      </c>
      <c r="DA274" t="s">
        <v>134</v>
      </c>
      <c r="DB274" t="s">
        <v>113</v>
      </c>
    </row>
    <row r="275" spans="1:111" ht="14.45" customHeight="1" x14ac:dyDescent="0.25">
      <c r="A275" t="s">
        <v>6239</v>
      </c>
      <c r="B275" t="s">
        <v>187</v>
      </c>
      <c r="C275" s="1">
        <v>44812.0329724537</v>
      </c>
      <c r="D275" s="1">
        <v>44893</v>
      </c>
      <c r="E275" t="s">
        <v>170</v>
      </c>
      <c r="G275" t="s">
        <v>113</v>
      </c>
      <c r="H275" t="s">
        <v>113</v>
      </c>
      <c r="I275" t="s">
        <v>113</v>
      </c>
      <c r="J275" t="s">
        <v>6240</v>
      </c>
      <c r="K275" t="s">
        <v>6241</v>
      </c>
      <c r="L275" t="s">
        <v>6242</v>
      </c>
      <c r="M275" t="s">
        <v>6243</v>
      </c>
      <c r="N275" t="s">
        <v>117</v>
      </c>
      <c r="O275" t="s">
        <v>118</v>
      </c>
      <c r="P275" s="4">
        <v>96950</v>
      </c>
      <c r="Q275" t="s">
        <v>119</v>
      </c>
      <c r="R275" t="s">
        <v>696</v>
      </c>
      <c r="S275" s="5">
        <v>16702871886</v>
      </c>
      <c r="U275">
        <v>811118</v>
      </c>
      <c r="V275" t="s">
        <v>120</v>
      </c>
      <c r="X275" t="s">
        <v>6244</v>
      </c>
      <c r="Y275" t="s">
        <v>6245</v>
      </c>
      <c r="Z275" t="s">
        <v>6246</v>
      </c>
      <c r="AA275" t="s">
        <v>1075</v>
      </c>
      <c r="AB275" t="s">
        <v>6247</v>
      </c>
      <c r="AD275" t="s">
        <v>117</v>
      </c>
      <c r="AE275" t="s">
        <v>118</v>
      </c>
      <c r="AF275" s="4">
        <v>96950</v>
      </c>
      <c r="AG275" t="s">
        <v>119</v>
      </c>
      <c r="AH275" t="s">
        <v>696</v>
      </c>
      <c r="AI275" s="5">
        <v>16702871886</v>
      </c>
      <c r="AK275" t="s">
        <v>6248</v>
      </c>
      <c r="BC275" t="str">
        <f>"41-2022.00"</f>
        <v>41-2022.00</v>
      </c>
      <c r="BD275" t="s">
        <v>5387</v>
      </c>
      <c r="BE275" t="s">
        <v>6249</v>
      </c>
      <c r="BF275" t="s">
        <v>5387</v>
      </c>
      <c r="BG275">
        <v>2</v>
      </c>
      <c r="BH275">
        <v>2</v>
      </c>
      <c r="BI275" s="1">
        <v>44927</v>
      </c>
      <c r="BJ275" s="1">
        <v>45291</v>
      </c>
      <c r="BK275" s="1">
        <v>44927</v>
      </c>
      <c r="BL275" s="1">
        <v>45291</v>
      </c>
      <c r="BM275">
        <v>35</v>
      </c>
      <c r="BN275">
        <v>0</v>
      </c>
      <c r="BO275">
        <v>7</v>
      </c>
      <c r="BP275">
        <v>7</v>
      </c>
      <c r="BQ275">
        <v>7</v>
      </c>
      <c r="BR275">
        <v>7</v>
      </c>
      <c r="BS275">
        <v>7</v>
      </c>
      <c r="BT275">
        <v>0</v>
      </c>
      <c r="BU275" t="str">
        <f>"9:00 AM"</f>
        <v>9:00 AM</v>
      </c>
      <c r="BV275" t="str">
        <f>"5:00 PM"</f>
        <v>5:00 PM</v>
      </c>
      <c r="BW275" t="s">
        <v>128</v>
      </c>
      <c r="BX275">
        <v>0</v>
      </c>
      <c r="BY275">
        <v>6</v>
      </c>
      <c r="BZ275" t="s">
        <v>113</v>
      </c>
      <c r="CB275" t="s">
        <v>696</v>
      </c>
      <c r="CC275" t="s">
        <v>6250</v>
      </c>
      <c r="CD275" t="s">
        <v>6251</v>
      </c>
      <c r="CE275" t="s">
        <v>117</v>
      </c>
      <c r="CF275" t="s">
        <v>118</v>
      </c>
      <c r="CG275" s="4">
        <v>96950</v>
      </c>
      <c r="CH275" s="2">
        <v>9.4700000000000006</v>
      </c>
      <c r="CI275" s="2">
        <v>10</v>
      </c>
      <c r="CJ275" s="2">
        <v>14.2</v>
      </c>
      <c r="CK275" s="2">
        <v>15</v>
      </c>
      <c r="CL275" t="s">
        <v>131</v>
      </c>
      <c r="CM275" t="s">
        <v>696</v>
      </c>
      <c r="CN275" t="s">
        <v>133</v>
      </c>
      <c r="CP275" t="s">
        <v>113</v>
      </c>
      <c r="CQ275" t="s">
        <v>134</v>
      </c>
      <c r="CR275" t="s">
        <v>113</v>
      </c>
      <c r="CS275" t="s">
        <v>134</v>
      </c>
      <c r="CT275" t="s">
        <v>132</v>
      </c>
      <c r="CU275" t="s">
        <v>134</v>
      </c>
      <c r="CV275" t="s">
        <v>132</v>
      </c>
      <c r="CW275" t="s">
        <v>696</v>
      </c>
      <c r="CX275" s="5">
        <v>16702871886</v>
      </c>
      <c r="CY275" t="s">
        <v>6248</v>
      </c>
      <c r="CZ275" t="s">
        <v>533</v>
      </c>
      <c r="DA275" t="s">
        <v>134</v>
      </c>
      <c r="DB275" t="s">
        <v>113</v>
      </c>
    </row>
    <row r="276" spans="1:111" ht="14.45" customHeight="1" x14ac:dyDescent="0.25">
      <c r="A276" t="s">
        <v>6252</v>
      </c>
      <c r="B276" t="s">
        <v>187</v>
      </c>
      <c r="C276" s="1">
        <v>44803.364931597222</v>
      </c>
      <c r="D276" s="1">
        <v>44893</v>
      </c>
      <c r="E276" t="s">
        <v>170</v>
      </c>
      <c r="G276" t="s">
        <v>113</v>
      </c>
      <c r="H276" t="s">
        <v>134</v>
      </c>
      <c r="I276" t="s">
        <v>113</v>
      </c>
      <c r="J276" t="s">
        <v>5505</v>
      </c>
      <c r="K276" t="s">
        <v>6253</v>
      </c>
      <c r="L276" t="s">
        <v>1719</v>
      </c>
      <c r="M276" t="s">
        <v>1720</v>
      </c>
      <c r="N276" t="s">
        <v>117</v>
      </c>
      <c r="O276" t="s">
        <v>118</v>
      </c>
      <c r="P276" s="4">
        <v>96950</v>
      </c>
      <c r="Q276" t="s">
        <v>119</v>
      </c>
      <c r="S276" s="5">
        <v>16702337461</v>
      </c>
      <c r="U276">
        <v>561320</v>
      </c>
      <c r="V276" t="s">
        <v>120</v>
      </c>
      <c r="X276" t="s">
        <v>1711</v>
      </c>
      <c r="Y276" t="s">
        <v>1712</v>
      </c>
      <c r="Z276" t="s">
        <v>1713</v>
      </c>
      <c r="AA276" t="s">
        <v>390</v>
      </c>
      <c r="AB276" t="s">
        <v>5507</v>
      </c>
      <c r="AC276" t="s">
        <v>1710</v>
      </c>
      <c r="AD276" t="s">
        <v>117</v>
      </c>
      <c r="AE276" t="s">
        <v>118</v>
      </c>
      <c r="AF276" s="4">
        <v>96950</v>
      </c>
      <c r="AG276" t="s">
        <v>119</v>
      </c>
      <c r="AI276" s="5">
        <v>16702337461</v>
      </c>
      <c r="AK276" t="s">
        <v>1714</v>
      </c>
      <c r="BC276" t="str">
        <f>"49-9071.00"</f>
        <v>49-9071.00</v>
      </c>
      <c r="BD276" t="s">
        <v>240</v>
      </c>
      <c r="BE276" t="s">
        <v>5508</v>
      </c>
      <c r="BF276" t="s">
        <v>2725</v>
      </c>
      <c r="BG276">
        <v>10</v>
      </c>
      <c r="BH276">
        <v>10</v>
      </c>
      <c r="BI276" s="1">
        <v>44869</v>
      </c>
      <c r="BJ276" s="1">
        <v>45233</v>
      </c>
      <c r="BK276" s="1">
        <v>44893</v>
      </c>
      <c r="BL276" s="1">
        <v>45233</v>
      </c>
      <c r="BM276">
        <v>40</v>
      </c>
      <c r="BN276">
        <v>0</v>
      </c>
      <c r="BO276">
        <v>8</v>
      </c>
      <c r="BP276">
        <v>8</v>
      </c>
      <c r="BQ276">
        <v>8</v>
      </c>
      <c r="BR276">
        <v>8</v>
      </c>
      <c r="BS276">
        <v>8</v>
      </c>
      <c r="BT276">
        <v>0</v>
      </c>
      <c r="BU276" t="str">
        <f>"8:00 AM"</f>
        <v>8:00 AM</v>
      </c>
      <c r="BV276" t="str">
        <f>"5:00 PM"</f>
        <v>5:00 PM</v>
      </c>
      <c r="BW276" t="s">
        <v>164</v>
      </c>
      <c r="BX276">
        <v>0</v>
      </c>
      <c r="BY276">
        <v>12</v>
      </c>
      <c r="BZ276" t="s">
        <v>113</v>
      </c>
      <c r="CB276" t="s">
        <v>6254</v>
      </c>
      <c r="CC276" t="s">
        <v>1719</v>
      </c>
      <c r="CD276" t="s">
        <v>1720</v>
      </c>
      <c r="CE276" t="s">
        <v>117</v>
      </c>
      <c r="CF276" t="s">
        <v>118</v>
      </c>
      <c r="CG276" s="4">
        <v>96950</v>
      </c>
      <c r="CH276" s="2">
        <v>9.19</v>
      </c>
      <c r="CI276" s="2">
        <v>9.19</v>
      </c>
      <c r="CJ276" s="2">
        <v>13.78</v>
      </c>
      <c r="CK276" s="2">
        <v>13.78</v>
      </c>
      <c r="CL276" t="s">
        <v>131</v>
      </c>
      <c r="CM276" t="s">
        <v>1721</v>
      </c>
      <c r="CN276" t="s">
        <v>133</v>
      </c>
      <c r="CP276" t="s">
        <v>113</v>
      </c>
      <c r="CQ276" t="s">
        <v>134</v>
      </c>
      <c r="CR276" t="s">
        <v>134</v>
      </c>
      <c r="CS276" t="s">
        <v>134</v>
      </c>
      <c r="CT276" t="s">
        <v>132</v>
      </c>
      <c r="CU276" t="s">
        <v>134</v>
      </c>
      <c r="CV276" t="s">
        <v>132</v>
      </c>
      <c r="CW276" t="s">
        <v>1722</v>
      </c>
      <c r="CX276" s="5">
        <v>16702337461</v>
      </c>
      <c r="CY276" t="s">
        <v>1714</v>
      </c>
      <c r="CZ276" t="s">
        <v>624</v>
      </c>
      <c r="DA276" t="s">
        <v>134</v>
      </c>
      <c r="DB276" t="s">
        <v>113</v>
      </c>
    </row>
    <row r="277" spans="1:111" ht="14.45" customHeight="1" x14ac:dyDescent="0.25">
      <c r="A277" t="s">
        <v>6255</v>
      </c>
      <c r="B277" t="s">
        <v>187</v>
      </c>
      <c r="C277" s="1">
        <v>44827.069899768518</v>
      </c>
      <c r="D277" s="1">
        <v>44893</v>
      </c>
      <c r="E277" t="s">
        <v>170</v>
      </c>
      <c r="G277" t="s">
        <v>113</v>
      </c>
      <c r="H277" t="s">
        <v>113</v>
      </c>
      <c r="I277" t="s">
        <v>113</v>
      </c>
      <c r="J277" t="s">
        <v>5160</v>
      </c>
      <c r="K277" t="s">
        <v>132</v>
      </c>
      <c r="L277" t="s">
        <v>5161</v>
      </c>
      <c r="M277" t="s">
        <v>5162</v>
      </c>
      <c r="N277" t="s">
        <v>3527</v>
      </c>
      <c r="O277" t="s">
        <v>118</v>
      </c>
      <c r="P277" s="4">
        <v>96952</v>
      </c>
      <c r="Q277" t="s">
        <v>119</v>
      </c>
      <c r="R277" t="s">
        <v>132</v>
      </c>
      <c r="S277" s="5">
        <v>16704339989</v>
      </c>
      <c r="U277">
        <v>481111</v>
      </c>
      <c r="V277" t="s">
        <v>120</v>
      </c>
      <c r="X277" t="s">
        <v>5163</v>
      </c>
      <c r="Y277" t="s">
        <v>5164</v>
      </c>
      <c r="Z277" t="s">
        <v>5165</v>
      </c>
      <c r="AA277" t="s">
        <v>326</v>
      </c>
      <c r="AB277" t="s">
        <v>5161</v>
      </c>
      <c r="AC277" t="s">
        <v>5162</v>
      </c>
      <c r="AD277" t="s">
        <v>3527</v>
      </c>
      <c r="AE277" t="s">
        <v>118</v>
      </c>
      <c r="AF277" s="4">
        <v>96952</v>
      </c>
      <c r="AG277" t="s">
        <v>119</v>
      </c>
      <c r="AH277" t="s">
        <v>132</v>
      </c>
      <c r="AI277" s="5">
        <v>16704339989</v>
      </c>
      <c r="AK277" t="s">
        <v>5166</v>
      </c>
      <c r="BC277" t="str">
        <f>"43-4181.00"</f>
        <v>43-4181.00</v>
      </c>
      <c r="BD277" t="s">
        <v>5957</v>
      </c>
      <c r="BE277" t="s">
        <v>5958</v>
      </c>
      <c r="BF277" t="s">
        <v>5959</v>
      </c>
      <c r="BG277">
        <v>1</v>
      </c>
      <c r="BH277">
        <v>1</v>
      </c>
      <c r="BI277" s="1">
        <v>44927</v>
      </c>
      <c r="BJ277" s="1">
        <v>45291</v>
      </c>
      <c r="BK277" s="1">
        <v>44927</v>
      </c>
      <c r="BL277" s="1">
        <v>45291</v>
      </c>
      <c r="BM277">
        <v>40</v>
      </c>
      <c r="BN277">
        <v>0</v>
      </c>
      <c r="BO277">
        <v>8</v>
      </c>
      <c r="BP277">
        <v>8</v>
      </c>
      <c r="BQ277">
        <v>8</v>
      </c>
      <c r="BR277">
        <v>8</v>
      </c>
      <c r="BS277">
        <v>8</v>
      </c>
      <c r="BT277">
        <v>0</v>
      </c>
      <c r="BU277" t="str">
        <f>"8:00 AM"</f>
        <v>8:00 AM</v>
      </c>
      <c r="BV277" t="str">
        <f>"5:00 PM"</f>
        <v>5:00 PM</v>
      </c>
      <c r="BW277" t="s">
        <v>164</v>
      </c>
      <c r="BX277">
        <v>0</v>
      </c>
      <c r="BY277">
        <v>12</v>
      </c>
      <c r="BZ277" t="s">
        <v>113</v>
      </c>
      <c r="CB277" t="s">
        <v>6223</v>
      </c>
      <c r="CC277" t="s">
        <v>5161</v>
      </c>
      <c r="CD277" t="s">
        <v>5162</v>
      </c>
      <c r="CE277" t="s">
        <v>3527</v>
      </c>
      <c r="CF277" t="s">
        <v>118</v>
      </c>
      <c r="CG277" s="4">
        <v>96952</v>
      </c>
      <c r="CH277" s="2">
        <v>8.4600000000000009</v>
      </c>
      <c r="CI277" s="2">
        <v>11.54</v>
      </c>
      <c r="CJ277" s="2">
        <v>0</v>
      </c>
      <c r="CK277" s="2">
        <v>0</v>
      </c>
      <c r="CL277" t="s">
        <v>131</v>
      </c>
      <c r="CM277" t="s">
        <v>132</v>
      </c>
      <c r="CN277" t="s">
        <v>133</v>
      </c>
      <c r="CP277" t="s">
        <v>113</v>
      </c>
      <c r="CQ277" t="s">
        <v>134</v>
      </c>
      <c r="CR277" t="s">
        <v>113</v>
      </c>
      <c r="CS277" t="s">
        <v>113</v>
      </c>
      <c r="CT277" t="s">
        <v>134</v>
      </c>
      <c r="CU277" t="s">
        <v>134</v>
      </c>
      <c r="CV277" t="s">
        <v>132</v>
      </c>
      <c r="CW277" t="s">
        <v>4181</v>
      </c>
      <c r="CX277" s="5">
        <v>16704339989</v>
      </c>
      <c r="CY277" t="s">
        <v>5170</v>
      </c>
      <c r="CZ277" t="s">
        <v>5171</v>
      </c>
      <c r="DA277" t="s">
        <v>134</v>
      </c>
      <c r="DB277" t="s">
        <v>113</v>
      </c>
    </row>
    <row r="278" spans="1:111" ht="14.45" customHeight="1" x14ac:dyDescent="0.25">
      <c r="A278" t="s">
        <v>6256</v>
      </c>
      <c r="B278" t="s">
        <v>356</v>
      </c>
      <c r="C278" s="1">
        <v>44781.062567013891</v>
      </c>
      <c r="D278" s="1">
        <v>44893</v>
      </c>
      <c r="E278" t="s">
        <v>112</v>
      </c>
      <c r="F278" s="1">
        <v>44833.833333333336</v>
      </c>
      <c r="G278" t="s">
        <v>113</v>
      </c>
      <c r="H278" t="s">
        <v>113</v>
      </c>
      <c r="I278" t="s">
        <v>113</v>
      </c>
      <c r="J278" t="s">
        <v>1199</v>
      </c>
      <c r="K278" t="s">
        <v>1200</v>
      </c>
      <c r="L278" t="s">
        <v>1212</v>
      </c>
      <c r="N278" t="s">
        <v>117</v>
      </c>
      <c r="O278" t="s">
        <v>118</v>
      </c>
      <c r="P278" s="4">
        <v>96950</v>
      </c>
      <c r="Q278" t="s">
        <v>119</v>
      </c>
      <c r="R278" t="s">
        <v>696</v>
      </c>
      <c r="S278" s="5">
        <v>16703236877</v>
      </c>
      <c r="U278">
        <v>6216</v>
      </c>
      <c r="V278" t="s">
        <v>120</v>
      </c>
      <c r="X278" t="s">
        <v>1203</v>
      </c>
      <c r="Y278" t="s">
        <v>1204</v>
      </c>
      <c r="Z278" t="s">
        <v>1205</v>
      </c>
      <c r="AA278" t="s">
        <v>144</v>
      </c>
      <c r="AB278" t="s">
        <v>2056</v>
      </c>
      <c r="AD278" t="s">
        <v>1207</v>
      </c>
      <c r="AE278" t="s">
        <v>204</v>
      </c>
      <c r="AF278" s="4">
        <v>96931</v>
      </c>
      <c r="AG278" t="s">
        <v>119</v>
      </c>
      <c r="AH278" t="s">
        <v>696</v>
      </c>
      <c r="AI278" s="5">
        <v>16716498746</v>
      </c>
      <c r="AJ278">
        <v>203</v>
      </c>
      <c r="AK278" t="s">
        <v>1208</v>
      </c>
      <c r="BC278" t="str">
        <f>"11-3012.00"</f>
        <v>11-3012.00</v>
      </c>
      <c r="BD278" t="s">
        <v>2057</v>
      </c>
      <c r="BE278" t="s">
        <v>2058</v>
      </c>
      <c r="BF278" t="s">
        <v>2059</v>
      </c>
      <c r="BG278">
        <v>1</v>
      </c>
      <c r="BI278" s="1">
        <v>44835</v>
      </c>
      <c r="BJ278" s="1">
        <v>45199</v>
      </c>
      <c r="BM278">
        <v>40</v>
      </c>
      <c r="BN278">
        <v>0</v>
      </c>
      <c r="BO278">
        <v>8</v>
      </c>
      <c r="BP278">
        <v>8</v>
      </c>
      <c r="BQ278">
        <v>8</v>
      </c>
      <c r="BR278">
        <v>8</v>
      </c>
      <c r="BS278">
        <v>5</v>
      </c>
      <c r="BT278">
        <v>3</v>
      </c>
      <c r="BU278" t="str">
        <f>"8:30 AM"</f>
        <v>8:30 AM</v>
      </c>
      <c r="BV278" t="str">
        <f>"5:30 PM"</f>
        <v>5:30 PM</v>
      </c>
      <c r="BW278" t="s">
        <v>394</v>
      </c>
      <c r="BX278">
        <v>0</v>
      </c>
      <c r="BY278">
        <v>24</v>
      </c>
      <c r="BZ278" t="s">
        <v>134</v>
      </c>
      <c r="CA278">
        <v>4</v>
      </c>
      <c r="CB278" t="s">
        <v>2060</v>
      </c>
      <c r="CC278" t="s">
        <v>1212</v>
      </c>
      <c r="CD278" t="s">
        <v>2061</v>
      </c>
      <c r="CE278" t="s">
        <v>117</v>
      </c>
      <c r="CF278" t="s">
        <v>118</v>
      </c>
      <c r="CG278" s="4">
        <v>96950</v>
      </c>
      <c r="CH278" s="2">
        <v>18.579999999999998</v>
      </c>
      <c r="CI278" s="2">
        <v>18.579999999999998</v>
      </c>
      <c r="CL278" t="s">
        <v>131</v>
      </c>
      <c r="CM278" t="s">
        <v>132</v>
      </c>
      <c r="CN278" t="s">
        <v>133</v>
      </c>
      <c r="CP278" t="s">
        <v>113</v>
      </c>
      <c r="CQ278" t="s">
        <v>134</v>
      </c>
      <c r="CR278" t="s">
        <v>113</v>
      </c>
      <c r="CS278" t="s">
        <v>113</v>
      </c>
      <c r="CT278" t="s">
        <v>132</v>
      </c>
      <c r="CU278" t="s">
        <v>134</v>
      </c>
      <c r="CV278" t="s">
        <v>132</v>
      </c>
      <c r="CW278" t="s">
        <v>132</v>
      </c>
      <c r="CX278" s="5">
        <v>16703236877</v>
      </c>
      <c r="CY278" t="s">
        <v>1213</v>
      </c>
      <c r="CZ278" t="s">
        <v>132</v>
      </c>
      <c r="DA278" t="s">
        <v>134</v>
      </c>
      <c r="DB278" t="s">
        <v>113</v>
      </c>
    </row>
    <row r="279" spans="1:111" ht="14.45" customHeight="1" x14ac:dyDescent="0.25">
      <c r="A279" t="s">
        <v>6257</v>
      </c>
      <c r="B279" t="s">
        <v>187</v>
      </c>
      <c r="C279" s="1">
        <v>44830.970743749996</v>
      </c>
      <c r="D279" s="1">
        <v>44893</v>
      </c>
      <c r="E279" t="s">
        <v>170</v>
      </c>
      <c r="G279" t="s">
        <v>113</v>
      </c>
      <c r="H279" t="s">
        <v>113</v>
      </c>
      <c r="I279" t="s">
        <v>113</v>
      </c>
      <c r="J279" t="s">
        <v>1319</v>
      </c>
      <c r="K279" t="s">
        <v>6177</v>
      </c>
      <c r="L279" t="s">
        <v>1321</v>
      </c>
      <c r="N279" t="s">
        <v>586</v>
      </c>
      <c r="O279" t="s">
        <v>118</v>
      </c>
      <c r="P279" s="4">
        <v>96950</v>
      </c>
      <c r="Q279" t="s">
        <v>119</v>
      </c>
      <c r="S279" s="5">
        <v>16702338883</v>
      </c>
      <c r="U279">
        <v>23622</v>
      </c>
      <c r="V279" t="s">
        <v>120</v>
      </c>
      <c r="X279" t="s">
        <v>6178</v>
      </c>
      <c r="Y279" t="s">
        <v>6179</v>
      </c>
      <c r="Z279" t="s">
        <v>6258</v>
      </c>
      <c r="AA279" t="s">
        <v>1325</v>
      </c>
      <c r="AB279" t="s">
        <v>1321</v>
      </c>
      <c r="AD279" t="s">
        <v>586</v>
      </c>
      <c r="AE279" t="s">
        <v>118</v>
      </c>
      <c r="AF279" s="4">
        <v>96950</v>
      </c>
      <c r="AG279" t="s">
        <v>119</v>
      </c>
      <c r="AI279" s="5">
        <v>16702338883</v>
      </c>
      <c r="AK279" t="s">
        <v>1326</v>
      </c>
      <c r="BC279" t="str">
        <f>"49-3023.00"</f>
        <v>49-3023.00</v>
      </c>
      <c r="BD279" t="s">
        <v>1481</v>
      </c>
      <c r="BE279" t="s">
        <v>6259</v>
      </c>
      <c r="BF279" t="s">
        <v>6260</v>
      </c>
      <c r="BG279">
        <v>3</v>
      </c>
      <c r="BH279">
        <v>3</v>
      </c>
      <c r="BI279" s="1">
        <v>44835</v>
      </c>
      <c r="BJ279" s="1">
        <v>45199</v>
      </c>
      <c r="BK279" s="1">
        <v>44893</v>
      </c>
      <c r="BL279" s="1">
        <v>45199</v>
      </c>
      <c r="BM279">
        <v>40</v>
      </c>
      <c r="BN279">
        <v>0</v>
      </c>
      <c r="BO279">
        <v>8</v>
      </c>
      <c r="BP279">
        <v>8</v>
      </c>
      <c r="BQ279">
        <v>8</v>
      </c>
      <c r="BR279">
        <v>8</v>
      </c>
      <c r="BS279">
        <v>8</v>
      </c>
      <c r="BT279">
        <v>0</v>
      </c>
      <c r="BU279" t="str">
        <f>"7:30 AM"</f>
        <v>7:30 AM</v>
      </c>
      <c r="BV279" t="str">
        <f>"4:30 PM"</f>
        <v>4:30 PM</v>
      </c>
      <c r="BW279" t="s">
        <v>164</v>
      </c>
      <c r="BX279">
        <v>0</v>
      </c>
      <c r="BY279">
        <v>0</v>
      </c>
      <c r="BZ279" t="s">
        <v>113</v>
      </c>
      <c r="CB279" t="s">
        <v>6261</v>
      </c>
      <c r="CC279" t="s">
        <v>1329</v>
      </c>
      <c r="CE279" t="s">
        <v>586</v>
      </c>
      <c r="CF279" t="s">
        <v>118</v>
      </c>
      <c r="CG279" s="4">
        <v>96950</v>
      </c>
      <c r="CH279" s="2">
        <v>9.93</v>
      </c>
      <c r="CI279" s="2">
        <v>10</v>
      </c>
      <c r="CJ279" s="2">
        <v>14.89</v>
      </c>
      <c r="CK279" s="2">
        <v>15</v>
      </c>
      <c r="CL279" t="s">
        <v>131</v>
      </c>
      <c r="CM279" t="s">
        <v>183</v>
      </c>
      <c r="CN279" t="s">
        <v>1330</v>
      </c>
      <c r="CP279" t="s">
        <v>113</v>
      </c>
      <c r="CQ279" t="s">
        <v>134</v>
      </c>
      <c r="CR279" t="s">
        <v>134</v>
      </c>
      <c r="CS279" t="s">
        <v>134</v>
      </c>
      <c r="CT279" t="s">
        <v>132</v>
      </c>
      <c r="CU279" t="s">
        <v>134</v>
      </c>
      <c r="CV279" t="s">
        <v>134</v>
      </c>
      <c r="CW279" t="s">
        <v>6262</v>
      </c>
      <c r="CX279" s="5">
        <v>16702338883</v>
      </c>
      <c r="CY279" t="s">
        <v>1326</v>
      </c>
      <c r="CZ279" t="s">
        <v>132</v>
      </c>
      <c r="DA279" t="s">
        <v>134</v>
      </c>
      <c r="DB279" t="s">
        <v>113</v>
      </c>
    </row>
    <row r="280" spans="1:111" ht="14.45" customHeight="1" x14ac:dyDescent="0.25">
      <c r="A280" t="s">
        <v>6263</v>
      </c>
      <c r="B280" t="s">
        <v>187</v>
      </c>
      <c r="C280" s="1">
        <v>44799.576430671295</v>
      </c>
      <c r="D280" s="1">
        <v>44893</v>
      </c>
      <c r="E280" t="s">
        <v>170</v>
      </c>
      <c r="G280" t="s">
        <v>113</v>
      </c>
      <c r="H280" t="s">
        <v>113</v>
      </c>
      <c r="I280" t="s">
        <v>113</v>
      </c>
      <c r="J280" t="s">
        <v>6264</v>
      </c>
      <c r="K280" t="s">
        <v>6265</v>
      </c>
      <c r="L280" t="s">
        <v>3139</v>
      </c>
      <c r="M280" t="s">
        <v>132</v>
      </c>
      <c r="N280" t="s">
        <v>117</v>
      </c>
      <c r="O280" t="s">
        <v>118</v>
      </c>
      <c r="P280" s="4">
        <v>96950</v>
      </c>
      <c r="Q280" t="s">
        <v>119</v>
      </c>
      <c r="S280" s="5">
        <v>16702359975</v>
      </c>
      <c r="U280">
        <v>4451</v>
      </c>
      <c r="V280" t="s">
        <v>120</v>
      </c>
      <c r="X280" t="s">
        <v>6266</v>
      </c>
      <c r="Y280" t="s">
        <v>6267</v>
      </c>
      <c r="AA280" t="s">
        <v>477</v>
      </c>
      <c r="AB280" t="s">
        <v>6268</v>
      </c>
      <c r="AC280" t="s">
        <v>132</v>
      </c>
      <c r="AD280" t="s">
        <v>117</v>
      </c>
      <c r="AE280" t="s">
        <v>118</v>
      </c>
      <c r="AF280" s="4">
        <v>96950</v>
      </c>
      <c r="AG280" t="s">
        <v>119</v>
      </c>
      <c r="AI280" s="5">
        <v>16702359975</v>
      </c>
      <c r="AK280" t="s">
        <v>6269</v>
      </c>
      <c r="BC280" t="str">
        <f>"41-1011.00"</f>
        <v>41-1011.00</v>
      </c>
      <c r="BD280" t="s">
        <v>653</v>
      </c>
      <c r="BE280" t="s">
        <v>6270</v>
      </c>
      <c r="BF280" t="s">
        <v>2632</v>
      </c>
      <c r="BG280">
        <v>1</v>
      </c>
      <c r="BH280">
        <v>1</v>
      </c>
      <c r="BI280" s="1">
        <v>44835</v>
      </c>
      <c r="BJ280" s="1">
        <v>45199</v>
      </c>
      <c r="BK280" s="1">
        <v>44893</v>
      </c>
      <c r="BL280" s="1">
        <v>45199</v>
      </c>
      <c r="BM280">
        <v>35</v>
      </c>
      <c r="BN280">
        <v>0</v>
      </c>
      <c r="BO280">
        <v>7</v>
      </c>
      <c r="BP280">
        <v>7</v>
      </c>
      <c r="BQ280">
        <v>7</v>
      </c>
      <c r="BR280">
        <v>7</v>
      </c>
      <c r="BS280">
        <v>7</v>
      </c>
      <c r="BT280">
        <v>0</v>
      </c>
      <c r="BU280" t="str">
        <f>"8:00 AM"</f>
        <v>8:00 AM</v>
      </c>
      <c r="BV280" t="str">
        <f>"5:00 PM"</f>
        <v>5:00 PM</v>
      </c>
      <c r="BW280" t="s">
        <v>164</v>
      </c>
      <c r="BX280">
        <v>0</v>
      </c>
      <c r="BY280">
        <v>12</v>
      </c>
      <c r="BZ280" t="s">
        <v>134</v>
      </c>
      <c r="CA280">
        <v>2</v>
      </c>
      <c r="CB280" s="3" t="s">
        <v>6271</v>
      </c>
      <c r="CC280" t="s">
        <v>6268</v>
      </c>
      <c r="CD280" t="s">
        <v>132</v>
      </c>
      <c r="CE280" t="s">
        <v>117</v>
      </c>
      <c r="CF280" t="s">
        <v>118</v>
      </c>
      <c r="CG280" s="4">
        <v>96950</v>
      </c>
      <c r="CH280" s="2">
        <v>10.45</v>
      </c>
      <c r="CI280" s="2">
        <v>10.45</v>
      </c>
      <c r="CJ280" s="2">
        <v>15.67</v>
      </c>
      <c r="CK280" s="2">
        <v>15.67</v>
      </c>
      <c r="CL280" t="s">
        <v>131</v>
      </c>
      <c r="CM280" t="s">
        <v>6272</v>
      </c>
      <c r="CN280" t="s">
        <v>133</v>
      </c>
      <c r="CP280" t="s">
        <v>113</v>
      </c>
      <c r="CQ280" t="s">
        <v>134</v>
      </c>
      <c r="CR280" t="s">
        <v>113</v>
      </c>
      <c r="CS280" t="s">
        <v>134</v>
      </c>
      <c r="CT280" t="s">
        <v>132</v>
      </c>
      <c r="CU280" t="s">
        <v>134</v>
      </c>
      <c r="CV280" t="s">
        <v>132</v>
      </c>
      <c r="CW280" t="s">
        <v>6273</v>
      </c>
      <c r="CX280" s="5">
        <v>16702879975</v>
      </c>
      <c r="CY280" t="s">
        <v>6269</v>
      </c>
      <c r="CZ280" t="s">
        <v>132</v>
      </c>
      <c r="DA280" t="s">
        <v>134</v>
      </c>
      <c r="DB280" t="s">
        <v>113</v>
      </c>
    </row>
    <row r="281" spans="1:111" ht="14.45" customHeight="1" x14ac:dyDescent="0.25">
      <c r="A281" t="s">
        <v>6274</v>
      </c>
      <c r="B281" t="s">
        <v>356</v>
      </c>
      <c r="C281" s="1">
        <v>44789.001547106483</v>
      </c>
      <c r="D281" s="1">
        <v>44893</v>
      </c>
      <c r="E281" t="s">
        <v>170</v>
      </c>
      <c r="G281" t="s">
        <v>134</v>
      </c>
      <c r="H281" t="s">
        <v>113</v>
      </c>
      <c r="I281" t="s">
        <v>113</v>
      </c>
      <c r="J281" t="s">
        <v>867</v>
      </c>
      <c r="K281" t="s">
        <v>5263</v>
      </c>
      <c r="L281" t="s">
        <v>5264</v>
      </c>
      <c r="M281" t="s">
        <v>870</v>
      </c>
      <c r="N281" t="s">
        <v>234</v>
      </c>
      <c r="O281" t="s">
        <v>118</v>
      </c>
      <c r="P281" s="4">
        <v>96951</v>
      </c>
      <c r="Q281" t="s">
        <v>119</v>
      </c>
      <c r="R281" t="s">
        <v>132</v>
      </c>
      <c r="S281" s="5">
        <v>16705320363</v>
      </c>
      <c r="U281">
        <v>44511</v>
      </c>
      <c r="V281" t="s">
        <v>120</v>
      </c>
      <c r="X281" t="s">
        <v>872</v>
      </c>
      <c r="Y281" t="s">
        <v>873</v>
      </c>
      <c r="Z281" t="s">
        <v>874</v>
      </c>
      <c r="AA281" t="s">
        <v>238</v>
      </c>
      <c r="AB281" t="s">
        <v>5264</v>
      </c>
      <c r="AC281" t="s">
        <v>870</v>
      </c>
      <c r="AD281" t="s">
        <v>234</v>
      </c>
      <c r="AE281" t="s">
        <v>118</v>
      </c>
      <c r="AF281" s="4">
        <v>96951</v>
      </c>
      <c r="AG281" t="s">
        <v>119</v>
      </c>
      <c r="AH281" t="s">
        <v>132</v>
      </c>
      <c r="AI281" s="5">
        <v>16705320363</v>
      </c>
      <c r="AK281" t="s">
        <v>875</v>
      </c>
      <c r="BC281" t="str">
        <f>"49-9021.00"</f>
        <v>49-9021.00</v>
      </c>
      <c r="BD281" t="s">
        <v>3446</v>
      </c>
      <c r="BE281" t="s">
        <v>6275</v>
      </c>
      <c r="BF281" t="s">
        <v>6276</v>
      </c>
      <c r="BG281">
        <v>1</v>
      </c>
      <c r="BI281" s="1">
        <v>44896</v>
      </c>
      <c r="BJ281" s="1">
        <v>45991</v>
      </c>
      <c r="BM281">
        <v>35</v>
      </c>
      <c r="BN281">
        <v>0</v>
      </c>
      <c r="BO281">
        <v>7</v>
      </c>
      <c r="BP281">
        <v>7</v>
      </c>
      <c r="BQ281">
        <v>7</v>
      </c>
      <c r="BR281">
        <v>7</v>
      </c>
      <c r="BS281">
        <v>7</v>
      </c>
      <c r="BT281">
        <v>0</v>
      </c>
      <c r="BU281" t="str">
        <f>"8:00 AM"</f>
        <v>8:00 AM</v>
      </c>
      <c r="BV281" t="str">
        <f>"4:00 PM"</f>
        <v>4:00 PM</v>
      </c>
      <c r="BW281" t="s">
        <v>164</v>
      </c>
      <c r="BX281">
        <v>0</v>
      </c>
      <c r="BY281">
        <v>24</v>
      </c>
      <c r="BZ281" t="s">
        <v>113</v>
      </c>
      <c r="CB281" t="s">
        <v>6277</v>
      </c>
      <c r="CC281" t="s">
        <v>5264</v>
      </c>
      <c r="CD281" t="s">
        <v>870</v>
      </c>
      <c r="CE281" t="s">
        <v>234</v>
      </c>
      <c r="CF281" t="s">
        <v>118</v>
      </c>
      <c r="CG281" s="4">
        <v>96951</v>
      </c>
      <c r="CH281" s="2">
        <v>9.6999999999999993</v>
      </c>
      <c r="CI281" s="2">
        <v>9.6999999999999993</v>
      </c>
      <c r="CJ281" s="2">
        <v>14.55</v>
      </c>
      <c r="CK281" s="2">
        <v>14.55</v>
      </c>
      <c r="CL281" t="s">
        <v>131</v>
      </c>
      <c r="CM281" t="s">
        <v>132</v>
      </c>
      <c r="CN281" t="s">
        <v>133</v>
      </c>
      <c r="CP281" t="s">
        <v>113</v>
      </c>
      <c r="CQ281" t="s">
        <v>134</v>
      </c>
      <c r="CR281" t="s">
        <v>113</v>
      </c>
      <c r="CS281" t="s">
        <v>134</v>
      </c>
      <c r="CT281" t="s">
        <v>132</v>
      </c>
      <c r="CU281" t="s">
        <v>134</v>
      </c>
      <c r="CV281" t="s">
        <v>132</v>
      </c>
      <c r="CW281" t="s">
        <v>881</v>
      </c>
      <c r="CX281" s="5">
        <v>16705320363</v>
      </c>
      <c r="CY281" t="s">
        <v>875</v>
      </c>
      <c r="CZ281" t="s">
        <v>882</v>
      </c>
      <c r="DA281" t="s">
        <v>134</v>
      </c>
      <c r="DB281" t="s">
        <v>113</v>
      </c>
    </row>
    <row r="282" spans="1:111" ht="14.45" customHeight="1" x14ac:dyDescent="0.25">
      <c r="A282" t="s">
        <v>6278</v>
      </c>
      <c r="B282" t="s">
        <v>187</v>
      </c>
      <c r="C282" s="1">
        <v>44831.89627164352</v>
      </c>
      <c r="D282" s="1">
        <v>44893</v>
      </c>
      <c r="E282" t="s">
        <v>170</v>
      </c>
      <c r="G282" t="s">
        <v>113</v>
      </c>
      <c r="H282" t="s">
        <v>113</v>
      </c>
      <c r="I282" t="s">
        <v>113</v>
      </c>
      <c r="J282" t="s">
        <v>6279</v>
      </c>
      <c r="L282" t="s">
        <v>6280</v>
      </c>
      <c r="M282" t="s">
        <v>6281</v>
      </c>
      <c r="N282" t="s">
        <v>117</v>
      </c>
      <c r="O282" t="s">
        <v>118</v>
      </c>
      <c r="P282" s="4">
        <v>96950</v>
      </c>
      <c r="Q282" t="s">
        <v>119</v>
      </c>
      <c r="S282" s="5">
        <v>16702343810</v>
      </c>
      <c r="U282">
        <v>621210</v>
      </c>
      <c r="V282" t="s">
        <v>120</v>
      </c>
      <c r="X282" t="s">
        <v>4563</v>
      </c>
      <c r="Y282" t="s">
        <v>4564</v>
      </c>
      <c r="AA282" t="s">
        <v>6282</v>
      </c>
      <c r="AB282" t="s">
        <v>6283</v>
      </c>
      <c r="AC282" t="s">
        <v>6284</v>
      </c>
      <c r="AD282" t="s">
        <v>117</v>
      </c>
      <c r="AE282" t="s">
        <v>118</v>
      </c>
      <c r="AF282" s="4">
        <v>96950</v>
      </c>
      <c r="AG282" t="s">
        <v>119</v>
      </c>
      <c r="AI282" s="5">
        <v>16702343810</v>
      </c>
      <c r="AK282" t="s">
        <v>6285</v>
      </c>
      <c r="AL282" t="s">
        <v>197</v>
      </c>
      <c r="AM282" t="s">
        <v>4566</v>
      </c>
      <c r="AN282" t="s">
        <v>2149</v>
      </c>
      <c r="AO282" t="s">
        <v>142</v>
      </c>
      <c r="AP282" t="s">
        <v>4723</v>
      </c>
      <c r="AQ282" t="s">
        <v>2151</v>
      </c>
      <c r="AR282" t="s">
        <v>117</v>
      </c>
      <c r="AS282" t="s">
        <v>118</v>
      </c>
      <c r="AT282" s="4">
        <v>96950</v>
      </c>
      <c r="AU282" t="s">
        <v>119</v>
      </c>
      <c r="AW282" s="5">
        <v>16702330081</v>
      </c>
      <c r="AY282" t="s">
        <v>4569</v>
      </c>
      <c r="AZ282" t="s">
        <v>5312</v>
      </c>
      <c r="BA282" t="s">
        <v>118</v>
      </c>
      <c r="BB282" t="s">
        <v>4724</v>
      </c>
      <c r="BC282" t="str">
        <f>"31-9091.00"</f>
        <v>31-9091.00</v>
      </c>
      <c r="BD282" t="s">
        <v>3069</v>
      </c>
      <c r="BE282" t="s">
        <v>6286</v>
      </c>
      <c r="BF282" t="s">
        <v>4571</v>
      </c>
      <c r="BG282">
        <v>1</v>
      </c>
      <c r="BH282">
        <v>1</v>
      </c>
      <c r="BI282" s="1">
        <v>44951</v>
      </c>
      <c r="BJ282" s="1">
        <v>45315</v>
      </c>
      <c r="BK282" s="1">
        <v>44951</v>
      </c>
      <c r="BL282" s="1">
        <v>45315</v>
      </c>
      <c r="BM282">
        <v>40</v>
      </c>
      <c r="BN282">
        <v>0</v>
      </c>
      <c r="BO282">
        <v>0</v>
      </c>
      <c r="BP282">
        <v>8</v>
      </c>
      <c r="BQ282">
        <v>8</v>
      </c>
      <c r="BR282">
        <v>8</v>
      </c>
      <c r="BS282">
        <v>8</v>
      </c>
      <c r="BT282">
        <v>8</v>
      </c>
      <c r="BU282" t="str">
        <f>"8:00 AM"</f>
        <v>8:00 AM</v>
      </c>
      <c r="BV282" t="str">
        <f>"5:00 PM"</f>
        <v>5:00 PM</v>
      </c>
      <c r="BW282" t="s">
        <v>394</v>
      </c>
      <c r="BX282">
        <v>0</v>
      </c>
      <c r="BY282">
        <v>12</v>
      </c>
      <c r="BZ282" t="s">
        <v>113</v>
      </c>
      <c r="CB282" t="s">
        <v>6287</v>
      </c>
      <c r="CC282" t="s">
        <v>6280</v>
      </c>
      <c r="CD282" t="s">
        <v>6281</v>
      </c>
      <c r="CE282" t="s">
        <v>117</v>
      </c>
      <c r="CG282" s="4">
        <v>96950</v>
      </c>
      <c r="CH282" s="2">
        <v>11.66</v>
      </c>
      <c r="CI282" s="2">
        <v>11.66</v>
      </c>
      <c r="CJ282" s="2">
        <v>17.489999999999998</v>
      </c>
      <c r="CK282" s="2">
        <v>17.489999999999998</v>
      </c>
      <c r="CL282" t="s">
        <v>131</v>
      </c>
      <c r="CM282" t="s">
        <v>132</v>
      </c>
      <c r="CN282" t="s">
        <v>133</v>
      </c>
      <c r="CP282" t="s">
        <v>113</v>
      </c>
      <c r="CQ282" t="s">
        <v>134</v>
      </c>
      <c r="CR282" t="s">
        <v>113</v>
      </c>
      <c r="CS282" t="s">
        <v>134</v>
      </c>
      <c r="CT282" t="s">
        <v>132</v>
      </c>
      <c r="CU282" t="s">
        <v>134</v>
      </c>
      <c r="CV282" t="s">
        <v>132</v>
      </c>
      <c r="CW282" t="s">
        <v>132</v>
      </c>
      <c r="CX282" s="5">
        <v>16702343810</v>
      </c>
      <c r="CY282" t="s">
        <v>6285</v>
      </c>
      <c r="CZ282" t="s">
        <v>132</v>
      </c>
      <c r="DA282" t="s">
        <v>134</v>
      </c>
      <c r="DB282" t="s">
        <v>113</v>
      </c>
      <c r="DC282" t="s">
        <v>2148</v>
      </c>
      <c r="DD282" t="s">
        <v>2149</v>
      </c>
      <c r="DE282" t="s">
        <v>1085</v>
      </c>
      <c r="DF282" t="s">
        <v>5312</v>
      </c>
      <c r="DG282" t="s">
        <v>4569</v>
      </c>
    </row>
    <row r="283" spans="1:111" ht="14.45" customHeight="1" x14ac:dyDescent="0.25">
      <c r="A283" t="s">
        <v>6288</v>
      </c>
      <c r="B283" t="s">
        <v>187</v>
      </c>
      <c r="C283" s="1">
        <v>44816.870027777775</v>
      </c>
      <c r="D283" s="1">
        <v>44893</v>
      </c>
      <c r="E283" t="s">
        <v>112</v>
      </c>
      <c r="F283" s="1">
        <v>44925.791666666664</v>
      </c>
      <c r="G283" t="s">
        <v>113</v>
      </c>
      <c r="H283" t="s">
        <v>113</v>
      </c>
      <c r="I283" t="s">
        <v>113</v>
      </c>
      <c r="J283" t="s">
        <v>1574</v>
      </c>
      <c r="K283" t="s">
        <v>6289</v>
      </c>
      <c r="L283" t="s">
        <v>901</v>
      </c>
      <c r="N283" t="s">
        <v>117</v>
      </c>
      <c r="O283" t="s">
        <v>118</v>
      </c>
      <c r="P283" s="4">
        <v>96950</v>
      </c>
      <c r="Q283" t="s">
        <v>119</v>
      </c>
      <c r="R283" t="s">
        <v>132</v>
      </c>
      <c r="S283" s="5">
        <v>16702347898</v>
      </c>
      <c r="U283">
        <v>56132</v>
      </c>
      <c r="V283" t="s">
        <v>120</v>
      </c>
      <c r="X283" t="s">
        <v>902</v>
      </c>
      <c r="Y283" t="s">
        <v>903</v>
      </c>
      <c r="Z283" t="s">
        <v>904</v>
      </c>
      <c r="AA283" t="s">
        <v>908</v>
      </c>
      <c r="AB283" t="s">
        <v>6290</v>
      </c>
      <c r="AC283" t="s">
        <v>901</v>
      </c>
      <c r="AD283" t="s">
        <v>117</v>
      </c>
      <c r="AE283" t="s">
        <v>118</v>
      </c>
      <c r="AF283" s="4">
        <v>96950</v>
      </c>
      <c r="AG283" t="s">
        <v>119</v>
      </c>
      <c r="AH283" t="s">
        <v>132</v>
      </c>
      <c r="AI283" s="5">
        <v>16702347898</v>
      </c>
      <c r="AK283" t="s">
        <v>1577</v>
      </c>
      <c r="BC283" t="str">
        <f>"47-2061.00"</f>
        <v>47-2061.00</v>
      </c>
      <c r="BD283" t="s">
        <v>162</v>
      </c>
      <c r="BE283" t="s">
        <v>5343</v>
      </c>
      <c r="BF283" t="s">
        <v>2801</v>
      </c>
      <c r="BG283">
        <v>4</v>
      </c>
      <c r="BH283">
        <v>4</v>
      </c>
      <c r="BI283" s="1">
        <v>44927</v>
      </c>
      <c r="BJ283" s="1">
        <v>45291</v>
      </c>
      <c r="BK283" s="1">
        <v>44927</v>
      </c>
      <c r="BL283" s="1">
        <v>45291</v>
      </c>
      <c r="BM283">
        <v>35</v>
      </c>
      <c r="BN283">
        <v>0</v>
      </c>
      <c r="BO283">
        <v>7</v>
      </c>
      <c r="BP283">
        <v>7</v>
      </c>
      <c r="BQ283">
        <v>7</v>
      </c>
      <c r="BR283">
        <v>7</v>
      </c>
      <c r="BS283">
        <v>7</v>
      </c>
      <c r="BT283">
        <v>0</v>
      </c>
      <c r="BU283" t="str">
        <f>"8:00 AM"</f>
        <v>8:00 AM</v>
      </c>
      <c r="BV283" t="str">
        <f>"4:00 PM"</f>
        <v>4:00 PM</v>
      </c>
      <c r="BW283" t="s">
        <v>164</v>
      </c>
      <c r="BX283">
        <v>0</v>
      </c>
      <c r="BY283">
        <v>12</v>
      </c>
      <c r="BZ283" t="s">
        <v>113</v>
      </c>
      <c r="CB283" t="s">
        <v>5344</v>
      </c>
      <c r="CC283" t="s">
        <v>244</v>
      </c>
      <c r="CE283" t="s">
        <v>234</v>
      </c>
      <c r="CF283" t="s">
        <v>118</v>
      </c>
      <c r="CG283" s="4">
        <v>96951</v>
      </c>
      <c r="CH283" s="2">
        <v>8.75</v>
      </c>
      <c r="CI283" s="2">
        <v>8.75</v>
      </c>
      <c r="CJ283" s="2">
        <v>13.13</v>
      </c>
      <c r="CK283" s="2">
        <v>13.13</v>
      </c>
      <c r="CL283" t="s">
        <v>131</v>
      </c>
      <c r="CM283" t="s">
        <v>6291</v>
      </c>
      <c r="CN283" t="s">
        <v>133</v>
      </c>
      <c r="CP283" t="s">
        <v>113</v>
      </c>
      <c r="CQ283" t="s">
        <v>134</v>
      </c>
      <c r="CR283" t="s">
        <v>134</v>
      </c>
      <c r="CS283" t="s">
        <v>134</v>
      </c>
      <c r="CT283" t="s">
        <v>132</v>
      </c>
      <c r="CU283" t="s">
        <v>134</v>
      </c>
      <c r="CV283" t="s">
        <v>132</v>
      </c>
      <c r="CW283" t="s">
        <v>6292</v>
      </c>
      <c r="CX283" s="5">
        <v>16702347898</v>
      </c>
      <c r="CY283" t="s">
        <v>1577</v>
      </c>
      <c r="CZ283" t="s">
        <v>183</v>
      </c>
      <c r="DA283" t="s">
        <v>134</v>
      </c>
      <c r="DB283" t="s">
        <v>113</v>
      </c>
    </row>
    <row r="284" spans="1:111" ht="14.45" customHeight="1" x14ac:dyDescent="0.25">
      <c r="A284" t="s">
        <v>6293</v>
      </c>
      <c r="B284" t="s">
        <v>356</v>
      </c>
      <c r="C284" s="1">
        <v>44788.871523148147</v>
      </c>
      <c r="D284" s="1">
        <v>44893</v>
      </c>
      <c r="E284" t="s">
        <v>170</v>
      </c>
      <c r="G284" t="s">
        <v>134</v>
      </c>
      <c r="H284" t="s">
        <v>113</v>
      </c>
      <c r="I284" t="s">
        <v>113</v>
      </c>
      <c r="J284" t="s">
        <v>867</v>
      </c>
      <c r="K284" t="s">
        <v>6294</v>
      </c>
      <c r="L284" t="s">
        <v>5264</v>
      </c>
      <c r="M284" t="s">
        <v>870</v>
      </c>
      <c r="N284" t="s">
        <v>234</v>
      </c>
      <c r="O284" t="s">
        <v>118</v>
      </c>
      <c r="P284" s="4">
        <v>96951</v>
      </c>
      <c r="Q284" t="s">
        <v>119</v>
      </c>
      <c r="R284" t="s">
        <v>132</v>
      </c>
      <c r="S284" s="5">
        <v>16705320363</v>
      </c>
      <c r="U284">
        <v>31181</v>
      </c>
      <c r="V284" t="s">
        <v>120</v>
      </c>
      <c r="X284" t="s">
        <v>872</v>
      </c>
      <c r="Y284" t="s">
        <v>873</v>
      </c>
      <c r="Z284" t="s">
        <v>874</v>
      </c>
      <c r="AA284" t="s">
        <v>238</v>
      </c>
      <c r="AB284" t="s">
        <v>5264</v>
      </c>
      <c r="AC284" t="s">
        <v>870</v>
      </c>
      <c r="AD284" t="s">
        <v>234</v>
      </c>
      <c r="AE284" t="s">
        <v>118</v>
      </c>
      <c r="AF284" s="4">
        <v>96951</v>
      </c>
      <c r="AG284" t="s">
        <v>119</v>
      </c>
      <c r="AH284" t="s">
        <v>132</v>
      </c>
      <c r="AI284" s="5">
        <v>16705320363</v>
      </c>
      <c r="AK284" t="s">
        <v>875</v>
      </c>
      <c r="BC284" t="str">
        <f>"51-3011.00"</f>
        <v>51-3011.00</v>
      </c>
      <c r="BD284" t="s">
        <v>718</v>
      </c>
      <c r="BE284" t="s">
        <v>6295</v>
      </c>
      <c r="BF284" t="s">
        <v>3437</v>
      </c>
      <c r="BG284">
        <v>1</v>
      </c>
      <c r="BI284" s="1">
        <v>44896</v>
      </c>
      <c r="BJ284" s="1">
        <v>45930</v>
      </c>
      <c r="BM284">
        <v>35</v>
      </c>
      <c r="BN284">
        <v>0</v>
      </c>
      <c r="BO284">
        <v>7</v>
      </c>
      <c r="BP284">
        <v>7</v>
      </c>
      <c r="BQ284">
        <v>7</v>
      </c>
      <c r="BR284">
        <v>7</v>
      </c>
      <c r="BS284">
        <v>7</v>
      </c>
      <c r="BT284">
        <v>0</v>
      </c>
      <c r="BU284" t="str">
        <f>"8:00 AM"</f>
        <v>8:00 AM</v>
      </c>
      <c r="BV284" t="str">
        <f>"4:00 PM"</f>
        <v>4:00 PM</v>
      </c>
      <c r="BW284" t="s">
        <v>164</v>
      </c>
      <c r="BX284">
        <v>0</v>
      </c>
      <c r="BY284">
        <v>12</v>
      </c>
      <c r="BZ284" t="s">
        <v>113</v>
      </c>
      <c r="CB284" s="3" t="s">
        <v>6296</v>
      </c>
      <c r="CC284" t="s">
        <v>879</v>
      </c>
      <c r="CD284" t="s">
        <v>870</v>
      </c>
      <c r="CE284" t="s">
        <v>234</v>
      </c>
      <c r="CF284" t="s">
        <v>118</v>
      </c>
      <c r="CG284" s="4">
        <v>96951</v>
      </c>
      <c r="CH284" s="2">
        <v>8.19</v>
      </c>
      <c r="CI284" s="2">
        <v>8.19</v>
      </c>
      <c r="CJ284" s="2">
        <v>12.29</v>
      </c>
      <c r="CK284" s="2">
        <v>12.29</v>
      </c>
      <c r="CL284" t="s">
        <v>131</v>
      </c>
      <c r="CM284" t="s">
        <v>132</v>
      </c>
      <c r="CN284" t="s">
        <v>133</v>
      </c>
      <c r="CP284" t="s">
        <v>113</v>
      </c>
      <c r="CQ284" t="s">
        <v>134</v>
      </c>
      <c r="CR284" t="s">
        <v>113</v>
      </c>
      <c r="CS284" t="s">
        <v>134</v>
      </c>
      <c r="CT284" t="s">
        <v>132</v>
      </c>
      <c r="CU284" t="s">
        <v>134</v>
      </c>
      <c r="CV284" t="s">
        <v>132</v>
      </c>
      <c r="CW284" t="s">
        <v>6051</v>
      </c>
      <c r="CX284" s="5">
        <v>16705320363</v>
      </c>
      <c r="CY284" t="s">
        <v>875</v>
      </c>
      <c r="CZ284" t="s">
        <v>882</v>
      </c>
      <c r="DA284" t="s">
        <v>134</v>
      </c>
      <c r="DB284" t="s">
        <v>113</v>
      </c>
    </row>
    <row r="285" spans="1:111" ht="14.45" customHeight="1" x14ac:dyDescent="0.25">
      <c r="A285" t="s">
        <v>6297</v>
      </c>
      <c r="B285" t="s">
        <v>356</v>
      </c>
      <c r="C285" s="1">
        <v>44788.895725925926</v>
      </c>
      <c r="D285" s="1">
        <v>44893</v>
      </c>
      <c r="E285" t="s">
        <v>170</v>
      </c>
      <c r="G285" t="s">
        <v>134</v>
      </c>
      <c r="H285" t="s">
        <v>113</v>
      </c>
      <c r="I285" t="s">
        <v>113</v>
      </c>
      <c r="J285" t="s">
        <v>3545</v>
      </c>
      <c r="L285" t="s">
        <v>3378</v>
      </c>
      <c r="N285" t="s">
        <v>141</v>
      </c>
      <c r="O285" t="s">
        <v>118</v>
      </c>
      <c r="P285" s="4">
        <v>96950</v>
      </c>
      <c r="Q285" t="s">
        <v>119</v>
      </c>
      <c r="S285" s="5">
        <v>16702875665</v>
      </c>
      <c r="U285">
        <v>32311</v>
      </c>
      <c r="V285" t="s">
        <v>120</v>
      </c>
      <c r="X285" t="s">
        <v>3379</v>
      </c>
      <c r="Y285" t="s">
        <v>3380</v>
      </c>
      <c r="AA285" t="s">
        <v>3381</v>
      </c>
      <c r="AB285" t="s">
        <v>3378</v>
      </c>
      <c r="AD285" t="s">
        <v>141</v>
      </c>
      <c r="AE285" t="s">
        <v>118</v>
      </c>
      <c r="AF285" s="4">
        <v>96950</v>
      </c>
      <c r="AG285" t="s">
        <v>119</v>
      </c>
      <c r="AI285" s="5">
        <v>16702875665</v>
      </c>
      <c r="AK285" t="s">
        <v>3382</v>
      </c>
      <c r="BC285" t="str">
        <f>"47-2211.00"</f>
        <v>47-2211.00</v>
      </c>
      <c r="BD285" t="s">
        <v>6298</v>
      </c>
      <c r="BE285" t="s">
        <v>6299</v>
      </c>
      <c r="BF285" t="s">
        <v>6300</v>
      </c>
      <c r="BG285">
        <v>1</v>
      </c>
      <c r="BI285" s="1">
        <v>44896</v>
      </c>
      <c r="BJ285" s="1">
        <v>45260</v>
      </c>
      <c r="BM285">
        <v>35</v>
      </c>
      <c r="BN285">
        <v>0</v>
      </c>
      <c r="BO285">
        <v>7</v>
      </c>
      <c r="BP285">
        <v>7</v>
      </c>
      <c r="BQ285">
        <v>7</v>
      </c>
      <c r="BR285">
        <v>7</v>
      </c>
      <c r="BS285">
        <v>7</v>
      </c>
      <c r="BT285">
        <v>0</v>
      </c>
      <c r="BU285" t="str">
        <f>"9:00 AM"</f>
        <v>9:00 AM</v>
      </c>
      <c r="BV285" t="str">
        <f>"5:00 PM"</f>
        <v>5:00 PM</v>
      </c>
      <c r="BW285" t="s">
        <v>164</v>
      </c>
      <c r="BX285">
        <v>0</v>
      </c>
      <c r="BY285">
        <v>12</v>
      </c>
      <c r="BZ285" t="s">
        <v>113</v>
      </c>
      <c r="CB285" t="s">
        <v>3385</v>
      </c>
      <c r="CC285" t="s">
        <v>3378</v>
      </c>
      <c r="CE285" t="s">
        <v>141</v>
      </c>
      <c r="CF285" t="s">
        <v>118</v>
      </c>
      <c r="CG285" s="4">
        <v>96950</v>
      </c>
      <c r="CH285" s="2">
        <v>9.92</v>
      </c>
      <c r="CI285" s="2">
        <v>10</v>
      </c>
      <c r="CJ285" s="2">
        <v>14.88</v>
      </c>
      <c r="CK285" s="2">
        <v>15</v>
      </c>
      <c r="CL285" t="s">
        <v>131</v>
      </c>
      <c r="CN285" t="s">
        <v>133</v>
      </c>
      <c r="CP285" t="s">
        <v>113</v>
      </c>
      <c r="CQ285" t="s">
        <v>134</v>
      </c>
      <c r="CR285" t="s">
        <v>113</v>
      </c>
      <c r="CS285" t="s">
        <v>134</v>
      </c>
      <c r="CT285" t="s">
        <v>132</v>
      </c>
      <c r="CU285" t="s">
        <v>134</v>
      </c>
      <c r="CV285" t="s">
        <v>132</v>
      </c>
      <c r="CW285" t="s">
        <v>3386</v>
      </c>
      <c r="CX285" s="5">
        <v>16702358938</v>
      </c>
      <c r="CY285" t="s">
        <v>3382</v>
      </c>
      <c r="CZ285" t="s">
        <v>624</v>
      </c>
      <c r="DA285" t="s">
        <v>134</v>
      </c>
      <c r="DB285" t="s">
        <v>113</v>
      </c>
    </row>
    <row r="286" spans="1:111" ht="14.45" customHeight="1" x14ac:dyDescent="0.25">
      <c r="A286" t="s">
        <v>6301</v>
      </c>
      <c r="B286" t="s">
        <v>356</v>
      </c>
      <c r="C286" s="1">
        <v>44782.539124074072</v>
      </c>
      <c r="D286" s="1">
        <v>44893</v>
      </c>
      <c r="E286" t="s">
        <v>170</v>
      </c>
      <c r="G286" t="s">
        <v>113</v>
      </c>
      <c r="H286" t="s">
        <v>113</v>
      </c>
      <c r="I286" t="s">
        <v>113</v>
      </c>
      <c r="J286" t="s">
        <v>5330</v>
      </c>
      <c r="K286" t="s">
        <v>6302</v>
      </c>
      <c r="L286" t="s">
        <v>5332</v>
      </c>
      <c r="N286" t="s">
        <v>117</v>
      </c>
      <c r="O286" t="s">
        <v>118</v>
      </c>
      <c r="P286" s="4">
        <v>96950</v>
      </c>
      <c r="Q286" t="s">
        <v>119</v>
      </c>
      <c r="S286" s="5">
        <v>16702339032</v>
      </c>
      <c r="U286">
        <v>53111</v>
      </c>
      <c r="V286" t="s">
        <v>120</v>
      </c>
      <c r="X286" t="s">
        <v>5333</v>
      </c>
      <c r="Y286" t="s">
        <v>5334</v>
      </c>
      <c r="Z286" t="s">
        <v>5335</v>
      </c>
      <c r="AA286" t="s">
        <v>238</v>
      </c>
      <c r="AB286" t="s">
        <v>5332</v>
      </c>
      <c r="AD286" t="s">
        <v>117</v>
      </c>
      <c r="AE286" t="s">
        <v>118</v>
      </c>
      <c r="AF286" s="4">
        <v>96950</v>
      </c>
      <c r="AG286" t="s">
        <v>119</v>
      </c>
      <c r="AI286" s="5">
        <v>16702339032</v>
      </c>
      <c r="AK286" t="s">
        <v>5336</v>
      </c>
      <c r="BC286" t="str">
        <f>"49-9071.00"</f>
        <v>49-9071.00</v>
      </c>
      <c r="BD286" t="s">
        <v>240</v>
      </c>
      <c r="BE286" t="s">
        <v>5337</v>
      </c>
      <c r="BF286" t="s">
        <v>5338</v>
      </c>
      <c r="BG286">
        <v>1</v>
      </c>
      <c r="BI286" s="1">
        <v>44835</v>
      </c>
      <c r="BJ286" s="1">
        <v>45199</v>
      </c>
      <c r="BM286">
        <v>40</v>
      </c>
      <c r="BN286">
        <v>0</v>
      </c>
      <c r="BO286">
        <v>8</v>
      </c>
      <c r="BP286">
        <v>8</v>
      </c>
      <c r="BQ286">
        <v>8</v>
      </c>
      <c r="BR286">
        <v>8</v>
      </c>
      <c r="BS286">
        <v>8</v>
      </c>
      <c r="BT286">
        <v>0</v>
      </c>
      <c r="BU286" t="str">
        <f>"8:00 AM"</f>
        <v>8:00 AM</v>
      </c>
      <c r="BV286" t="str">
        <f>"5:00 PM"</f>
        <v>5:00 PM</v>
      </c>
      <c r="BW286" t="s">
        <v>128</v>
      </c>
      <c r="BX286">
        <v>0</v>
      </c>
      <c r="BY286">
        <v>6</v>
      </c>
      <c r="BZ286" t="s">
        <v>113</v>
      </c>
      <c r="CB286" t="s">
        <v>6303</v>
      </c>
      <c r="CC286" t="s">
        <v>5340</v>
      </c>
      <c r="CE286" t="s">
        <v>117</v>
      </c>
      <c r="CF286" t="s">
        <v>118</v>
      </c>
      <c r="CG286" s="4">
        <v>96950</v>
      </c>
      <c r="CH286" s="2">
        <v>9.19</v>
      </c>
      <c r="CI286" s="2">
        <v>9.19</v>
      </c>
      <c r="CJ286" s="2">
        <v>0</v>
      </c>
      <c r="CK286" s="2">
        <v>0</v>
      </c>
      <c r="CL286" t="s">
        <v>131</v>
      </c>
      <c r="CM286" t="s">
        <v>557</v>
      </c>
      <c r="CN286" t="s">
        <v>133</v>
      </c>
      <c r="CP286" t="s">
        <v>113</v>
      </c>
      <c r="CQ286" t="s">
        <v>134</v>
      </c>
      <c r="CR286" t="s">
        <v>113</v>
      </c>
      <c r="CS286" t="s">
        <v>113</v>
      </c>
      <c r="CT286" t="s">
        <v>132</v>
      </c>
      <c r="CU286" t="s">
        <v>134</v>
      </c>
      <c r="CV286" t="s">
        <v>132</v>
      </c>
      <c r="CW286" t="s">
        <v>6304</v>
      </c>
      <c r="CX286" s="5">
        <v>16702339032</v>
      </c>
      <c r="CY286" t="s">
        <v>5336</v>
      </c>
      <c r="CZ286" t="s">
        <v>132</v>
      </c>
      <c r="DA286" t="s">
        <v>134</v>
      </c>
      <c r="DB286" t="s">
        <v>113</v>
      </c>
      <c r="DC286" t="s">
        <v>5333</v>
      </c>
      <c r="DD286" t="s">
        <v>5334</v>
      </c>
      <c r="DE286" t="s">
        <v>1197</v>
      </c>
      <c r="DG286" t="s">
        <v>5336</v>
      </c>
    </row>
    <row r="287" spans="1:111" ht="14.45" customHeight="1" x14ac:dyDescent="0.25">
      <c r="A287" t="s">
        <v>6305</v>
      </c>
      <c r="B287" t="s">
        <v>187</v>
      </c>
      <c r="C287" s="1">
        <v>44782.538024884256</v>
      </c>
      <c r="D287" s="1">
        <v>44893</v>
      </c>
      <c r="E287" t="s">
        <v>170</v>
      </c>
      <c r="G287" t="s">
        <v>113</v>
      </c>
      <c r="H287" t="s">
        <v>113</v>
      </c>
      <c r="I287" t="s">
        <v>113</v>
      </c>
      <c r="J287" t="s">
        <v>5330</v>
      </c>
      <c r="K287" t="s">
        <v>5331</v>
      </c>
      <c r="L287" t="s">
        <v>5332</v>
      </c>
      <c r="N287" t="s">
        <v>117</v>
      </c>
      <c r="O287" t="s">
        <v>118</v>
      </c>
      <c r="P287" s="4">
        <v>96950</v>
      </c>
      <c r="Q287" t="s">
        <v>119</v>
      </c>
      <c r="S287" s="5">
        <v>16702339032</v>
      </c>
      <c r="U287">
        <v>8112</v>
      </c>
      <c r="V287" t="s">
        <v>120</v>
      </c>
      <c r="X287" t="s">
        <v>5333</v>
      </c>
      <c r="Y287" t="s">
        <v>5334</v>
      </c>
      <c r="Z287" t="s">
        <v>5335</v>
      </c>
      <c r="AA287" t="s">
        <v>238</v>
      </c>
      <c r="AB287" t="s">
        <v>5332</v>
      </c>
      <c r="AD287" t="s">
        <v>117</v>
      </c>
      <c r="AE287" t="s">
        <v>118</v>
      </c>
      <c r="AF287" s="4">
        <v>96950</v>
      </c>
      <c r="AG287" t="s">
        <v>119</v>
      </c>
      <c r="AI287" s="5">
        <v>16702339032</v>
      </c>
      <c r="AK287" t="s">
        <v>5336</v>
      </c>
      <c r="BC287" t="str">
        <f>"49-3023.00"</f>
        <v>49-3023.00</v>
      </c>
      <c r="BD287" t="s">
        <v>1481</v>
      </c>
      <c r="BE287" t="s">
        <v>6306</v>
      </c>
      <c r="BF287" t="s">
        <v>6307</v>
      </c>
      <c r="BG287">
        <v>1</v>
      </c>
      <c r="BH287">
        <v>1</v>
      </c>
      <c r="BI287" s="1">
        <v>44835</v>
      </c>
      <c r="BJ287" s="1">
        <v>45199</v>
      </c>
      <c r="BK287" s="1">
        <v>44893</v>
      </c>
      <c r="BL287" s="1">
        <v>45199</v>
      </c>
      <c r="BM287">
        <v>40</v>
      </c>
      <c r="BN287">
        <v>0</v>
      </c>
      <c r="BO287">
        <v>8</v>
      </c>
      <c r="BP287">
        <v>8</v>
      </c>
      <c r="BQ287">
        <v>8</v>
      </c>
      <c r="BR287">
        <v>8</v>
      </c>
      <c r="BS287">
        <v>8</v>
      </c>
      <c r="BT287">
        <v>0</v>
      </c>
      <c r="BU287" t="str">
        <f>"8:00 AM"</f>
        <v>8:00 AM</v>
      </c>
      <c r="BV287" t="str">
        <f>"5:00 PM"</f>
        <v>5:00 PM</v>
      </c>
      <c r="BW287" t="s">
        <v>128</v>
      </c>
      <c r="BX287">
        <v>0</v>
      </c>
      <c r="BY287">
        <v>12</v>
      </c>
      <c r="BZ287" t="s">
        <v>113</v>
      </c>
      <c r="CB287" t="s">
        <v>6308</v>
      </c>
      <c r="CC287" t="s">
        <v>5340</v>
      </c>
      <c r="CE287" t="s">
        <v>117</v>
      </c>
      <c r="CF287" t="s">
        <v>118</v>
      </c>
      <c r="CG287" s="4">
        <v>96950</v>
      </c>
      <c r="CH287" s="2">
        <v>9.93</v>
      </c>
      <c r="CI287" s="2">
        <v>9.93</v>
      </c>
      <c r="CJ287" s="2">
        <v>0</v>
      </c>
      <c r="CK287" s="2">
        <v>0</v>
      </c>
      <c r="CL287" t="s">
        <v>131</v>
      </c>
      <c r="CM287" t="s">
        <v>228</v>
      </c>
      <c r="CN287" t="s">
        <v>133</v>
      </c>
      <c r="CP287" t="s">
        <v>113</v>
      </c>
      <c r="CQ287" t="s">
        <v>134</v>
      </c>
      <c r="CR287" t="s">
        <v>113</v>
      </c>
      <c r="CS287" t="s">
        <v>113</v>
      </c>
      <c r="CT287" t="s">
        <v>132</v>
      </c>
      <c r="CU287" t="s">
        <v>134</v>
      </c>
      <c r="CV287" t="s">
        <v>132</v>
      </c>
      <c r="CW287" t="s">
        <v>558</v>
      </c>
      <c r="CX287" s="5">
        <v>16702339032</v>
      </c>
      <c r="CY287" t="s">
        <v>5336</v>
      </c>
      <c r="CZ287" t="s">
        <v>132</v>
      </c>
      <c r="DA287" t="s">
        <v>134</v>
      </c>
      <c r="DB287" t="s">
        <v>113</v>
      </c>
      <c r="DC287" t="s">
        <v>5333</v>
      </c>
      <c r="DD287" t="s">
        <v>5334</v>
      </c>
      <c r="DE287" t="s">
        <v>1197</v>
      </c>
      <c r="DF287" t="s">
        <v>5331</v>
      </c>
      <c r="DG287" t="s">
        <v>5336</v>
      </c>
    </row>
    <row r="288" spans="1:111" ht="14.45" customHeight="1" x14ac:dyDescent="0.25">
      <c r="A288" t="s">
        <v>6309</v>
      </c>
      <c r="B288" t="s">
        <v>356</v>
      </c>
      <c r="C288" s="1">
        <v>44776.960211111109</v>
      </c>
      <c r="D288" s="1">
        <v>44893</v>
      </c>
      <c r="E288" t="s">
        <v>170</v>
      </c>
      <c r="G288" t="s">
        <v>113</v>
      </c>
      <c r="H288" t="s">
        <v>113</v>
      </c>
      <c r="I288" t="s">
        <v>113</v>
      </c>
      <c r="J288" t="s">
        <v>188</v>
      </c>
      <c r="L288" t="s">
        <v>189</v>
      </c>
      <c r="M288" t="s">
        <v>190</v>
      </c>
      <c r="N288" t="s">
        <v>191</v>
      </c>
      <c r="O288" t="s">
        <v>118</v>
      </c>
      <c r="P288" s="4">
        <v>96950</v>
      </c>
      <c r="Q288" t="s">
        <v>119</v>
      </c>
      <c r="R288" t="s">
        <v>132</v>
      </c>
      <c r="S288" s="5">
        <v>16703227345</v>
      </c>
      <c r="U288">
        <v>48831</v>
      </c>
      <c r="V288" t="s">
        <v>120</v>
      </c>
      <c r="X288" t="s">
        <v>192</v>
      </c>
      <c r="Y288" t="s">
        <v>193</v>
      </c>
      <c r="Z288" t="s">
        <v>194</v>
      </c>
      <c r="AA288" t="s">
        <v>195</v>
      </c>
      <c r="AB288" t="s">
        <v>189</v>
      </c>
      <c r="AC288" t="s">
        <v>6310</v>
      </c>
      <c r="AD288" t="s">
        <v>191</v>
      </c>
      <c r="AE288" t="s">
        <v>118</v>
      </c>
      <c r="AF288" s="4">
        <v>96950</v>
      </c>
      <c r="AG288" t="s">
        <v>119</v>
      </c>
      <c r="AH288" t="s">
        <v>132</v>
      </c>
      <c r="AI288" s="5">
        <v>16703227345</v>
      </c>
      <c r="AK288" t="s">
        <v>196</v>
      </c>
      <c r="AL288" t="s">
        <v>197</v>
      </c>
      <c r="AM288" t="s">
        <v>198</v>
      </c>
      <c r="AN288" t="s">
        <v>199</v>
      </c>
      <c r="AO288" t="s">
        <v>200</v>
      </c>
      <c r="AP288" t="s">
        <v>6311</v>
      </c>
      <c r="AQ288" t="s">
        <v>202</v>
      </c>
      <c r="AR288" t="s">
        <v>203</v>
      </c>
      <c r="AS288" t="s">
        <v>204</v>
      </c>
      <c r="AT288" s="4">
        <v>96913</v>
      </c>
      <c r="AU288" t="s">
        <v>119</v>
      </c>
      <c r="AV288" t="s">
        <v>132</v>
      </c>
      <c r="AW288" s="5">
        <v>16716461222</v>
      </c>
      <c r="AX288">
        <v>111</v>
      </c>
      <c r="AY288" t="s">
        <v>205</v>
      </c>
      <c r="AZ288" t="s">
        <v>206</v>
      </c>
      <c r="BA288" t="s">
        <v>204</v>
      </c>
      <c r="BB288" t="s">
        <v>207</v>
      </c>
      <c r="BC288" t="str">
        <f>"49-2093.00"</f>
        <v>49-2093.00</v>
      </c>
      <c r="BD288" t="s">
        <v>6312</v>
      </c>
      <c r="BE288" t="s">
        <v>6313</v>
      </c>
      <c r="BF288" t="s">
        <v>5617</v>
      </c>
      <c r="BG288">
        <v>2</v>
      </c>
      <c r="BI288" s="1">
        <v>44835</v>
      </c>
      <c r="BJ288" s="1">
        <v>45199</v>
      </c>
      <c r="BM288">
        <v>40</v>
      </c>
      <c r="BN288">
        <v>0</v>
      </c>
      <c r="BO288">
        <v>8</v>
      </c>
      <c r="BP288">
        <v>8</v>
      </c>
      <c r="BQ288">
        <v>8</v>
      </c>
      <c r="BR288">
        <v>8</v>
      </c>
      <c r="BS288">
        <v>8</v>
      </c>
      <c r="BT288">
        <v>0</v>
      </c>
      <c r="BU288" t="str">
        <f>"8:00 AM"</f>
        <v>8:00 AM</v>
      </c>
      <c r="BV288" t="str">
        <f>"5:00 PM"</f>
        <v>5:00 PM</v>
      </c>
      <c r="BW288" t="s">
        <v>164</v>
      </c>
      <c r="BX288">
        <v>0</v>
      </c>
      <c r="BY288">
        <v>24</v>
      </c>
      <c r="BZ288" t="s">
        <v>113</v>
      </c>
      <c r="CB288" t="s">
        <v>6314</v>
      </c>
      <c r="CC288" t="s">
        <v>189</v>
      </c>
      <c r="CD288" t="s">
        <v>6310</v>
      </c>
      <c r="CE288" t="s">
        <v>191</v>
      </c>
      <c r="CF288" t="s">
        <v>118</v>
      </c>
      <c r="CG288" s="4">
        <v>96950</v>
      </c>
      <c r="CH288" s="2">
        <v>18.27</v>
      </c>
      <c r="CI288" s="2">
        <v>18.27</v>
      </c>
      <c r="CJ288" s="2">
        <v>27.41</v>
      </c>
      <c r="CK288" s="2">
        <v>27.41</v>
      </c>
      <c r="CL288" t="s">
        <v>131</v>
      </c>
      <c r="CM288" t="s">
        <v>128</v>
      </c>
      <c r="CN288" t="s">
        <v>133</v>
      </c>
      <c r="CP288" t="s">
        <v>134</v>
      </c>
      <c r="CQ288" t="s">
        <v>134</v>
      </c>
      <c r="CR288" t="s">
        <v>134</v>
      </c>
      <c r="CS288" t="s">
        <v>134</v>
      </c>
      <c r="CT288" t="s">
        <v>132</v>
      </c>
      <c r="CU288" t="s">
        <v>134</v>
      </c>
      <c r="CV288" t="s">
        <v>132</v>
      </c>
      <c r="CW288" t="s">
        <v>213</v>
      </c>
      <c r="CX288" s="5">
        <v>16703227345</v>
      </c>
      <c r="CY288" t="s">
        <v>196</v>
      </c>
      <c r="CZ288" t="s">
        <v>132</v>
      </c>
      <c r="DA288" t="s">
        <v>134</v>
      </c>
      <c r="DB288" t="s">
        <v>113</v>
      </c>
      <c r="DC288" t="s">
        <v>198</v>
      </c>
      <c r="DD288" t="s">
        <v>199</v>
      </c>
      <c r="DE288" t="s">
        <v>214</v>
      </c>
      <c r="DF288" t="s">
        <v>206</v>
      </c>
      <c r="DG288" t="s">
        <v>205</v>
      </c>
    </row>
    <row r="289" spans="1:111" ht="14.45" customHeight="1" x14ac:dyDescent="0.25">
      <c r="A289" t="s">
        <v>6315</v>
      </c>
      <c r="B289" t="s">
        <v>356</v>
      </c>
      <c r="C289" s="1">
        <v>44784.907833101854</v>
      </c>
      <c r="D289" s="1">
        <v>44893</v>
      </c>
      <c r="E289" t="s">
        <v>112</v>
      </c>
      <c r="F289" s="1">
        <v>44833.833333333336</v>
      </c>
      <c r="G289" t="s">
        <v>134</v>
      </c>
      <c r="H289" t="s">
        <v>113</v>
      </c>
      <c r="I289" t="s">
        <v>113</v>
      </c>
      <c r="J289" t="s">
        <v>173</v>
      </c>
      <c r="K289" t="s">
        <v>174</v>
      </c>
      <c r="L289" t="s">
        <v>175</v>
      </c>
      <c r="N289" t="s">
        <v>141</v>
      </c>
      <c r="O289" t="s">
        <v>118</v>
      </c>
      <c r="P289" s="4">
        <v>96950</v>
      </c>
      <c r="Q289" t="s">
        <v>119</v>
      </c>
      <c r="S289" s="5">
        <v>16702345900</v>
      </c>
      <c r="T289">
        <v>575</v>
      </c>
      <c r="U289">
        <v>721110</v>
      </c>
      <c r="V289" t="s">
        <v>120</v>
      </c>
      <c r="X289" t="s">
        <v>176</v>
      </c>
      <c r="Y289" t="s">
        <v>177</v>
      </c>
      <c r="AA289" t="s">
        <v>178</v>
      </c>
      <c r="AB289" t="s">
        <v>175</v>
      </c>
      <c r="AD289" t="s">
        <v>141</v>
      </c>
      <c r="AE289" t="s">
        <v>118</v>
      </c>
      <c r="AF289" s="4">
        <v>96950</v>
      </c>
      <c r="AG289" t="s">
        <v>119</v>
      </c>
      <c r="AI289" s="5">
        <v>16702345900</v>
      </c>
      <c r="AJ289">
        <v>574</v>
      </c>
      <c r="AK289" t="s">
        <v>179</v>
      </c>
      <c r="BC289" t="str">
        <f>"43-4151.00"</f>
        <v>43-4151.00</v>
      </c>
      <c r="BD289" t="s">
        <v>6316</v>
      </c>
      <c r="BE289" t="s">
        <v>6317</v>
      </c>
      <c r="BF289" t="s">
        <v>6318</v>
      </c>
      <c r="BG289">
        <v>1</v>
      </c>
      <c r="BI289" s="1">
        <v>44835</v>
      </c>
      <c r="BJ289" s="1">
        <v>45930</v>
      </c>
      <c r="BM289">
        <v>40</v>
      </c>
      <c r="BN289">
        <v>0</v>
      </c>
      <c r="BO289">
        <v>8</v>
      </c>
      <c r="BP289">
        <v>8</v>
      </c>
      <c r="BQ289">
        <v>8</v>
      </c>
      <c r="BR289">
        <v>8</v>
      </c>
      <c r="BS289">
        <v>8</v>
      </c>
      <c r="BT289">
        <v>0</v>
      </c>
      <c r="BU289" t="str">
        <f>"9:00 AM"</f>
        <v>9:00 AM</v>
      </c>
      <c r="BV289" t="str">
        <f>"6:00 PM"</f>
        <v>6:00 PM</v>
      </c>
      <c r="BW289" t="s">
        <v>164</v>
      </c>
      <c r="BX289">
        <v>0</v>
      </c>
      <c r="BY289">
        <v>6</v>
      </c>
      <c r="BZ289" t="s">
        <v>113</v>
      </c>
      <c r="CB289" t="s">
        <v>183</v>
      </c>
      <c r="CC289" t="s">
        <v>184</v>
      </c>
      <c r="CE289" t="s">
        <v>141</v>
      </c>
      <c r="CF289" t="s">
        <v>118</v>
      </c>
      <c r="CG289" s="4">
        <v>96950</v>
      </c>
      <c r="CH289" s="2">
        <v>12.38</v>
      </c>
      <c r="CI289" s="2">
        <v>12.38</v>
      </c>
      <c r="CJ289" s="2">
        <v>18.57</v>
      </c>
      <c r="CK289" s="2">
        <v>18.57</v>
      </c>
      <c r="CL289" t="s">
        <v>131</v>
      </c>
      <c r="CN289" t="s">
        <v>133</v>
      </c>
      <c r="CP289" t="s">
        <v>113</v>
      </c>
      <c r="CQ289" t="s">
        <v>134</v>
      </c>
      <c r="CR289" t="s">
        <v>113</v>
      </c>
      <c r="CS289" t="s">
        <v>134</v>
      </c>
      <c r="CT289" t="s">
        <v>132</v>
      </c>
      <c r="CU289" t="s">
        <v>134</v>
      </c>
      <c r="CV289" t="s">
        <v>132</v>
      </c>
      <c r="CW289" t="s">
        <v>185</v>
      </c>
      <c r="CX289" s="5">
        <v>16702345900</v>
      </c>
      <c r="CY289" t="s">
        <v>179</v>
      </c>
      <c r="CZ289" t="s">
        <v>132</v>
      </c>
      <c r="DA289" t="s">
        <v>134</v>
      </c>
      <c r="DB289" t="s">
        <v>113</v>
      </c>
    </row>
    <row r="290" spans="1:111" ht="14.45" customHeight="1" x14ac:dyDescent="0.25">
      <c r="A290" t="s">
        <v>6319</v>
      </c>
      <c r="B290" t="s">
        <v>356</v>
      </c>
      <c r="C290" s="1">
        <v>44770.202068287035</v>
      </c>
      <c r="D290" s="1">
        <v>44893</v>
      </c>
      <c r="E290" t="s">
        <v>112</v>
      </c>
      <c r="F290" s="1">
        <v>44468.833333333336</v>
      </c>
      <c r="G290" t="s">
        <v>113</v>
      </c>
      <c r="H290" t="s">
        <v>113</v>
      </c>
      <c r="I290" t="s">
        <v>113</v>
      </c>
      <c r="J290" t="s">
        <v>6171</v>
      </c>
      <c r="L290" t="s">
        <v>6172</v>
      </c>
      <c r="N290" t="s">
        <v>117</v>
      </c>
      <c r="O290" t="s">
        <v>118</v>
      </c>
      <c r="P290" s="4">
        <v>96950</v>
      </c>
      <c r="Q290" t="s">
        <v>119</v>
      </c>
      <c r="S290" s="5">
        <v>16702870689</v>
      </c>
      <c r="U290">
        <v>11199</v>
      </c>
      <c r="V290" t="s">
        <v>120</v>
      </c>
      <c r="X290" t="s">
        <v>545</v>
      </c>
      <c r="Y290" t="s">
        <v>546</v>
      </c>
      <c r="Z290" t="s">
        <v>547</v>
      </c>
      <c r="AA290" t="s">
        <v>255</v>
      </c>
      <c r="AB290" t="s">
        <v>6172</v>
      </c>
      <c r="AD290" t="s">
        <v>117</v>
      </c>
      <c r="AE290" t="s">
        <v>118</v>
      </c>
      <c r="AF290" s="4">
        <v>96950</v>
      </c>
      <c r="AG290" t="s">
        <v>119</v>
      </c>
      <c r="AI290" s="5">
        <v>16702870689</v>
      </c>
      <c r="AK290" t="s">
        <v>550</v>
      </c>
      <c r="BC290" t="str">
        <f>"45-2092.00"</f>
        <v>45-2092.00</v>
      </c>
      <c r="BD290" t="s">
        <v>551</v>
      </c>
      <c r="BE290" t="s">
        <v>6173</v>
      </c>
      <c r="BF290" t="s">
        <v>553</v>
      </c>
      <c r="BG290">
        <v>2</v>
      </c>
      <c r="BI290" s="1">
        <v>44835</v>
      </c>
      <c r="BJ290" s="1">
        <v>45199</v>
      </c>
      <c r="BM290">
        <v>40</v>
      </c>
      <c r="BN290">
        <v>0</v>
      </c>
      <c r="BO290">
        <v>8</v>
      </c>
      <c r="BP290">
        <v>8</v>
      </c>
      <c r="BQ290">
        <v>8</v>
      </c>
      <c r="BR290">
        <v>8</v>
      </c>
      <c r="BS290">
        <v>8</v>
      </c>
      <c r="BT290">
        <v>0</v>
      </c>
      <c r="BU290" t="str">
        <f>"6:00 AM"</f>
        <v>6:00 AM</v>
      </c>
      <c r="BV290" t="str">
        <f>"4:00 PM"</f>
        <v>4:00 PM</v>
      </c>
      <c r="BW290" t="s">
        <v>128</v>
      </c>
      <c r="BX290">
        <v>0</v>
      </c>
      <c r="BY290">
        <v>3</v>
      </c>
      <c r="BZ290" t="s">
        <v>113</v>
      </c>
      <c r="CB290" t="s">
        <v>6320</v>
      </c>
      <c r="CC290" t="s">
        <v>555</v>
      </c>
      <c r="CE290" t="s">
        <v>556</v>
      </c>
      <c r="CF290" t="s">
        <v>118</v>
      </c>
      <c r="CG290" s="4">
        <v>96950</v>
      </c>
      <c r="CH290" s="2">
        <v>10.119999999999999</v>
      </c>
      <c r="CI290" s="2">
        <v>10.119999999999999</v>
      </c>
      <c r="CJ290" s="2">
        <v>0</v>
      </c>
      <c r="CK290" s="2">
        <v>0</v>
      </c>
      <c r="CL290" t="s">
        <v>131</v>
      </c>
      <c r="CM290" t="s">
        <v>128</v>
      </c>
      <c r="CN290" t="s">
        <v>133</v>
      </c>
      <c r="CP290" t="s">
        <v>113</v>
      </c>
      <c r="CQ290" t="s">
        <v>134</v>
      </c>
      <c r="CR290" t="s">
        <v>113</v>
      </c>
      <c r="CS290" t="s">
        <v>113</v>
      </c>
      <c r="CT290" t="s">
        <v>132</v>
      </c>
      <c r="CU290" t="s">
        <v>134</v>
      </c>
      <c r="CV290" t="s">
        <v>132</v>
      </c>
      <c r="CW290" t="s">
        <v>6321</v>
      </c>
      <c r="CX290" s="5">
        <v>16702870689</v>
      </c>
      <c r="CY290" t="s">
        <v>550</v>
      </c>
      <c r="CZ290" t="s">
        <v>132</v>
      </c>
      <c r="DA290" t="s">
        <v>134</v>
      </c>
      <c r="DB290" t="s">
        <v>113</v>
      </c>
      <c r="DC290" t="s">
        <v>6175</v>
      </c>
      <c r="DD290" t="s">
        <v>546</v>
      </c>
      <c r="DF290" t="s">
        <v>6322</v>
      </c>
      <c r="DG290" t="s">
        <v>559</v>
      </c>
    </row>
    <row r="291" spans="1:111" ht="14.45" customHeight="1" x14ac:dyDescent="0.25">
      <c r="A291" t="s">
        <v>6323</v>
      </c>
      <c r="B291" t="s">
        <v>187</v>
      </c>
      <c r="C291" s="1">
        <v>44844.087216782405</v>
      </c>
      <c r="D291" s="1">
        <v>44893</v>
      </c>
      <c r="E291" t="s">
        <v>170</v>
      </c>
      <c r="G291" t="s">
        <v>113</v>
      </c>
      <c r="H291" t="s">
        <v>113</v>
      </c>
      <c r="I291" t="s">
        <v>113</v>
      </c>
      <c r="J291" t="s">
        <v>6324</v>
      </c>
      <c r="K291" t="s">
        <v>6325</v>
      </c>
      <c r="L291" t="s">
        <v>6326</v>
      </c>
      <c r="M291" t="s">
        <v>6327</v>
      </c>
      <c r="N291" t="s">
        <v>141</v>
      </c>
      <c r="O291" t="s">
        <v>118</v>
      </c>
      <c r="P291" s="4">
        <v>96950</v>
      </c>
      <c r="Q291" t="s">
        <v>119</v>
      </c>
      <c r="R291" t="s">
        <v>132</v>
      </c>
      <c r="S291" s="5">
        <v>16704833911</v>
      </c>
      <c r="U291">
        <v>531110</v>
      </c>
      <c r="V291" t="s">
        <v>120</v>
      </c>
      <c r="X291" t="s">
        <v>6328</v>
      </c>
      <c r="Y291" t="s">
        <v>1374</v>
      </c>
      <c r="Z291" t="s">
        <v>3374</v>
      </c>
      <c r="AA291" t="s">
        <v>6329</v>
      </c>
      <c r="AB291" t="s">
        <v>6326</v>
      </c>
      <c r="AC291" t="s">
        <v>6327</v>
      </c>
      <c r="AD291" t="s">
        <v>141</v>
      </c>
      <c r="AE291" t="s">
        <v>118</v>
      </c>
      <c r="AF291" s="4">
        <v>96950</v>
      </c>
      <c r="AG291" t="s">
        <v>119</v>
      </c>
      <c r="AH291" t="s">
        <v>132</v>
      </c>
      <c r="AI291" s="5">
        <v>16704833911</v>
      </c>
      <c r="AK291" t="s">
        <v>6330</v>
      </c>
      <c r="BC291" t="str">
        <f>"49-9071.00"</f>
        <v>49-9071.00</v>
      </c>
      <c r="BD291" t="s">
        <v>240</v>
      </c>
      <c r="BE291" t="s">
        <v>6331</v>
      </c>
      <c r="BF291" t="s">
        <v>4660</v>
      </c>
      <c r="BG291">
        <v>1</v>
      </c>
      <c r="BH291">
        <v>1</v>
      </c>
      <c r="BI291" s="1">
        <v>44896</v>
      </c>
      <c r="BJ291" s="1">
        <v>45260</v>
      </c>
      <c r="BK291" s="1">
        <v>44896</v>
      </c>
      <c r="BL291" s="1">
        <v>45260</v>
      </c>
      <c r="BM291">
        <v>35</v>
      </c>
      <c r="BN291">
        <v>0</v>
      </c>
      <c r="BO291">
        <v>7</v>
      </c>
      <c r="BP291">
        <v>7</v>
      </c>
      <c r="BQ291">
        <v>7</v>
      </c>
      <c r="BR291">
        <v>7</v>
      </c>
      <c r="BS291">
        <v>7</v>
      </c>
      <c r="BT291">
        <v>0</v>
      </c>
      <c r="BU291" t="str">
        <f>"8:00 AM"</f>
        <v>8:00 AM</v>
      </c>
      <c r="BV291" t="str">
        <f>"4:00 PM"</f>
        <v>4:00 PM</v>
      </c>
      <c r="BW291" t="s">
        <v>164</v>
      </c>
      <c r="BX291">
        <v>0</v>
      </c>
      <c r="BY291">
        <v>12</v>
      </c>
      <c r="BZ291" t="s">
        <v>113</v>
      </c>
      <c r="CB291" s="3" t="s">
        <v>6332</v>
      </c>
      <c r="CC291" t="s">
        <v>6333</v>
      </c>
      <c r="CE291" t="s">
        <v>141</v>
      </c>
      <c r="CF291" t="s">
        <v>118</v>
      </c>
      <c r="CG291" s="4">
        <v>96950</v>
      </c>
      <c r="CH291" s="2">
        <v>9.19</v>
      </c>
      <c r="CI291" s="2">
        <v>9.19</v>
      </c>
      <c r="CJ291" s="2">
        <v>13.79</v>
      </c>
      <c r="CK291" s="2">
        <v>13.79</v>
      </c>
      <c r="CL291" t="s">
        <v>131</v>
      </c>
      <c r="CM291" t="s">
        <v>132</v>
      </c>
      <c r="CN291" t="s">
        <v>133</v>
      </c>
      <c r="CP291" t="s">
        <v>113</v>
      </c>
      <c r="CQ291" t="s">
        <v>134</v>
      </c>
      <c r="CR291" t="s">
        <v>113</v>
      </c>
      <c r="CS291" t="s">
        <v>134</v>
      </c>
      <c r="CT291" t="s">
        <v>132</v>
      </c>
      <c r="CU291" t="s">
        <v>134</v>
      </c>
      <c r="CV291" t="s">
        <v>132</v>
      </c>
      <c r="CW291" t="s">
        <v>132</v>
      </c>
      <c r="CX291" s="5">
        <v>16704833911</v>
      </c>
      <c r="CY291" t="s">
        <v>6330</v>
      </c>
      <c r="CZ291" t="s">
        <v>132</v>
      </c>
      <c r="DA291" t="s">
        <v>134</v>
      </c>
      <c r="DB291" t="s">
        <v>113</v>
      </c>
    </row>
    <row r="292" spans="1:111" ht="14.45" customHeight="1" x14ac:dyDescent="0.25">
      <c r="A292" t="s">
        <v>6334</v>
      </c>
      <c r="B292" t="s">
        <v>356</v>
      </c>
      <c r="C292" s="1">
        <v>44789.023027314812</v>
      </c>
      <c r="D292" s="1">
        <v>44893</v>
      </c>
      <c r="E292" t="s">
        <v>170</v>
      </c>
      <c r="G292" t="s">
        <v>134</v>
      </c>
      <c r="H292" t="s">
        <v>113</v>
      </c>
      <c r="I292" t="s">
        <v>113</v>
      </c>
      <c r="J292" t="s">
        <v>867</v>
      </c>
      <c r="K292" t="s">
        <v>6335</v>
      </c>
      <c r="L292" t="s">
        <v>5264</v>
      </c>
      <c r="M292" t="s">
        <v>870</v>
      </c>
      <c r="N292" t="s">
        <v>234</v>
      </c>
      <c r="O292" t="s">
        <v>118</v>
      </c>
      <c r="P292" s="4">
        <v>96951</v>
      </c>
      <c r="Q292" t="s">
        <v>119</v>
      </c>
      <c r="R292" t="s">
        <v>132</v>
      </c>
      <c r="S292" s="5">
        <v>16705320363</v>
      </c>
      <c r="U292">
        <v>44511</v>
      </c>
      <c r="V292" t="s">
        <v>120</v>
      </c>
      <c r="X292" t="s">
        <v>872</v>
      </c>
      <c r="Y292" t="s">
        <v>873</v>
      </c>
      <c r="Z292" t="s">
        <v>874</v>
      </c>
      <c r="AA292" t="s">
        <v>238</v>
      </c>
      <c r="AB292" t="s">
        <v>5264</v>
      </c>
      <c r="AC292" t="s">
        <v>870</v>
      </c>
      <c r="AD292" t="s">
        <v>234</v>
      </c>
      <c r="AE292" t="s">
        <v>118</v>
      </c>
      <c r="AF292" s="4">
        <v>96951</v>
      </c>
      <c r="AG292" t="s">
        <v>119</v>
      </c>
      <c r="AH292" t="s">
        <v>132</v>
      </c>
      <c r="AI292" s="5">
        <v>16705320363</v>
      </c>
      <c r="AK292" t="s">
        <v>875</v>
      </c>
      <c r="BC292" t="str">
        <f>"35-2021.00"</f>
        <v>35-2021.00</v>
      </c>
      <c r="BD292" t="s">
        <v>1703</v>
      </c>
      <c r="BE292" t="s">
        <v>6336</v>
      </c>
      <c r="BF292" t="s">
        <v>2248</v>
      </c>
      <c r="BG292">
        <v>1</v>
      </c>
      <c r="BI292" s="1">
        <v>44896</v>
      </c>
      <c r="BJ292" s="1">
        <v>45991</v>
      </c>
      <c r="BM292">
        <v>35</v>
      </c>
      <c r="BN292">
        <v>0</v>
      </c>
      <c r="BO292">
        <v>7</v>
      </c>
      <c r="BP292">
        <v>7</v>
      </c>
      <c r="BQ292">
        <v>7</v>
      </c>
      <c r="BR292">
        <v>7</v>
      </c>
      <c r="BS292">
        <v>7</v>
      </c>
      <c r="BT292">
        <v>0</v>
      </c>
      <c r="BU292" t="str">
        <f>"4:00 AM"</f>
        <v>4:00 AM</v>
      </c>
      <c r="BV292" t="str">
        <f>"12:00 PM"</f>
        <v>12:00 PM</v>
      </c>
      <c r="BW292" t="s">
        <v>164</v>
      </c>
      <c r="BX292">
        <v>0</v>
      </c>
      <c r="BY292">
        <v>3</v>
      </c>
      <c r="BZ292" t="s">
        <v>113</v>
      </c>
      <c r="CB292" t="s">
        <v>6337</v>
      </c>
      <c r="CC292" t="s">
        <v>5267</v>
      </c>
      <c r="CD292" t="s">
        <v>870</v>
      </c>
      <c r="CE292" t="s">
        <v>234</v>
      </c>
      <c r="CF292" t="s">
        <v>118</v>
      </c>
      <c r="CG292" s="4">
        <v>96951</v>
      </c>
      <c r="CH292" s="2">
        <v>8.39</v>
      </c>
      <c r="CI292" s="2">
        <v>8.39</v>
      </c>
      <c r="CJ292" s="2">
        <v>12.59</v>
      </c>
      <c r="CK292" s="2">
        <v>12.59</v>
      </c>
      <c r="CL292" t="s">
        <v>131</v>
      </c>
      <c r="CM292" t="s">
        <v>132</v>
      </c>
      <c r="CN292" t="s">
        <v>133</v>
      </c>
      <c r="CP292" t="s">
        <v>113</v>
      </c>
      <c r="CQ292" t="s">
        <v>134</v>
      </c>
      <c r="CR292" t="s">
        <v>113</v>
      </c>
      <c r="CS292" t="s">
        <v>134</v>
      </c>
      <c r="CT292" t="s">
        <v>132</v>
      </c>
      <c r="CU292" t="s">
        <v>134</v>
      </c>
      <c r="CV292" t="s">
        <v>132</v>
      </c>
      <c r="CW292" t="s">
        <v>881</v>
      </c>
      <c r="CX292" s="5">
        <v>16705320363</v>
      </c>
      <c r="CY292" t="s">
        <v>875</v>
      </c>
      <c r="CZ292" t="s">
        <v>882</v>
      </c>
      <c r="DA292" t="s">
        <v>134</v>
      </c>
      <c r="DB292" t="s">
        <v>113</v>
      </c>
    </row>
    <row r="293" spans="1:111" ht="14.45" customHeight="1" x14ac:dyDescent="0.25">
      <c r="A293" t="s">
        <v>6338</v>
      </c>
      <c r="B293" t="s">
        <v>187</v>
      </c>
      <c r="C293" s="1">
        <v>44857.91409849537</v>
      </c>
      <c r="D293" s="1">
        <v>44893</v>
      </c>
      <c r="E293" t="s">
        <v>170</v>
      </c>
      <c r="G293" t="s">
        <v>113</v>
      </c>
      <c r="H293" t="s">
        <v>113</v>
      </c>
      <c r="I293" t="s">
        <v>113</v>
      </c>
      <c r="J293" t="s">
        <v>6339</v>
      </c>
      <c r="L293" t="s">
        <v>6340</v>
      </c>
      <c r="M293" t="s">
        <v>5710</v>
      </c>
      <c r="N293" t="s">
        <v>117</v>
      </c>
      <c r="O293" t="s">
        <v>118</v>
      </c>
      <c r="P293" s="4">
        <v>96950</v>
      </c>
      <c r="Q293" t="s">
        <v>119</v>
      </c>
      <c r="R293" t="s">
        <v>696</v>
      </c>
      <c r="S293" s="5">
        <v>16702858455</v>
      </c>
      <c r="U293">
        <v>48321</v>
      </c>
      <c r="V293" t="s">
        <v>120</v>
      </c>
      <c r="X293" t="s">
        <v>3122</v>
      </c>
      <c r="Y293" t="s">
        <v>6341</v>
      </c>
      <c r="Z293" t="s">
        <v>3763</v>
      </c>
      <c r="AA293" t="s">
        <v>1092</v>
      </c>
      <c r="AB293" t="s">
        <v>6340</v>
      </c>
      <c r="AC293" t="s">
        <v>5710</v>
      </c>
      <c r="AD293" t="s">
        <v>117</v>
      </c>
      <c r="AE293" t="s">
        <v>118</v>
      </c>
      <c r="AF293" s="4">
        <v>96950</v>
      </c>
      <c r="AG293" t="s">
        <v>119</v>
      </c>
      <c r="AH293" t="s">
        <v>696</v>
      </c>
      <c r="AI293" s="5">
        <v>16702858455</v>
      </c>
      <c r="AK293" t="s">
        <v>6342</v>
      </c>
      <c r="BC293" t="str">
        <f>"43-3031.00"</f>
        <v>43-3031.00</v>
      </c>
      <c r="BD293" t="s">
        <v>316</v>
      </c>
      <c r="BE293" t="s">
        <v>6343</v>
      </c>
      <c r="BF293" t="s">
        <v>1366</v>
      </c>
      <c r="BG293">
        <v>1</v>
      </c>
      <c r="BH293">
        <v>1</v>
      </c>
      <c r="BI293" s="1">
        <v>44896</v>
      </c>
      <c r="BJ293" s="1">
        <v>45260</v>
      </c>
      <c r="BK293" s="1">
        <v>44896</v>
      </c>
      <c r="BL293" s="1">
        <v>45260</v>
      </c>
      <c r="BM293">
        <v>35</v>
      </c>
      <c r="BN293">
        <v>0</v>
      </c>
      <c r="BO293">
        <v>7</v>
      </c>
      <c r="BP293">
        <v>7</v>
      </c>
      <c r="BQ293">
        <v>7</v>
      </c>
      <c r="BR293">
        <v>7</v>
      </c>
      <c r="BS293">
        <v>7</v>
      </c>
      <c r="BT293">
        <v>0</v>
      </c>
      <c r="BU293" t="str">
        <f>"9:00 AM"</f>
        <v>9:00 AM</v>
      </c>
      <c r="BV293" t="str">
        <f>"5:00 PM"</f>
        <v>5:00 PM</v>
      </c>
      <c r="BW293" t="s">
        <v>394</v>
      </c>
      <c r="BX293">
        <v>0</v>
      </c>
      <c r="BY293">
        <v>6</v>
      </c>
      <c r="BZ293" t="s">
        <v>113</v>
      </c>
      <c r="CB293" t="s">
        <v>696</v>
      </c>
      <c r="CC293" t="s">
        <v>6344</v>
      </c>
      <c r="CD293" t="s">
        <v>6345</v>
      </c>
      <c r="CE293" t="s">
        <v>117</v>
      </c>
      <c r="CF293" t="s">
        <v>118</v>
      </c>
      <c r="CG293" s="4">
        <v>96950</v>
      </c>
      <c r="CH293" s="2">
        <v>11.21</v>
      </c>
      <c r="CI293" s="2">
        <v>11.21</v>
      </c>
      <c r="CJ293" s="2">
        <v>16.82</v>
      </c>
      <c r="CK293" s="2">
        <v>16.82</v>
      </c>
      <c r="CL293" t="s">
        <v>131</v>
      </c>
      <c r="CM293" t="s">
        <v>696</v>
      </c>
      <c r="CN293" t="s">
        <v>133</v>
      </c>
      <c r="CP293" t="s">
        <v>113</v>
      </c>
      <c r="CQ293" t="s">
        <v>134</v>
      </c>
      <c r="CR293" t="s">
        <v>113</v>
      </c>
      <c r="CS293" t="s">
        <v>134</v>
      </c>
      <c r="CT293" t="s">
        <v>132</v>
      </c>
      <c r="CU293" t="s">
        <v>134</v>
      </c>
      <c r="CV293" t="s">
        <v>132</v>
      </c>
      <c r="CW293" t="s">
        <v>696</v>
      </c>
      <c r="CX293" s="5">
        <v>16703226478</v>
      </c>
      <c r="CY293" t="s">
        <v>6342</v>
      </c>
      <c r="CZ293" t="s">
        <v>533</v>
      </c>
      <c r="DA293" t="s">
        <v>134</v>
      </c>
      <c r="DB293" t="s">
        <v>113</v>
      </c>
    </row>
    <row r="294" spans="1:111" ht="14.45" customHeight="1" x14ac:dyDescent="0.25">
      <c r="A294" t="s">
        <v>6346</v>
      </c>
      <c r="B294" t="s">
        <v>356</v>
      </c>
      <c r="C294" s="1">
        <v>44734.32716990741</v>
      </c>
      <c r="D294" s="1">
        <v>44893</v>
      </c>
      <c r="E294" t="s">
        <v>112</v>
      </c>
      <c r="F294" s="1">
        <v>44833.833333333336</v>
      </c>
      <c r="G294" t="s">
        <v>134</v>
      </c>
      <c r="H294" t="s">
        <v>113</v>
      </c>
      <c r="I294" t="s">
        <v>113</v>
      </c>
      <c r="J294" t="s">
        <v>173</v>
      </c>
      <c r="K294" t="s">
        <v>174</v>
      </c>
      <c r="L294" t="s">
        <v>175</v>
      </c>
      <c r="N294" t="s">
        <v>141</v>
      </c>
      <c r="O294" t="s">
        <v>118</v>
      </c>
      <c r="P294" s="4">
        <v>96950</v>
      </c>
      <c r="Q294" t="s">
        <v>119</v>
      </c>
      <c r="S294" s="5">
        <v>16702345900</v>
      </c>
      <c r="T294">
        <v>575</v>
      </c>
      <c r="U294">
        <v>721110</v>
      </c>
      <c r="V294" t="s">
        <v>120</v>
      </c>
      <c r="X294" t="s">
        <v>176</v>
      </c>
      <c r="Y294" t="s">
        <v>177</v>
      </c>
      <c r="AA294" t="s">
        <v>178</v>
      </c>
      <c r="AB294" t="s">
        <v>175</v>
      </c>
      <c r="AD294" t="s">
        <v>141</v>
      </c>
      <c r="AE294" t="s">
        <v>118</v>
      </c>
      <c r="AF294" s="4">
        <v>96950</v>
      </c>
      <c r="AG294" t="s">
        <v>119</v>
      </c>
      <c r="AI294" s="5">
        <v>16702345900</v>
      </c>
      <c r="AJ294">
        <v>574</v>
      </c>
      <c r="AK294" t="s">
        <v>179</v>
      </c>
      <c r="BC294" t="str">
        <f>"37-2012.00"</f>
        <v>37-2012.00</v>
      </c>
      <c r="BD294" t="s">
        <v>180</v>
      </c>
      <c r="BE294" t="s">
        <v>181</v>
      </c>
      <c r="BF294" t="s">
        <v>182</v>
      </c>
      <c r="BG294">
        <v>1</v>
      </c>
      <c r="BI294" s="1">
        <v>44835</v>
      </c>
      <c r="BJ294" s="1">
        <v>45930</v>
      </c>
      <c r="BM294">
        <v>40</v>
      </c>
      <c r="BN294">
        <v>7</v>
      </c>
      <c r="BO294">
        <v>6</v>
      </c>
      <c r="BP294">
        <v>6</v>
      </c>
      <c r="BQ294">
        <v>0</v>
      </c>
      <c r="BR294">
        <v>7</v>
      </c>
      <c r="BS294">
        <v>7</v>
      </c>
      <c r="BT294">
        <v>7</v>
      </c>
      <c r="BU294" t="str">
        <f>"9:00 AM"</f>
        <v>9:00 AM</v>
      </c>
      <c r="BV294" t="str">
        <f>"4:00 PM"</f>
        <v>4:00 PM</v>
      </c>
      <c r="BW294" t="s">
        <v>164</v>
      </c>
      <c r="BX294">
        <v>0</v>
      </c>
      <c r="BY294">
        <v>3</v>
      </c>
      <c r="BZ294" t="s">
        <v>113</v>
      </c>
      <c r="CB294" t="s">
        <v>183</v>
      </c>
      <c r="CC294" t="s">
        <v>184</v>
      </c>
      <c r="CE294" t="s">
        <v>141</v>
      </c>
      <c r="CF294" t="s">
        <v>118</v>
      </c>
      <c r="CG294" s="4">
        <v>96950</v>
      </c>
      <c r="CH294" s="2">
        <v>7.45</v>
      </c>
      <c r="CI294" s="2">
        <v>7.59</v>
      </c>
      <c r="CJ294" s="2">
        <v>11.17</v>
      </c>
      <c r="CK294" s="2">
        <v>11.38</v>
      </c>
      <c r="CL294" t="s">
        <v>131</v>
      </c>
      <c r="CN294" t="s">
        <v>133</v>
      </c>
      <c r="CP294" t="s">
        <v>113</v>
      </c>
      <c r="CQ294" t="s">
        <v>134</v>
      </c>
      <c r="CR294" t="s">
        <v>113</v>
      </c>
      <c r="CS294" t="s">
        <v>134</v>
      </c>
      <c r="CT294" t="s">
        <v>132</v>
      </c>
      <c r="CU294" t="s">
        <v>134</v>
      </c>
      <c r="CV294" t="s">
        <v>132</v>
      </c>
      <c r="CW294" t="s">
        <v>185</v>
      </c>
      <c r="CX294" s="5">
        <v>16702345900</v>
      </c>
      <c r="CY294" t="s">
        <v>179</v>
      </c>
      <c r="CZ294" t="s">
        <v>132</v>
      </c>
      <c r="DA294" t="s">
        <v>134</v>
      </c>
      <c r="DB294" t="s">
        <v>113</v>
      </c>
    </row>
    <row r="295" spans="1:111" ht="14.45" customHeight="1" x14ac:dyDescent="0.25">
      <c r="A295" t="s">
        <v>6347</v>
      </c>
      <c r="B295" t="s">
        <v>187</v>
      </c>
      <c r="C295" s="1">
        <v>44798.300690393517</v>
      </c>
      <c r="D295" s="1">
        <v>44893</v>
      </c>
      <c r="E295" t="s">
        <v>170</v>
      </c>
      <c r="G295" t="s">
        <v>113</v>
      </c>
      <c r="H295" t="s">
        <v>113</v>
      </c>
      <c r="I295" t="s">
        <v>113</v>
      </c>
      <c r="J295" t="s">
        <v>812</v>
      </c>
      <c r="L295" t="s">
        <v>813</v>
      </c>
      <c r="M295" t="s">
        <v>814</v>
      </c>
      <c r="N295" t="s">
        <v>815</v>
      </c>
      <c r="O295" t="s">
        <v>118</v>
      </c>
      <c r="P295" s="4">
        <v>96950</v>
      </c>
      <c r="Q295" t="s">
        <v>119</v>
      </c>
      <c r="S295" s="5">
        <v>16702345828</v>
      </c>
      <c r="U295">
        <v>332322</v>
      </c>
      <c r="V295" t="s">
        <v>120</v>
      </c>
      <c r="X295" t="s">
        <v>816</v>
      </c>
      <c r="Y295" t="s">
        <v>817</v>
      </c>
      <c r="AA295" t="s">
        <v>326</v>
      </c>
      <c r="AB295" t="s">
        <v>813</v>
      </c>
      <c r="AC295" t="s">
        <v>814</v>
      </c>
      <c r="AD295" t="s">
        <v>815</v>
      </c>
      <c r="AE295" t="s">
        <v>118</v>
      </c>
      <c r="AF295" s="4">
        <v>96950</v>
      </c>
      <c r="AG295" t="s">
        <v>119</v>
      </c>
      <c r="AI295" s="5">
        <v>16702345828</v>
      </c>
      <c r="AK295" t="s">
        <v>818</v>
      </c>
      <c r="BC295" t="str">
        <f>"53-7063.00"</f>
        <v>53-7063.00</v>
      </c>
      <c r="BD295" t="s">
        <v>6348</v>
      </c>
      <c r="BE295" t="s">
        <v>6349</v>
      </c>
      <c r="BF295" t="s">
        <v>6350</v>
      </c>
      <c r="BG295">
        <v>10</v>
      </c>
      <c r="BH295">
        <v>10</v>
      </c>
      <c r="BI295" s="1">
        <v>44835</v>
      </c>
      <c r="BJ295" s="1">
        <v>45199</v>
      </c>
      <c r="BK295" s="1">
        <v>44893</v>
      </c>
      <c r="BL295" s="1">
        <v>45199</v>
      </c>
      <c r="BM295">
        <v>40</v>
      </c>
      <c r="BN295">
        <v>0</v>
      </c>
      <c r="BO295">
        <v>8</v>
      </c>
      <c r="BP295">
        <v>8</v>
      </c>
      <c r="BQ295">
        <v>8</v>
      </c>
      <c r="BR295">
        <v>8</v>
      </c>
      <c r="BS295">
        <v>8</v>
      </c>
      <c r="BT295">
        <v>0</v>
      </c>
      <c r="BU295" t="str">
        <f>"8:00 AM"</f>
        <v>8:00 AM</v>
      </c>
      <c r="BV295" t="str">
        <f>"5:00 PM"</f>
        <v>5:00 PM</v>
      </c>
      <c r="BW295" t="s">
        <v>164</v>
      </c>
      <c r="BX295">
        <v>0</v>
      </c>
      <c r="BY295">
        <v>12</v>
      </c>
      <c r="BZ295" t="s">
        <v>113</v>
      </c>
      <c r="CB295" t="s">
        <v>557</v>
      </c>
      <c r="CC295" t="s">
        <v>813</v>
      </c>
      <c r="CD295" t="s">
        <v>814</v>
      </c>
      <c r="CE295" t="s">
        <v>815</v>
      </c>
      <c r="CF295" t="s">
        <v>118</v>
      </c>
      <c r="CG295" s="4">
        <v>96950</v>
      </c>
      <c r="CH295" s="2">
        <v>8.19</v>
      </c>
      <c r="CI295" s="2">
        <v>8.19</v>
      </c>
      <c r="CJ295" s="2">
        <v>12.29</v>
      </c>
      <c r="CK295" s="2">
        <v>12.29</v>
      </c>
      <c r="CL295" t="s">
        <v>131</v>
      </c>
      <c r="CN295" t="s">
        <v>133</v>
      </c>
      <c r="CP295" t="s">
        <v>113</v>
      </c>
      <c r="CQ295" t="s">
        <v>134</v>
      </c>
      <c r="CR295" t="s">
        <v>113</v>
      </c>
      <c r="CS295" t="s">
        <v>134</v>
      </c>
      <c r="CT295" t="s">
        <v>132</v>
      </c>
      <c r="CU295" t="s">
        <v>134</v>
      </c>
      <c r="CV295" t="s">
        <v>132</v>
      </c>
      <c r="CW295" t="s">
        <v>557</v>
      </c>
      <c r="CX295" s="5">
        <v>16702345828</v>
      </c>
      <c r="CY295" t="s">
        <v>818</v>
      </c>
      <c r="CZ295" t="s">
        <v>132</v>
      </c>
      <c r="DA295" t="s">
        <v>134</v>
      </c>
      <c r="DB295" t="s">
        <v>113</v>
      </c>
      <c r="DC295" t="s">
        <v>1847</v>
      </c>
      <c r="DD295" t="s">
        <v>1848</v>
      </c>
      <c r="DF295" t="s">
        <v>1849</v>
      </c>
      <c r="DG295" t="s">
        <v>1850</v>
      </c>
    </row>
    <row r="296" spans="1:111" ht="14.45" customHeight="1" x14ac:dyDescent="0.25">
      <c r="A296" t="s">
        <v>6136</v>
      </c>
      <c r="B296" t="s">
        <v>111</v>
      </c>
      <c r="C296" s="1">
        <v>44834.824302430556</v>
      </c>
      <c r="D296" s="1">
        <v>44891</v>
      </c>
      <c r="E296" t="s">
        <v>170</v>
      </c>
      <c r="G296" t="s">
        <v>113</v>
      </c>
      <c r="H296" t="s">
        <v>113</v>
      </c>
      <c r="I296" t="s">
        <v>113</v>
      </c>
      <c r="J296" t="s">
        <v>6137</v>
      </c>
      <c r="K296" t="s">
        <v>6138</v>
      </c>
      <c r="L296" t="s">
        <v>6139</v>
      </c>
      <c r="N296" t="s">
        <v>117</v>
      </c>
      <c r="O296" t="s">
        <v>118</v>
      </c>
      <c r="P296" s="4">
        <v>96950</v>
      </c>
      <c r="Q296" t="s">
        <v>119</v>
      </c>
      <c r="R296" t="s">
        <v>117</v>
      </c>
      <c r="S296" s="5">
        <v>16702353481</v>
      </c>
      <c r="U296">
        <v>23611</v>
      </c>
      <c r="V296" t="s">
        <v>120</v>
      </c>
      <c r="X296" t="s">
        <v>6140</v>
      </c>
      <c r="Y296" t="s">
        <v>6141</v>
      </c>
      <c r="Z296" t="s">
        <v>6142</v>
      </c>
      <c r="AA296" t="s">
        <v>144</v>
      </c>
      <c r="AB296" t="s">
        <v>6143</v>
      </c>
      <c r="AD296" t="s">
        <v>117</v>
      </c>
      <c r="AE296" t="s">
        <v>118</v>
      </c>
      <c r="AF296" s="4">
        <v>96950</v>
      </c>
      <c r="AG296" t="s">
        <v>119</v>
      </c>
      <c r="AH296" t="s">
        <v>117</v>
      </c>
      <c r="AI296" s="5">
        <v>16702353481</v>
      </c>
      <c r="AK296" t="s">
        <v>6144</v>
      </c>
      <c r="BC296" t="str">
        <f>"47-2061.00"</f>
        <v>47-2061.00</v>
      </c>
      <c r="BD296" t="s">
        <v>162</v>
      </c>
      <c r="BE296" t="s">
        <v>6145</v>
      </c>
      <c r="BF296" t="s">
        <v>1735</v>
      </c>
      <c r="BG296">
        <v>5</v>
      </c>
      <c r="BI296" s="1">
        <v>44896</v>
      </c>
      <c r="BJ296" s="1">
        <v>45260</v>
      </c>
      <c r="BM296">
        <v>35</v>
      </c>
      <c r="BN296">
        <v>0</v>
      </c>
      <c r="BO296">
        <v>7</v>
      </c>
      <c r="BP296">
        <v>7</v>
      </c>
      <c r="BQ296">
        <v>7</v>
      </c>
      <c r="BR296">
        <v>7</v>
      </c>
      <c r="BS296">
        <v>7</v>
      </c>
      <c r="BT296">
        <v>0</v>
      </c>
      <c r="BU296" t="str">
        <f>"8:00 AM"</f>
        <v>8:00 AM</v>
      </c>
      <c r="BV296" t="str">
        <f>"4:00 PM"</f>
        <v>4:00 PM</v>
      </c>
      <c r="BW296" t="s">
        <v>128</v>
      </c>
      <c r="BX296">
        <v>0</v>
      </c>
      <c r="BY296">
        <v>12</v>
      </c>
      <c r="BZ296" t="s">
        <v>113</v>
      </c>
      <c r="CB296" s="3" t="s">
        <v>6146</v>
      </c>
      <c r="CC296" t="s">
        <v>6147</v>
      </c>
      <c r="CD296" t="s">
        <v>6148</v>
      </c>
      <c r="CE296" t="s">
        <v>117</v>
      </c>
      <c r="CF296" t="s">
        <v>118</v>
      </c>
      <c r="CG296" s="4">
        <v>96950</v>
      </c>
      <c r="CH296" s="2">
        <v>8.75</v>
      </c>
      <c r="CI296" s="2">
        <v>8.75</v>
      </c>
      <c r="CJ296" s="2">
        <v>13.13</v>
      </c>
      <c r="CK296" s="2">
        <v>13.13</v>
      </c>
      <c r="CL296" t="s">
        <v>131</v>
      </c>
      <c r="CM296" t="s">
        <v>132</v>
      </c>
      <c r="CN296" t="s">
        <v>133</v>
      </c>
      <c r="CP296" t="s">
        <v>113</v>
      </c>
      <c r="CQ296" t="s">
        <v>134</v>
      </c>
      <c r="CR296" t="s">
        <v>113</v>
      </c>
      <c r="CS296" t="s">
        <v>134</v>
      </c>
      <c r="CT296" t="s">
        <v>132</v>
      </c>
      <c r="CU296" t="s">
        <v>134</v>
      </c>
      <c r="CV296" t="s">
        <v>134</v>
      </c>
      <c r="CW296" t="s">
        <v>6149</v>
      </c>
      <c r="CX296" s="5">
        <v>16702353481</v>
      </c>
      <c r="CY296" t="s">
        <v>6144</v>
      </c>
      <c r="CZ296" t="s">
        <v>132</v>
      </c>
      <c r="DA296" t="s">
        <v>134</v>
      </c>
      <c r="DB296" t="s">
        <v>113</v>
      </c>
      <c r="DC296" t="s">
        <v>6150</v>
      </c>
      <c r="DD296" t="s">
        <v>6151</v>
      </c>
      <c r="DE296" t="s">
        <v>568</v>
      </c>
      <c r="DF296" t="s">
        <v>6152</v>
      </c>
      <c r="DG296" t="s">
        <v>6144</v>
      </c>
    </row>
    <row r="297" spans="1:111" ht="14.45" customHeight="1" x14ac:dyDescent="0.25">
      <c r="A297" t="s">
        <v>6106</v>
      </c>
      <c r="B297" t="s">
        <v>111</v>
      </c>
      <c r="C297" s="1">
        <v>44841.856149884261</v>
      </c>
      <c r="D297" s="1">
        <v>44890</v>
      </c>
      <c r="E297" t="s">
        <v>170</v>
      </c>
      <c r="G297" t="s">
        <v>134</v>
      </c>
      <c r="H297" t="s">
        <v>113</v>
      </c>
      <c r="I297" t="s">
        <v>113</v>
      </c>
      <c r="J297" t="s">
        <v>6107</v>
      </c>
      <c r="K297" t="s">
        <v>6107</v>
      </c>
      <c r="L297" t="s">
        <v>6108</v>
      </c>
      <c r="M297" t="s">
        <v>141</v>
      </c>
      <c r="N297" t="s">
        <v>708</v>
      </c>
      <c r="O297" t="s">
        <v>118</v>
      </c>
      <c r="P297" s="4">
        <v>96950</v>
      </c>
      <c r="Q297" t="s">
        <v>119</v>
      </c>
      <c r="R297" t="s">
        <v>132</v>
      </c>
      <c r="S297" s="5">
        <v>16704837231</v>
      </c>
      <c r="U297">
        <v>487210</v>
      </c>
      <c r="V297" t="s">
        <v>120</v>
      </c>
      <c r="X297" t="s">
        <v>6109</v>
      </c>
      <c r="Y297" t="s">
        <v>6110</v>
      </c>
      <c r="Z297" t="s">
        <v>6111</v>
      </c>
      <c r="AA297" t="s">
        <v>326</v>
      </c>
      <c r="AB297" t="s">
        <v>6108</v>
      </c>
      <c r="AC297" t="s">
        <v>141</v>
      </c>
      <c r="AD297" t="s">
        <v>708</v>
      </c>
      <c r="AE297" t="s">
        <v>118</v>
      </c>
      <c r="AF297" s="4">
        <v>96950</v>
      </c>
      <c r="AG297" t="s">
        <v>119</v>
      </c>
      <c r="AH297" t="s">
        <v>132</v>
      </c>
      <c r="AI297" s="5">
        <v>16702347266</v>
      </c>
      <c r="AK297" t="s">
        <v>6112</v>
      </c>
      <c r="BC297" t="str">
        <f>"49-3031.00"</f>
        <v>49-3031.00</v>
      </c>
      <c r="BD297" t="s">
        <v>2673</v>
      </c>
      <c r="BE297" t="s">
        <v>6113</v>
      </c>
      <c r="BF297" t="s">
        <v>6114</v>
      </c>
      <c r="BG297">
        <v>1</v>
      </c>
      <c r="BI297" s="1">
        <v>44927</v>
      </c>
      <c r="BJ297" s="1">
        <v>45291</v>
      </c>
      <c r="BM297">
        <v>35</v>
      </c>
      <c r="BN297">
        <v>0</v>
      </c>
      <c r="BO297">
        <v>6</v>
      </c>
      <c r="BP297">
        <v>6</v>
      </c>
      <c r="BQ297">
        <v>6</v>
      </c>
      <c r="BR297">
        <v>6</v>
      </c>
      <c r="BS297">
        <v>6</v>
      </c>
      <c r="BT297">
        <v>5</v>
      </c>
      <c r="BU297" t="str">
        <f>"8:30 AM"</f>
        <v>8:30 AM</v>
      </c>
      <c r="BV297" t="str">
        <f>"3:30 PM"</f>
        <v>3:30 PM</v>
      </c>
      <c r="BW297" t="s">
        <v>164</v>
      </c>
      <c r="BX297">
        <v>24</v>
      </c>
      <c r="BY297">
        <v>24</v>
      </c>
      <c r="BZ297" t="s">
        <v>113</v>
      </c>
      <c r="CB297" s="3" t="s">
        <v>6115</v>
      </c>
      <c r="CC297" t="s">
        <v>6116</v>
      </c>
      <c r="CD297" t="s">
        <v>141</v>
      </c>
      <c r="CE297" t="s">
        <v>708</v>
      </c>
      <c r="CF297" t="s">
        <v>118</v>
      </c>
      <c r="CG297" s="4">
        <v>96950</v>
      </c>
      <c r="CH297" s="2">
        <v>10.17</v>
      </c>
      <c r="CI297" s="2">
        <v>10.17</v>
      </c>
      <c r="CL297" t="s">
        <v>131</v>
      </c>
      <c r="CM297" t="s">
        <v>132</v>
      </c>
      <c r="CN297" t="s">
        <v>133</v>
      </c>
      <c r="CP297" t="s">
        <v>113</v>
      </c>
      <c r="CQ297" t="s">
        <v>134</v>
      </c>
      <c r="CR297" t="s">
        <v>113</v>
      </c>
      <c r="CS297" t="s">
        <v>113</v>
      </c>
      <c r="CT297" t="s">
        <v>132</v>
      </c>
      <c r="CU297" t="s">
        <v>134</v>
      </c>
      <c r="CV297" t="s">
        <v>132</v>
      </c>
      <c r="CW297" t="s">
        <v>132</v>
      </c>
      <c r="CX297" s="5">
        <v>16702347266</v>
      </c>
      <c r="CY297" t="s">
        <v>6112</v>
      </c>
      <c r="CZ297" t="s">
        <v>132</v>
      </c>
      <c r="DA297" t="s">
        <v>134</v>
      </c>
      <c r="DB297" t="s">
        <v>113</v>
      </c>
    </row>
    <row r="298" spans="1:111" ht="14.45" customHeight="1" x14ac:dyDescent="0.25">
      <c r="A298" t="s">
        <v>6117</v>
      </c>
      <c r="B298" t="s">
        <v>111</v>
      </c>
      <c r="C298" s="1">
        <v>44824.829611111112</v>
      </c>
      <c r="D298" s="1">
        <v>44890</v>
      </c>
      <c r="E298" t="s">
        <v>170</v>
      </c>
      <c r="G298" t="s">
        <v>113</v>
      </c>
      <c r="H298" t="s">
        <v>113</v>
      </c>
      <c r="I298" t="s">
        <v>113</v>
      </c>
      <c r="J298" t="s">
        <v>6118</v>
      </c>
      <c r="K298" t="s">
        <v>6119</v>
      </c>
      <c r="L298" t="s">
        <v>6120</v>
      </c>
      <c r="M298" t="s">
        <v>6121</v>
      </c>
      <c r="N298" t="s">
        <v>117</v>
      </c>
      <c r="O298" t="s">
        <v>118</v>
      </c>
      <c r="P298" s="4">
        <v>96950</v>
      </c>
      <c r="Q298" t="s">
        <v>119</v>
      </c>
      <c r="S298" s="5">
        <v>16702348904</v>
      </c>
      <c r="U298">
        <v>811213</v>
      </c>
      <c r="V298" t="s">
        <v>120</v>
      </c>
      <c r="X298" t="s">
        <v>6122</v>
      </c>
      <c r="Y298" t="s">
        <v>6123</v>
      </c>
      <c r="Z298" t="s">
        <v>6124</v>
      </c>
      <c r="AA298" t="s">
        <v>5805</v>
      </c>
      <c r="AB298" t="s">
        <v>6125</v>
      </c>
      <c r="AC298" t="s">
        <v>6126</v>
      </c>
      <c r="AD298" t="s">
        <v>117</v>
      </c>
      <c r="AE298" t="s">
        <v>118</v>
      </c>
      <c r="AF298" s="4">
        <v>96950</v>
      </c>
      <c r="AG298" t="s">
        <v>119</v>
      </c>
      <c r="AI298" s="5">
        <v>16702348904</v>
      </c>
      <c r="AK298" t="s">
        <v>6127</v>
      </c>
      <c r="BC298" t="str">
        <f>"49-9071.00"</f>
        <v>49-9071.00</v>
      </c>
      <c r="BD298" t="s">
        <v>240</v>
      </c>
      <c r="BE298" t="s">
        <v>6128</v>
      </c>
      <c r="BF298" t="s">
        <v>275</v>
      </c>
      <c r="BG298">
        <v>2</v>
      </c>
      <c r="BI298" s="1">
        <v>44835</v>
      </c>
      <c r="BJ298" s="1">
        <v>45199</v>
      </c>
      <c r="BM298">
        <v>40</v>
      </c>
      <c r="BN298">
        <v>0</v>
      </c>
      <c r="BO298">
        <v>8</v>
      </c>
      <c r="BP298">
        <v>8</v>
      </c>
      <c r="BQ298">
        <v>8</v>
      </c>
      <c r="BR298">
        <v>8</v>
      </c>
      <c r="BS298">
        <v>8</v>
      </c>
      <c r="BT298">
        <v>0</v>
      </c>
      <c r="BU298" t="str">
        <f>"8:00 AM"</f>
        <v>8:00 AM</v>
      </c>
      <c r="BV298" t="str">
        <f>"5:00 PM"</f>
        <v>5:00 PM</v>
      </c>
      <c r="BW298" t="s">
        <v>164</v>
      </c>
      <c r="BX298">
        <v>0</v>
      </c>
      <c r="BY298">
        <v>12</v>
      </c>
      <c r="BZ298" t="s">
        <v>113</v>
      </c>
      <c r="CB298" s="3" t="s">
        <v>6129</v>
      </c>
      <c r="CC298" t="s">
        <v>6130</v>
      </c>
      <c r="CE298" t="s">
        <v>117</v>
      </c>
      <c r="CF298" t="s">
        <v>118</v>
      </c>
      <c r="CG298" s="4">
        <v>96950</v>
      </c>
      <c r="CH298" s="2">
        <v>9.19</v>
      </c>
      <c r="CI298" s="2">
        <v>9.19</v>
      </c>
      <c r="CJ298" s="2">
        <v>13.79</v>
      </c>
      <c r="CK298" s="2">
        <v>13.79</v>
      </c>
      <c r="CL298" t="s">
        <v>131</v>
      </c>
      <c r="CM298" t="s">
        <v>132</v>
      </c>
      <c r="CN298" t="s">
        <v>133</v>
      </c>
      <c r="CP298" t="s">
        <v>134</v>
      </c>
      <c r="CQ298" t="s">
        <v>134</v>
      </c>
      <c r="CR298" t="s">
        <v>113</v>
      </c>
      <c r="CS298" t="s">
        <v>134</v>
      </c>
      <c r="CT298" t="s">
        <v>132</v>
      </c>
      <c r="CU298" t="s">
        <v>134</v>
      </c>
      <c r="CV298" t="s">
        <v>132</v>
      </c>
      <c r="CW298" t="s">
        <v>468</v>
      </c>
      <c r="CX298" s="5">
        <v>16702348904</v>
      </c>
      <c r="CY298" t="s">
        <v>6127</v>
      </c>
      <c r="CZ298" t="s">
        <v>132</v>
      </c>
      <c r="DA298" t="s">
        <v>134</v>
      </c>
      <c r="DB298" t="s">
        <v>113</v>
      </c>
    </row>
    <row r="299" spans="1:111" ht="14.45" customHeight="1" x14ac:dyDescent="0.25">
      <c r="A299" t="s">
        <v>6131</v>
      </c>
      <c r="B299" t="s">
        <v>111</v>
      </c>
      <c r="C299" s="1">
        <v>44793.214116898147</v>
      </c>
      <c r="D299" s="1">
        <v>44890</v>
      </c>
      <c r="E299" t="s">
        <v>112</v>
      </c>
      <c r="F299" s="1">
        <v>44833.833333333336</v>
      </c>
      <c r="G299" t="s">
        <v>113</v>
      </c>
      <c r="H299" t="s">
        <v>113</v>
      </c>
      <c r="I299" t="s">
        <v>113</v>
      </c>
      <c r="J299" t="s">
        <v>3173</v>
      </c>
      <c r="K299" t="s">
        <v>2042</v>
      </c>
      <c r="L299" t="s">
        <v>2043</v>
      </c>
      <c r="M299" t="s">
        <v>2044</v>
      </c>
      <c r="N299" t="s">
        <v>141</v>
      </c>
      <c r="O299" t="s">
        <v>118</v>
      </c>
      <c r="P299" s="4">
        <v>96950</v>
      </c>
      <c r="Q299" t="s">
        <v>119</v>
      </c>
      <c r="S299" s="5">
        <v>16702353027</v>
      </c>
      <c r="U299">
        <v>722310</v>
      </c>
      <c r="V299" t="s">
        <v>120</v>
      </c>
      <c r="X299" t="s">
        <v>2045</v>
      </c>
      <c r="Y299" t="s">
        <v>2046</v>
      </c>
      <c r="Z299" t="s">
        <v>2047</v>
      </c>
      <c r="AA299" t="s">
        <v>149</v>
      </c>
      <c r="AB299" t="s">
        <v>2043</v>
      </c>
      <c r="AC299" t="s">
        <v>2044</v>
      </c>
      <c r="AD299" t="s">
        <v>141</v>
      </c>
      <c r="AE299" t="s">
        <v>118</v>
      </c>
      <c r="AF299" s="4">
        <v>96950</v>
      </c>
      <c r="AG299" t="s">
        <v>119</v>
      </c>
      <c r="AI299" s="5">
        <v>16702353027</v>
      </c>
      <c r="AK299" t="s">
        <v>2662</v>
      </c>
      <c r="BC299" t="str">
        <f>"49-9071.00"</f>
        <v>49-9071.00</v>
      </c>
      <c r="BD299" t="s">
        <v>240</v>
      </c>
      <c r="BE299" t="s">
        <v>6132</v>
      </c>
      <c r="BF299" t="s">
        <v>6133</v>
      </c>
      <c r="BG299">
        <v>1</v>
      </c>
      <c r="BI299" s="1">
        <v>44835</v>
      </c>
      <c r="BJ299" s="1">
        <v>45199</v>
      </c>
      <c r="BM299">
        <v>35</v>
      </c>
      <c r="BN299">
        <v>0</v>
      </c>
      <c r="BO299">
        <v>7</v>
      </c>
      <c r="BP299">
        <v>7</v>
      </c>
      <c r="BQ299">
        <v>7</v>
      </c>
      <c r="BR299">
        <v>7</v>
      </c>
      <c r="BS299">
        <v>7</v>
      </c>
      <c r="BT299">
        <v>0</v>
      </c>
      <c r="BU299" t="str">
        <f>"8:00 AM"</f>
        <v>8:00 AM</v>
      </c>
      <c r="BV299" t="str">
        <f>"3:00 PM"</f>
        <v>3:00 PM</v>
      </c>
      <c r="BW299" t="s">
        <v>164</v>
      </c>
      <c r="BX299">
        <v>0</v>
      </c>
      <c r="BY299">
        <v>24</v>
      </c>
      <c r="BZ299" t="s">
        <v>113</v>
      </c>
      <c r="CB299" t="s">
        <v>6134</v>
      </c>
      <c r="CC299" t="s">
        <v>2043</v>
      </c>
      <c r="CD299" t="s">
        <v>2044</v>
      </c>
      <c r="CE299" t="s">
        <v>141</v>
      </c>
      <c r="CF299" t="s">
        <v>118</v>
      </c>
      <c r="CG299" s="4">
        <v>96950</v>
      </c>
      <c r="CH299" s="2">
        <v>8.7200000000000006</v>
      </c>
      <c r="CJ299" s="2">
        <v>13.08</v>
      </c>
      <c r="CL299" t="s">
        <v>131</v>
      </c>
      <c r="CM299" t="s">
        <v>228</v>
      </c>
      <c r="CN299" t="s">
        <v>133</v>
      </c>
      <c r="CP299" t="s">
        <v>113</v>
      </c>
      <c r="CQ299" t="s">
        <v>134</v>
      </c>
      <c r="CR299" t="s">
        <v>113</v>
      </c>
      <c r="CS299" t="s">
        <v>134</v>
      </c>
      <c r="CT299" t="s">
        <v>132</v>
      </c>
      <c r="CU299" t="s">
        <v>134</v>
      </c>
      <c r="CV299" t="s">
        <v>132</v>
      </c>
      <c r="CW299" t="s">
        <v>6135</v>
      </c>
      <c r="CX299" s="5">
        <v>16702353027</v>
      </c>
      <c r="CY299" t="s">
        <v>2662</v>
      </c>
      <c r="CZ299" t="s">
        <v>132</v>
      </c>
      <c r="DA299" t="s">
        <v>134</v>
      </c>
      <c r="DB299" t="s">
        <v>113</v>
      </c>
    </row>
    <row r="300" spans="1:111" ht="14.45" customHeight="1" x14ac:dyDescent="0.25">
      <c r="A300" t="s">
        <v>6101</v>
      </c>
      <c r="B300" t="s">
        <v>111</v>
      </c>
      <c r="C300" s="1">
        <v>44803.853741666666</v>
      </c>
      <c r="D300" s="1">
        <v>44889</v>
      </c>
      <c r="E300" t="s">
        <v>170</v>
      </c>
      <c r="G300" t="s">
        <v>113</v>
      </c>
      <c r="H300" t="s">
        <v>113</v>
      </c>
      <c r="I300" t="s">
        <v>113</v>
      </c>
      <c r="J300" t="s">
        <v>3665</v>
      </c>
      <c r="K300" t="s">
        <v>3666</v>
      </c>
      <c r="L300" t="s">
        <v>6102</v>
      </c>
      <c r="N300" t="s">
        <v>141</v>
      </c>
      <c r="O300" t="s">
        <v>118</v>
      </c>
      <c r="P300" s="4">
        <v>96950</v>
      </c>
      <c r="Q300" t="s">
        <v>119</v>
      </c>
      <c r="S300" s="5">
        <v>16703221234</v>
      </c>
      <c r="T300">
        <v>780</v>
      </c>
      <c r="U300">
        <v>721110</v>
      </c>
      <c r="V300" t="s">
        <v>120</v>
      </c>
      <c r="X300" t="s">
        <v>3668</v>
      </c>
      <c r="Y300" t="s">
        <v>3669</v>
      </c>
      <c r="Z300" t="s">
        <v>3670</v>
      </c>
      <c r="AA300" t="s">
        <v>3671</v>
      </c>
      <c r="AB300" t="s">
        <v>4942</v>
      </c>
      <c r="AD300" t="s">
        <v>141</v>
      </c>
      <c r="AE300" t="s">
        <v>118</v>
      </c>
      <c r="AF300" s="4">
        <v>96950</v>
      </c>
      <c r="AG300" t="s">
        <v>119</v>
      </c>
      <c r="AI300" s="5">
        <v>16703221234</v>
      </c>
      <c r="AJ300">
        <v>780</v>
      </c>
      <c r="AK300" t="s">
        <v>3672</v>
      </c>
      <c r="BC300" t="str">
        <f>"35-2014.00"</f>
        <v>35-2014.00</v>
      </c>
      <c r="BD300" t="s">
        <v>287</v>
      </c>
      <c r="BE300" t="s">
        <v>6103</v>
      </c>
      <c r="BF300" t="s">
        <v>6104</v>
      </c>
      <c r="BG300">
        <v>1</v>
      </c>
      <c r="BI300" s="1">
        <v>44835</v>
      </c>
      <c r="BJ300" s="1">
        <v>45199</v>
      </c>
      <c r="BM300">
        <v>40</v>
      </c>
      <c r="BN300">
        <v>8</v>
      </c>
      <c r="BO300">
        <v>8</v>
      </c>
      <c r="BP300">
        <v>0</v>
      </c>
      <c r="BQ300">
        <v>0</v>
      </c>
      <c r="BR300">
        <v>8</v>
      </c>
      <c r="BS300">
        <v>8</v>
      </c>
      <c r="BT300">
        <v>8</v>
      </c>
      <c r="BU300" t="str">
        <f>"1:30 PM"</f>
        <v>1:30 PM</v>
      </c>
      <c r="BV300" t="str">
        <f>"10:00 PM"</f>
        <v>10:00 PM</v>
      </c>
      <c r="BW300" t="s">
        <v>164</v>
      </c>
      <c r="BX300">
        <v>0</v>
      </c>
      <c r="BY300">
        <v>12</v>
      </c>
      <c r="BZ300" t="s">
        <v>134</v>
      </c>
      <c r="CA300">
        <v>8</v>
      </c>
      <c r="CB300" t="s">
        <v>6105</v>
      </c>
      <c r="CC300" t="s">
        <v>4942</v>
      </c>
      <c r="CE300" t="s">
        <v>130</v>
      </c>
      <c r="CF300" t="s">
        <v>118</v>
      </c>
      <c r="CG300" s="4">
        <v>96950</v>
      </c>
      <c r="CH300" s="2">
        <v>8.5500000000000007</v>
      </c>
      <c r="CI300" s="2">
        <v>9.0500000000000007</v>
      </c>
      <c r="CJ300" s="2">
        <v>12.83</v>
      </c>
      <c r="CK300" s="2">
        <v>13.57</v>
      </c>
      <c r="CL300" t="s">
        <v>131</v>
      </c>
      <c r="CM300" t="s">
        <v>3677</v>
      </c>
      <c r="CN300" t="s">
        <v>133</v>
      </c>
      <c r="CP300" t="s">
        <v>113</v>
      </c>
      <c r="CQ300" t="s">
        <v>134</v>
      </c>
      <c r="CR300" t="s">
        <v>113</v>
      </c>
      <c r="CS300" t="s">
        <v>134</v>
      </c>
      <c r="CT300" t="s">
        <v>132</v>
      </c>
      <c r="CU300" t="s">
        <v>134</v>
      </c>
      <c r="CV300" t="s">
        <v>132</v>
      </c>
      <c r="CW300" t="s">
        <v>4945</v>
      </c>
      <c r="CX300" s="5">
        <v>16703221234</v>
      </c>
      <c r="CY300" t="s">
        <v>3672</v>
      </c>
      <c r="CZ300" t="s">
        <v>183</v>
      </c>
      <c r="DA300" t="s">
        <v>134</v>
      </c>
      <c r="DB300" t="s">
        <v>113</v>
      </c>
    </row>
    <row r="301" spans="1:111" ht="14.45" customHeight="1" x14ac:dyDescent="0.25">
      <c r="A301" t="s">
        <v>6024</v>
      </c>
      <c r="B301" t="s">
        <v>356</v>
      </c>
      <c r="C301" s="1">
        <v>44776.395177662038</v>
      </c>
      <c r="D301" s="1">
        <v>44888</v>
      </c>
      <c r="E301" t="s">
        <v>170</v>
      </c>
      <c r="G301" t="s">
        <v>113</v>
      </c>
      <c r="H301" t="s">
        <v>113</v>
      </c>
      <c r="I301" t="s">
        <v>113</v>
      </c>
      <c r="J301" t="s">
        <v>2239</v>
      </c>
      <c r="K301" t="s">
        <v>2240</v>
      </c>
      <c r="L301" t="s">
        <v>3105</v>
      </c>
      <c r="M301" t="s">
        <v>3104</v>
      </c>
      <c r="N301" t="s">
        <v>117</v>
      </c>
      <c r="O301" t="s">
        <v>118</v>
      </c>
      <c r="P301" s="4">
        <v>96950</v>
      </c>
      <c r="Q301" t="s">
        <v>119</v>
      </c>
      <c r="R301" t="s">
        <v>386</v>
      </c>
      <c r="S301" s="5">
        <v>16702344000</v>
      </c>
      <c r="U301">
        <v>561320</v>
      </c>
      <c r="V301" t="s">
        <v>120</v>
      </c>
      <c r="X301" t="s">
        <v>2243</v>
      </c>
      <c r="Y301" t="s">
        <v>2244</v>
      </c>
      <c r="Z301" t="s">
        <v>1728</v>
      </c>
      <c r="AA301" t="s">
        <v>390</v>
      </c>
      <c r="AB301" t="s">
        <v>3103</v>
      </c>
      <c r="AC301" t="s">
        <v>3104</v>
      </c>
      <c r="AD301" t="s">
        <v>117</v>
      </c>
      <c r="AE301" t="s">
        <v>118</v>
      </c>
      <c r="AF301" s="4">
        <v>96950</v>
      </c>
      <c r="AG301" t="s">
        <v>119</v>
      </c>
      <c r="AH301" t="s">
        <v>386</v>
      </c>
      <c r="AI301" s="5">
        <v>16702344000</v>
      </c>
      <c r="AK301" t="s">
        <v>1626</v>
      </c>
      <c r="BC301" t="str">
        <f>"51-6052.00"</f>
        <v>51-6052.00</v>
      </c>
      <c r="BD301" t="s">
        <v>1715</v>
      </c>
      <c r="BE301" t="s">
        <v>6025</v>
      </c>
      <c r="BF301" t="s">
        <v>6026</v>
      </c>
      <c r="BG301">
        <v>10</v>
      </c>
      <c r="BI301" s="1">
        <v>44835</v>
      </c>
      <c r="BJ301" s="1">
        <v>45199</v>
      </c>
      <c r="BM301">
        <v>40</v>
      </c>
      <c r="BN301">
        <v>0</v>
      </c>
      <c r="BO301">
        <v>8</v>
      </c>
      <c r="BP301">
        <v>8</v>
      </c>
      <c r="BQ301">
        <v>8</v>
      </c>
      <c r="BR301">
        <v>8</v>
      </c>
      <c r="BS301">
        <v>8</v>
      </c>
      <c r="BT301">
        <v>0</v>
      </c>
      <c r="BU301" t="str">
        <f>"8:00 AM"</f>
        <v>8:00 AM</v>
      </c>
      <c r="BV301" t="str">
        <f>"5:00 PM"</f>
        <v>5:00 PM</v>
      </c>
      <c r="BW301" t="s">
        <v>164</v>
      </c>
      <c r="BX301">
        <v>12</v>
      </c>
      <c r="BY301">
        <v>12</v>
      </c>
      <c r="BZ301" t="s">
        <v>113</v>
      </c>
      <c r="CB301" t="s">
        <v>6027</v>
      </c>
      <c r="CC301" t="s">
        <v>3105</v>
      </c>
      <c r="CD301" t="s">
        <v>3104</v>
      </c>
      <c r="CE301" t="s">
        <v>117</v>
      </c>
      <c r="CF301" t="s">
        <v>118</v>
      </c>
      <c r="CG301" s="4">
        <v>96950</v>
      </c>
      <c r="CH301" s="2">
        <v>8.5500000000000007</v>
      </c>
      <c r="CI301" s="2">
        <v>8.5500000000000007</v>
      </c>
      <c r="CJ301" s="2">
        <v>12.83</v>
      </c>
      <c r="CK301" s="2">
        <v>12.83</v>
      </c>
      <c r="CL301" t="s">
        <v>131</v>
      </c>
      <c r="CM301" t="s">
        <v>6028</v>
      </c>
      <c r="CN301" t="s">
        <v>133</v>
      </c>
      <c r="CP301" t="s">
        <v>113</v>
      </c>
      <c r="CQ301" t="s">
        <v>134</v>
      </c>
      <c r="CR301" t="s">
        <v>113</v>
      </c>
      <c r="CS301" t="s">
        <v>134</v>
      </c>
      <c r="CT301" t="s">
        <v>134</v>
      </c>
      <c r="CU301" t="s">
        <v>134</v>
      </c>
      <c r="CV301" t="s">
        <v>132</v>
      </c>
      <c r="CW301" t="s">
        <v>2250</v>
      </c>
      <c r="CX301" s="5">
        <v>16702344000</v>
      </c>
      <c r="CY301" t="s">
        <v>1626</v>
      </c>
      <c r="CZ301" t="s">
        <v>132</v>
      </c>
      <c r="DA301" t="s">
        <v>134</v>
      </c>
      <c r="DB301" t="s">
        <v>113</v>
      </c>
    </row>
    <row r="302" spans="1:111" ht="14.45" customHeight="1" x14ac:dyDescent="0.25">
      <c r="A302" t="s">
        <v>6029</v>
      </c>
      <c r="B302" t="s">
        <v>187</v>
      </c>
      <c r="C302" s="1">
        <v>44795.834608564815</v>
      </c>
      <c r="D302" s="1">
        <v>44888</v>
      </c>
      <c r="E302" t="s">
        <v>170</v>
      </c>
      <c r="G302" t="s">
        <v>134</v>
      </c>
      <c r="H302" t="s">
        <v>113</v>
      </c>
      <c r="I302" t="s">
        <v>113</v>
      </c>
      <c r="J302" t="s">
        <v>6030</v>
      </c>
      <c r="K302" t="s">
        <v>6031</v>
      </c>
      <c r="L302" t="s">
        <v>6032</v>
      </c>
      <c r="N302" t="s">
        <v>117</v>
      </c>
      <c r="O302" t="s">
        <v>118</v>
      </c>
      <c r="P302" s="4">
        <v>96950</v>
      </c>
      <c r="Q302" t="s">
        <v>119</v>
      </c>
      <c r="S302" s="5">
        <v>16702357726</v>
      </c>
      <c r="U302">
        <v>72251</v>
      </c>
      <c r="V302" t="s">
        <v>120</v>
      </c>
      <c r="X302" t="s">
        <v>6033</v>
      </c>
      <c r="Y302" t="s">
        <v>6034</v>
      </c>
      <c r="AA302" t="s">
        <v>144</v>
      </c>
      <c r="AB302" t="s">
        <v>6032</v>
      </c>
      <c r="AD302" t="s">
        <v>117</v>
      </c>
      <c r="AE302" t="s">
        <v>118</v>
      </c>
      <c r="AF302" s="4">
        <v>96950</v>
      </c>
      <c r="AG302" t="s">
        <v>119</v>
      </c>
      <c r="AI302" s="5">
        <v>16702357726</v>
      </c>
      <c r="AK302" t="s">
        <v>3135</v>
      </c>
      <c r="AL302" t="s">
        <v>777</v>
      </c>
      <c r="AM302" t="s">
        <v>778</v>
      </c>
      <c r="AN302" t="s">
        <v>779</v>
      </c>
      <c r="AP302" t="s">
        <v>780</v>
      </c>
      <c r="AR302" t="s">
        <v>117</v>
      </c>
      <c r="AS302" t="s">
        <v>118</v>
      </c>
      <c r="AT302" s="4">
        <v>96950</v>
      </c>
      <c r="AU302" t="s">
        <v>119</v>
      </c>
      <c r="AW302" s="5">
        <v>16702357726</v>
      </c>
      <c r="AY302" t="s">
        <v>781</v>
      </c>
      <c r="AZ302" t="s">
        <v>782</v>
      </c>
      <c r="BC302" t="str">
        <f>"35-2014.00"</f>
        <v>35-2014.00</v>
      </c>
      <c r="BD302" t="s">
        <v>287</v>
      </c>
      <c r="BE302" t="s">
        <v>6035</v>
      </c>
      <c r="BF302" t="s">
        <v>289</v>
      </c>
      <c r="BG302">
        <v>2</v>
      </c>
      <c r="BH302">
        <v>2</v>
      </c>
      <c r="BI302" s="1">
        <v>44897</v>
      </c>
      <c r="BJ302" s="1">
        <v>45992</v>
      </c>
      <c r="BK302" s="1">
        <v>44897</v>
      </c>
      <c r="BL302" s="1">
        <v>45992</v>
      </c>
      <c r="BM302">
        <v>35</v>
      </c>
      <c r="BN302">
        <v>0</v>
      </c>
      <c r="BO302">
        <v>7</v>
      </c>
      <c r="BP302">
        <v>7</v>
      </c>
      <c r="BQ302">
        <v>7</v>
      </c>
      <c r="BR302">
        <v>7</v>
      </c>
      <c r="BS302">
        <v>7</v>
      </c>
      <c r="BT302">
        <v>0</v>
      </c>
      <c r="BU302" t="str">
        <f>"9:00 AM"</f>
        <v>9:00 AM</v>
      </c>
      <c r="BV302" t="str">
        <f>"5:00 PM"</f>
        <v>5:00 PM</v>
      </c>
      <c r="BW302" t="s">
        <v>164</v>
      </c>
      <c r="BX302">
        <v>0</v>
      </c>
      <c r="BY302">
        <v>12</v>
      </c>
      <c r="BZ302" t="s">
        <v>113</v>
      </c>
      <c r="CB302" t="s">
        <v>6036</v>
      </c>
      <c r="CC302" t="s">
        <v>6037</v>
      </c>
      <c r="CE302" t="s">
        <v>117</v>
      </c>
      <c r="CF302" t="s">
        <v>118</v>
      </c>
      <c r="CG302" s="4">
        <v>96950</v>
      </c>
      <c r="CH302" s="2">
        <v>8.5500000000000007</v>
      </c>
      <c r="CI302" s="2">
        <v>8.5500000000000007</v>
      </c>
      <c r="CJ302" s="2">
        <v>12.83</v>
      </c>
      <c r="CK302" s="2">
        <v>12.83</v>
      </c>
      <c r="CL302" t="s">
        <v>131</v>
      </c>
      <c r="CM302" t="s">
        <v>228</v>
      </c>
      <c r="CN302" t="s">
        <v>133</v>
      </c>
      <c r="CP302" t="s">
        <v>113</v>
      </c>
      <c r="CQ302" t="s">
        <v>134</v>
      </c>
      <c r="CR302" t="s">
        <v>113</v>
      </c>
      <c r="CS302" t="s">
        <v>134</v>
      </c>
      <c r="CT302" t="s">
        <v>132</v>
      </c>
      <c r="CU302" t="s">
        <v>134</v>
      </c>
      <c r="CV302" t="s">
        <v>132</v>
      </c>
      <c r="CW302" t="s">
        <v>786</v>
      </c>
      <c r="CX302" s="5">
        <v>16702357726</v>
      </c>
      <c r="CY302" t="s">
        <v>776</v>
      </c>
      <c r="CZ302" t="s">
        <v>132</v>
      </c>
      <c r="DA302" t="s">
        <v>134</v>
      </c>
      <c r="DB302" t="s">
        <v>113</v>
      </c>
    </row>
    <row r="303" spans="1:111" ht="14.45" customHeight="1" x14ac:dyDescent="0.25">
      <c r="A303" t="s">
        <v>6038</v>
      </c>
      <c r="B303" t="s">
        <v>356</v>
      </c>
      <c r="C303" s="1">
        <v>44787.850966550926</v>
      </c>
      <c r="D303" s="1">
        <v>44888</v>
      </c>
      <c r="E303" t="s">
        <v>170</v>
      </c>
      <c r="G303" t="s">
        <v>134</v>
      </c>
      <c r="H303" t="s">
        <v>113</v>
      </c>
      <c r="I303" t="s">
        <v>113</v>
      </c>
      <c r="J303" t="s">
        <v>6039</v>
      </c>
      <c r="K303" t="s">
        <v>6040</v>
      </c>
      <c r="L303" t="s">
        <v>6041</v>
      </c>
      <c r="N303" t="s">
        <v>117</v>
      </c>
      <c r="O303" t="s">
        <v>118</v>
      </c>
      <c r="P303" s="4">
        <v>96950</v>
      </c>
      <c r="Q303" t="s">
        <v>119</v>
      </c>
      <c r="S303" s="5">
        <v>16704831164</v>
      </c>
      <c r="U303">
        <v>7225</v>
      </c>
      <c r="V303" t="s">
        <v>120</v>
      </c>
      <c r="X303" t="s">
        <v>6042</v>
      </c>
      <c r="Y303" t="s">
        <v>6043</v>
      </c>
      <c r="AA303" t="s">
        <v>548</v>
      </c>
      <c r="AB303" t="s">
        <v>6041</v>
      </c>
      <c r="AD303" t="s">
        <v>117</v>
      </c>
      <c r="AE303" t="s">
        <v>118</v>
      </c>
      <c r="AF303" s="4">
        <v>96950</v>
      </c>
      <c r="AG303" t="s">
        <v>119</v>
      </c>
      <c r="AI303" s="5">
        <v>16704831164</v>
      </c>
      <c r="AK303" t="s">
        <v>3135</v>
      </c>
      <c r="BC303" t="str">
        <f>"37-2011.00"</f>
        <v>37-2011.00</v>
      </c>
      <c r="BD303" t="s">
        <v>125</v>
      </c>
      <c r="BE303" t="s">
        <v>6044</v>
      </c>
      <c r="BF303" t="s">
        <v>480</v>
      </c>
      <c r="BG303">
        <v>1</v>
      </c>
      <c r="BI303" s="1">
        <v>44897</v>
      </c>
      <c r="BJ303" s="1">
        <v>45261</v>
      </c>
      <c r="BM303">
        <v>35</v>
      </c>
      <c r="BN303">
        <v>0</v>
      </c>
      <c r="BO303">
        <v>7</v>
      </c>
      <c r="BP303">
        <v>7</v>
      </c>
      <c r="BQ303">
        <v>7</v>
      </c>
      <c r="BR303">
        <v>7</v>
      </c>
      <c r="BS303">
        <v>7</v>
      </c>
      <c r="BT303">
        <v>0</v>
      </c>
      <c r="BU303" t="str">
        <f>"9:00 AM"</f>
        <v>9:00 AM</v>
      </c>
      <c r="BV303" t="str">
        <f>"5:00 PM"</f>
        <v>5:00 PM</v>
      </c>
      <c r="BW303" t="s">
        <v>164</v>
      </c>
      <c r="BX303">
        <v>0</v>
      </c>
      <c r="BY303">
        <v>12</v>
      </c>
      <c r="BZ303" t="s">
        <v>113</v>
      </c>
      <c r="CB303" t="s">
        <v>6045</v>
      </c>
      <c r="CC303" t="s">
        <v>1105</v>
      </c>
      <c r="CE303" t="s">
        <v>117</v>
      </c>
      <c r="CF303" t="s">
        <v>118</v>
      </c>
      <c r="CG303" s="4">
        <v>96950</v>
      </c>
      <c r="CH303" s="2">
        <v>7.93</v>
      </c>
      <c r="CI303" s="2">
        <v>7.93</v>
      </c>
      <c r="CJ303" s="2">
        <v>11.9</v>
      </c>
      <c r="CK303" s="2">
        <v>11.9</v>
      </c>
      <c r="CL303" t="s">
        <v>131</v>
      </c>
      <c r="CM303" t="s">
        <v>228</v>
      </c>
      <c r="CN303" t="s">
        <v>133</v>
      </c>
      <c r="CP303" t="s">
        <v>113</v>
      </c>
      <c r="CQ303" t="s">
        <v>134</v>
      </c>
      <c r="CR303" t="s">
        <v>113</v>
      </c>
      <c r="CS303" t="s">
        <v>134</v>
      </c>
      <c r="CT303" t="s">
        <v>132</v>
      </c>
      <c r="CU303" t="s">
        <v>134</v>
      </c>
      <c r="CV303" t="s">
        <v>132</v>
      </c>
      <c r="CW303" t="s">
        <v>786</v>
      </c>
      <c r="CX303" s="5">
        <v>16704831164</v>
      </c>
      <c r="CY303" t="s">
        <v>776</v>
      </c>
      <c r="CZ303" t="s">
        <v>132</v>
      </c>
      <c r="DA303" t="s">
        <v>134</v>
      </c>
      <c r="DB303" t="s">
        <v>113</v>
      </c>
    </row>
    <row r="304" spans="1:111" ht="14.45" customHeight="1" x14ac:dyDescent="0.25">
      <c r="A304" t="s">
        <v>6046</v>
      </c>
      <c r="B304" t="s">
        <v>187</v>
      </c>
      <c r="C304" s="1">
        <v>44809.378050462961</v>
      </c>
      <c r="D304" s="1">
        <v>44888</v>
      </c>
      <c r="E304" t="s">
        <v>170</v>
      </c>
      <c r="G304" t="s">
        <v>113</v>
      </c>
      <c r="H304" t="s">
        <v>113</v>
      </c>
      <c r="I304" t="s">
        <v>113</v>
      </c>
      <c r="J304" t="s">
        <v>1657</v>
      </c>
      <c r="K304" t="s">
        <v>1739</v>
      </c>
      <c r="L304" t="s">
        <v>1560</v>
      </c>
      <c r="M304" t="s">
        <v>1571</v>
      </c>
      <c r="N304" t="s">
        <v>117</v>
      </c>
      <c r="O304" t="s">
        <v>118</v>
      </c>
      <c r="P304" s="4">
        <v>96950</v>
      </c>
      <c r="Q304" t="s">
        <v>119</v>
      </c>
      <c r="R304" t="s">
        <v>117</v>
      </c>
      <c r="S304" s="5">
        <v>16702342664</v>
      </c>
      <c r="T304">
        <v>0</v>
      </c>
      <c r="U304">
        <v>561320</v>
      </c>
      <c r="V304" t="s">
        <v>120</v>
      </c>
      <c r="X304" t="s">
        <v>1562</v>
      </c>
      <c r="Y304" t="s">
        <v>1563</v>
      </c>
      <c r="Z304" t="s">
        <v>1564</v>
      </c>
      <c r="AA304" t="s">
        <v>5994</v>
      </c>
      <c r="AB304" t="s">
        <v>1658</v>
      </c>
      <c r="AC304" t="s">
        <v>1561</v>
      </c>
      <c r="AD304" t="s">
        <v>117</v>
      </c>
      <c r="AE304" t="s">
        <v>118</v>
      </c>
      <c r="AF304" s="4">
        <v>96950</v>
      </c>
      <c r="AG304" t="s">
        <v>119</v>
      </c>
      <c r="AH304" t="s">
        <v>117</v>
      </c>
      <c r="AI304" s="5">
        <v>16702342664</v>
      </c>
      <c r="AJ304">
        <v>0</v>
      </c>
      <c r="AK304" t="s">
        <v>1566</v>
      </c>
      <c r="BC304" t="str">
        <f>"37-2012.00"</f>
        <v>37-2012.00</v>
      </c>
      <c r="BD304" t="s">
        <v>180</v>
      </c>
      <c r="BE304" t="s">
        <v>5995</v>
      </c>
      <c r="BF304" t="s">
        <v>1809</v>
      </c>
      <c r="BG304">
        <v>10</v>
      </c>
      <c r="BH304">
        <v>10</v>
      </c>
      <c r="BI304" s="1">
        <v>44910</v>
      </c>
      <c r="BJ304" s="1">
        <v>45274</v>
      </c>
      <c r="BK304" s="1">
        <v>44910</v>
      </c>
      <c r="BL304" s="1">
        <v>45274</v>
      </c>
      <c r="BM304">
        <v>40</v>
      </c>
      <c r="BN304">
        <v>0</v>
      </c>
      <c r="BO304">
        <v>8</v>
      </c>
      <c r="BP304">
        <v>8</v>
      </c>
      <c r="BQ304">
        <v>8</v>
      </c>
      <c r="BR304">
        <v>8</v>
      </c>
      <c r="BS304">
        <v>8</v>
      </c>
      <c r="BT304">
        <v>0</v>
      </c>
      <c r="BU304" t="str">
        <f>"8:00 AM"</f>
        <v>8:00 AM</v>
      </c>
      <c r="BV304" t="str">
        <f>"5:00 PM"</f>
        <v>5:00 PM</v>
      </c>
      <c r="BW304" t="s">
        <v>164</v>
      </c>
      <c r="BX304">
        <v>0</v>
      </c>
      <c r="BY304">
        <v>3</v>
      </c>
      <c r="BZ304" t="s">
        <v>113</v>
      </c>
      <c r="CB304" s="3" t="s">
        <v>5996</v>
      </c>
      <c r="CC304" t="s">
        <v>1560</v>
      </c>
      <c r="CD304" t="s">
        <v>1561</v>
      </c>
      <c r="CE304" t="s">
        <v>117</v>
      </c>
      <c r="CF304" t="s">
        <v>118</v>
      </c>
      <c r="CG304" s="4">
        <v>96950</v>
      </c>
      <c r="CH304" s="2">
        <v>7.45</v>
      </c>
      <c r="CI304" s="2">
        <v>7.45</v>
      </c>
      <c r="CJ304" s="2">
        <v>11.18</v>
      </c>
      <c r="CK304" s="2">
        <v>11.18</v>
      </c>
      <c r="CL304" t="s">
        <v>131</v>
      </c>
      <c r="CM304" t="s">
        <v>132</v>
      </c>
      <c r="CN304" t="s">
        <v>133</v>
      </c>
      <c r="CP304" t="s">
        <v>113</v>
      </c>
      <c r="CQ304" t="s">
        <v>134</v>
      </c>
      <c r="CR304" t="s">
        <v>113</v>
      </c>
      <c r="CS304" t="s">
        <v>134</v>
      </c>
      <c r="CT304" t="s">
        <v>132</v>
      </c>
      <c r="CU304" t="s">
        <v>134</v>
      </c>
      <c r="CV304" t="s">
        <v>132</v>
      </c>
      <c r="CW304" t="s">
        <v>1834</v>
      </c>
      <c r="CX304" s="5">
        <f>1670-234-2664</f>
        <v>-1228</v>
      </c>
      <c r="CY304" t="s">
        <v>1566</v>
      </c>
      <c r="CZ304" t="s">
        <v>399</v>
      </c>
      <c r="DA304" t="s">
        <v>134</v>
      </c>
      <c r="DB304" t="s">
        <v>113</v>
      </c>
    </row>
    <row r="305" spans="1:111" ht="14.45" customHeight="1" x14ac:dyDescent="0.25">
      <c r="A305" t="s">
        <v>6047</v>
      </c>
      <c r="B305" t="s">
        <v>356</v>
      </c>
      <c r="C305" s="1">
        <v>44789.99869803241</v>
      </c>
      <c r="D305" s="1">
        <v>44888</v>
      </c>
      <c r="E305" t="s">
        <v>170</v>
      </c>
      <c r="G305" t="s">
        <v>134</v>
      </c>
      <c r="H305" t="s">
        <v>113</v>
      </c>
      <c r="I305" t="s">
        <v>113</v>
      </c>
      <c r="J305" t="s">
        <v>867</v>
      </c>
      <c r="K305" t="s">
        <v>5263</v>
      </c>
      <c r="L305" t="s">
        <v>5264</v>
      </c>
      <c r="M305" t="s">
        <v>870</v>
      </c>
      <c r="N305" t="s">
        <v>234</v>
      </c>
      <c r="O305" t="s">
        <v>118</v>
      </c>
      <c r="P305" s="4">
        <v>96951</v>
      </c>
      <c r="Q305" t="s">
        <v>119</v>
      </c>
      <c r="R305" t="s">
        <v>132</v>
      </c>
      <c r="S305" s="5">
        <v>16705320363</v>
      </c>
      <c r="U305">
        <v>44511</v>
      </c>
      <c r="V305" t="s">
        <v>120</v>
      </c>
      <c r="X305" t="s">
        <v>872</v>
      </c>
      <c r="Y305" t="s">
        <v>873</v>
      </c>
      <c r="Z305" t="s">
        <v>874</v>
      </c>
      <c r="AA305" t="s">
        <v>238</v>
      </c>
      <c r="AB305" t="s">
        <v>5264</v>
      </c>
      <c r="AC305" t="s">
        <v>870</v>
      </c>
      <c r="AD305" t="s">
        <v>234</v>
      </c>
      <c r="AE305" t="s">
        <v>118</v>
      </c>
      <c r="AF305" s="4">
        <v>96951</v>
      </c>
      <c r="AG305" t="s">
        <v>119</v>
      </c>
      <c r="AH305" t="s">
        <v>132</v>
      </c>
      <c r="AI305" s="5">
        <v>16705320363</v>
      </c>
      <c r="AK305" t="s">
        <v>875</v>
      </c>
      <c r="BC305" t="str">
        <f>"11-2022.00"</f>
        <v>11-2022.00</v>
      </c>
      <c r="BD305" t="s">
        <v>2295</v>
      </c>
      <c r="BE305" t="s">
        <v>6048</v>
      </c>
      <c r="BF305" t="s">
        <v>2366</v>
      </c>
      <c r="BG305">
        <v>1</v>
      </c>
      <c r="BI305" s="1">
        <v>44896</v>
      </c>
      <c r="BJ305" s="1">
        <v>45991</v>
      </c>
      <c r="BM305">
        <v>35</v>
      </c>
      <c r="BN305">
        <v>0</v>
      </c>
      <c r="BO305">
        <v>7</v>
      </c>
      <c r="BP305">
        <v>7</v>
      </c>
      <c r="BQ305">
        <v>7</v>
      </c>
      <c r="BR305">
        <v>0</v>
      </c>
      <c r="BS305">
        <v>7</v>
      </c>
      <c r="BT305">
        <v>7</v>
      </c>
      <c r="BU305" t="str">
        <f>"8:00 AM"</f>
        <v>8:00 AM</v>
      </c>
      <c r="BV305" t="str">
        <f>"4:00 PM"</f>
        <v>4:00 PM</v>
      </c>
      <c r="BW305" t="s">
        <v>164</v>
      </c>
      <c r="BX305">
        <v>0</v>
      </c>
      <c r="BY305">
        <v>48</v>
      </c>
      <c r="BZ305" t="s">
        <v>134</v>
      </c>
      <c r="CA305">
        <v>11</v>
      </c>
      <c r="CB305" t="s">
        <v>6049</v>
      </c>
      <c r="CC305" t="s">
        <v>6050</v>
      </c>
      <c r="CD305" t="s">
        <v>870</v>
      </c>
      <c r="CE305" t="s">
        <v>234</v>
      </c>
      <c r="CF305" t="s">
        <v>118</v>
      </c>
      <c r="CG305" s="4">
        <v>96951</v>
      </c>
      <c r="CH305" s="2">
        <v>16.7</v>
      </c>
      <c r="CI305" s="2">
        <v>16.7</v>
      </c>
      <c r="CJ305" s="2">
        <v>25.05</v>
      </c>
      <c r="CK305" s="2">
        <v>25.05</v>
      </c>
      <c r="CL305" t="s">
        <v>131</v>
      </c>
      <c r="CM305" t="s">
        <v>132</v>
      </c>
      <c r="CN305" t="s">
        <v>133</v>
      </c>
      <c r="CP305" t="s">
        <v>113</v>
      </c>
      <c r="CQ305" t="s">
        <v>134</v>
      </c>
      <c r="CR305" t="s">
        <v>113</v>
      </c>
      <c r="CS305" t="s">
        <v>134</v>
      </c>
      <c r="CT305" t="s">
        <v>132</v>
      </c>
      <c r="CU305" t="s">
        <v>134</v>
      </c>
      <c r="CV305" t="s">
        <v>132</v>
      </c>
      <c r="CW305" t="s">
        <v>6051</v>
      </c>
      <c r="CX305" s="5">
        <v>16705320363</v>
      </c>
      <c r="CY305" t="s">
        <v>875</v>
      </c>
      <c r="CZ305" t="s">
        <v>882</v>
      </c>
      <c r="DA305" t="s">
        <v>134</v>
      </c>
      <c r="DB305" t="s">
        <v>113</v>
      </c>
    </row>
    <row r="306" spans="1:111" ht="14.45" customHeight="1" x14ac:dyDescent="0.25">
      <c r="A306" t="s">
        <v>6052</v>
      </c>
      <c r="B306" t="s">
        <v>356</v>
      </c>
      <c r="C306" s="1">
        <v>44781.942668402779</v>
      </c>
      <c r="D306" s="1">
        <v>44888</v>
      </c>
      <c r="E306" t="s">
        <v>170</v>
      </c>
      <c r="G306" t="s">
        <v>113</v>
      </c>
      <c r="H306" t="s">
        <v>113</v>
      </c>
      <c r="I306" t="s">
        <v>113</v>
      </c>
      <c r="J306" t="s">
        <v>2178</v>
      </c>
      <c r="K306" t="s">
        <v>2179</v>
      </c>
      <c r="L306" t="s">
        <v>6053</v>
      </c>
      <c r="M306" t="s">
        <v>2181</v>
      </c>
      <c r="N306" t="s">
        <v>117</v>
      </c>
      <c r="O306" t="s">
        <v>118</v>
      </c>
      <c r="P306" s="4">
        <v>96950</v>
      </c>
      <c r="Q306" t="s">
        <v>119</v>
      </c>
      <c r="S306" s="5">
        <v>16702330240</v>
      </c>
      <c r="U306">
        <v>44619</v>
      </c>
      <c r="V306" t="s">
        <v>120</v>
      </c>
      <c r="X306" t="s">
        <v>2182</v>
      </c>
      <c r="Y306" t="s">
        <v>1406</v>
      </c>
      <c r="Z306" t="s">
        <v>2183</v>
      </c>
      <c r="AA306" t="s">
        <v>2184</v>
      </c>
      <c r="AB306" t="s">
        <v>2180</v>
      </c>
      <c r="AC306" t="s">
        <v>2181</v>
      </c>
      <c r="AD306" t="s">
        <v>117</v>
      </c>
      <c r="AE306" t="s">
        <v>118</v>
      </c>
      <c r="AF306" s="4">
        <v>96950</v>
      </c>
      <c r="AG306" t="s">
        <v>119</v>
      </c>
      <c r="AI306" s="5">
        <v>16702330240</v>
      </c>
      <c r="AK306" t="s">
        <v>2185</v>
      </c>
      <c r="BC306" t="str">
        <f>"53-7065.00"</f>
        <v>53-7065.00</v>
      </c>
      <c r="BD306" t="s">
        <v>2036</v>
      </c>
      <c r="BE306" t="s">
        <v>6054</v>
      </c>
      <c r="BF306" t="s">
        <v>6055</v>
      </c>
      <c r="BG306">
        <v>2</v>
      </c>
      <c r="BI306" s="1">
        <v>44835</v>
      </c>
      <c r="BJ306" s="1">
        <v>45199</v>
      </c>
      <c r="BM306">
        <v>40</v>
      </c>
      <c r="BN306">
        <v>0</v>
      </c>
      <c r="BO306">
        <v>8</v>
      </c>
      <c r="BP306">
        <v>8</v>
      </c>
      <c r="BQ306">
        <v>8</v>
      </c>
      <c r="BR306">
        <v>8</v>
      </c>
      <c r="BS306">
        <v>8</v>
      </c>
      <c r="BT306">
        <v>0</v>
      </c>
      <c r="BU306" t="str">
        <f>"8:00 AM"</f>
        <v>8:00 AM</v>
      </c>
      <c r="BV306" t="str">
        <f>"5:00 PM"</f>
        <v>5:00 PM</v>
      </c>
      <c r="BW306" t="s">
        <v>164</v>
      </c>
      <c r="BX306">
        <v>2</v>
      </c>
      <c r="BY306">
        <v>0</v>
      </c>
      <c r="BZ306" t="s">
        <v>113</v>
      </c>
      <c r="CB306" s="3" t="s">
        <v>6056</v>
      </c>
      <c r="CC306" t="s">
        <v>2180</v>
      </c>
      <c r="CD306" t="s">
        <v>2181</v>
      </c>
      <c r="CE306" t="s">
        <v>117</v>
      </c>
      <c r="CF306" t="s">
        <v>118</v>
      </c>
      <c r="CG306" s="4">
        <v>96950</v>
      </c>
      <c r="CH306" s="2">
        <v>7.97</v>
      </c>
      <c r="CI306" s="2">
        <v>7.97</v>
      </c>
      <c r="CJ306" s="2">
        <v>11.96</v>
      </c>
      <c r="CK306" s="2">
        <v>11.96</v>
      </c>
      <c r="CL306" t="s">
        <v>131</v>
      </c>
      <c r="CM306" t="s">
        <v>228</v>
      </c>
      <c r="CN306" t="s">
        <v>133</v>
      </c>
      <c r="CP306" t="s">
        <v>113</v>
      </c>
      <c r="CQ306" t="s">
        <v>134</v>
      </c>
      <c r="CR306" t="s">
        <v>113</v>
      </c>
      <c r="CS306" t="s">
        <v>134</v>
      </c>
      <c r="CT306" t="s">
        <v>134</v>
      </c>
      <c r="CU306" t="s">
        <v>134</v>
      </c>
      <c r="CV306" t="s">
        <v>132</v>
      </c>
      <c r="CW306" t="s">
        <v>228</v>
      </c>
      <c r="CX306" s="5">
        <v>16702330240</v>
      </c>
      <c r="CY306" t="s">
        <v>2190</v>
      </c>
      <c r="CZ306" t="s">
        <v>132</v>
      </c>
      <c r="DA306" t="s">
        <v>134</v>
      </c>
      <c r="DB306" t="s">
        <v>113</v>
      </c>
    </row>
    <row r="307" spans="1:111" ht="14.45" customHeight="1" x14ac:dyDescent="0.25">
      <c r="A307" t="s">
        <v>6057</v>
      </c>
      <c r="B307" t="s">
        <v>187</v>
      </c>
      <c r="C307" s="1">
        <v>44777.905233217592</v>
      </c>
      <c r="D307" s="1">
        <v>44888</v>
      </c>
      <c r="E307" t="s">
        <v>170</v>
      </c>
      <c r="G307" t="s">
        <v>113</v>
      </c>
      <c r="H307" t="s">
        <v>113</v>
      </c>
      <c r="I307" t="s">
        <v>113</v>
      </c>
      <c r="J307" t="s">
        <v>3635</v>
      </c>
      <c r="L307" t="s">
        <v>3378</v>
      </c>
      <c r="N307" t="s">
        <v>141</v>
      </c>
      <c r="O307" t="s">
        <v>118</v>
      </c>
      <c r="P307" s="4">
        <v>96950</v>
      </c>
      <c r="Q307" t="s">
        <v>119</v>
      </c>
      <c r="S307" s="5">
        <v>16702875665</v>
      </c>
      <c r="U307">
        <v>811198</v>
      </c>
      <c r="V307" t="s">
        <v>120</v>
      </c>
      <c r="X307" t="s">
        <v>3379</v>
      </c>
      <c r="Y307" t="s">
        <v>3380</v>
      </c>
      <c r="AA307" t="s">
        <v>3381</v>
      </c>
      <c r="AB307" t="s">
        <v>3378</v>
      </c>
      <c r="AD307" t="s">
        <v>141</v>
      </c>
      <c r="AE307" t="s">
        <v>118</v>
      </c>
      <c r="AF307" s="4">
        <v>96950</v>
      </c>
      <c r="AG307" t="s">
        <v>119</v>
      </c>
      <c r="AI307" s="5">
        <v>16702875665</v>
      </c>
      <c r="AK307" t="s">
        <v>3382</v>
      </c>
      <c r="BC307" t="str">
        <f>"49-3023.00"</f>
        <v>49-3023.00</v>
      </c>
      <c r="BD307" t="s">
        <v>1481</v>
      </c>
      <c r="BE307" t="s">
        <v>6058</v>
      </c>
      <c r="BF307" t="s">
        <v>6059</v>
      </c>
      <c r="BG307">
        <v>2</v>
      </c>
      <c r="BH307">
        <v>2</v>
      </c>
      <c r="BI307" s="1">
        <v>44896</v>
      </c>
      <c r="BJ307" s="1">
        <v>45260</v>
      </c>
      <c r="BK307" s="1">
        <v>44896</v>
      </c>
      <c r="BL307" s="1">
        <v>45260</v>
      </c>
      <c r="BM307">
        <v>35</v>
      </c>
      <c r="BN307">
        <v>0</v>
      </c>
      <c r="BO307">
        <v>7</v>
      </c>
      <c r="BP307">
        <v>7</v>
      </c>
      <c r="BQ307">
        <v>7</v>
      </c>
      <c r="BR307">
        <v>7</v>
      </c>
      <c r="BS307">
        <v>7</v>
      </c>
      <c r="BT307">
        <v>0</v>
      </c>
      <c r="BU307" t="str">
        <f>"9:00 AM"</f>
        <v>9:00 AM</v>
      </c>
      <c r="BV307" t="str">
        <f>"5:00 PM"</f>
        <v>5:00 PM</v>
      </c>
      <c r="BW307" t="s">
        <v>164</v>
      </c>
      <c r="BX307">
        <v>0</v>
      </c>
      <c r="BY307">
        <v>12</v>
      </c>
      <c r="BZ307" t="s">
        <v>113</v>
      </c>
      <c r="CB307" t="s">
        <v>3385</v>
      </c>
      <c r="CC307" t="s">
        <v>3378</v>
      </c>
      <c r="CE307" t="s">
        <v>141</v>
      </c>
      <c r="CF307" t="s">
        <v>118</v>
      </c>
      <c r="CG307" s="4">
        <v>96950</v>
      </c>
      <c r="CH307" s="2">
        <v>9.93</v>
      </c>
      <c r="CI307" s="2">
        <v>10</v>
      </c>
      <c r="CJ307" s="2">
        <v>14.89</v>
      </c>
      <c r="CK307" s="2">
        <v>15</v>
      </c>
      <c r="CL307" t="s">
        <v>131</v>
      </c>
      <c r="CN307" t="s">
        <v>133</v>
      </c>
      <c r="CP307" t="s">
        <v>113</v>
      </c>
      <c r="CQ307" t="s">
        <v>134</v>
      </c>
      <c r="CR307" t="s">
        <v>113</v>
      </c>
      <c r="CS307" t="s">
        <v>134</v>
      </c>
      <c r="CT307" t="s">
        <v>132</v>
      </c>
      <c r="CU307" t="s">
        <v>134</v>
      </c>
      <c r="CV307" t="s">
        <v>132</v>
      </c>
      <c r="CW307" t="s">
        <v>3386</v>
      </c>
      <c r="CX307" s="5">
        <v>16702358938</v>
      </c>
      <c r="CY307" t="s">
        <v>3382</v>
      </c>
      <c r="CZ307" t="s">
        <v>624</v>
      </c>
      <c r="DA307" t="s">
        <v>134</v>
      </c>
      <c r="DB307" t="s">
        <v>113</v>
      </c>
    </row>
    <row r="308" spans="1:111" ht="14.45" customHeight="1" x14ac:dyDescent="0.25">
      <c r="A308" t="s">
        <v>6060</v>
      </c>
      <c r="B308" t="s">
        <v>187</v>
      </c>
      <c r="C308" s="1">
        <v>44797.178786226854</v>
      </c>
      <c r="D308" s="1">
        <v>44888</v>
      </c>
      <c r="E308" t="s">
        <v>112</v>
      </c>
      <c r="F308" s="1">
        <v>44894.791666666664</v>
      </c>
      <c r="G308" t="s">
        <v>113</v>
      </c>
      <c r="H308" t="s">
        <v>134</v>
      </c>
      <c r="I308" t="s">
        <v>113</v>
      </c>
      <c r="J308" t="s">
        <v>6061</v>
      </c>
      <c r="K308" t="s">
        <v>2741</v>
      </c>
      <c r="L308" t="s">
        <v>6062</v>
      </c>
      <c r="M308" t="s">
        <v>6063</v>
      </c>
      <c r="N308" t="s">
        <v>117</v>
      </c>
      <c r="O308" t="s">
        <v>118</v>
      </c>
      <c r="P308" s="4">
        <v>96950</v>
      </c>
      <c r="Q308" t="s">
        <v>119</v>
      </c>
      <c r="S308" s="5">
        <v>16702871135</v>
      </c>
      <c r="U308">
        <v>561320</v>
      </c>
      <c r="V308" t="s">
        <v>120</v>
      </c>
      <c r="X308" t="s">
        <v>6064</v>
      </c>
      <c r="Y308" t="s">
        <v>6065</v>
      </c>
      <c r="Z308" t="s">
        <v>6066</v>
      </c>
      <c r="AA308" t="s">
        <v>1092</v>
      </c>
      <c r="AB308" t="s">
        <v>1709</v>
      </c>
      <c r="AC308" t="s">
        <v>6063</v>
      </c>
      <c r="AD308" t="s">
        <v>117</v>
      </c>
      <c r="AE308" t="s">
        <v>118</v>
      </c>
      <c r="AF308" s="4">
        <v>96950</v>
      </c>
      <c r="AG308" t="s">
        <v>119</v>
      </c>
      <c r="AI308" s="5">
        <v>16702871135</v>
      </c>
      <c r="AK308" t="s">
        <v>1714</v>
      </c>
      <c r="BC308" t="str">
        <f>"37-2011.00"</f>
        <v>37-2011.00</v>
      </c>
      <c r="BD308" t="s">
        <v>125</v>
      </c>
      <c r="BE308" t="s">
        <v>6067</v>
      </c>
      <c r="BF308" t="s">
        <v>2725</v>
      </c>
      <c r="BG308">
        <v>2</v>
      </c>
      <c r="BH308">
        <v>2</v>
      </c>
      <c r="BI308" s="1">
        <v>44895</v>
      </c>
      <c r="BJ308" s="1">
        <v>45259</v>
      </c>
      <c r="BK308" s="1">
        <v>44895</v>
      </c>
      <c r="BL308" s="1">
        <v>45259</v>
      </c>
      <c r="BM308">
        <v>35</v>
      </c>
      <c r="BN308">
        <v>0</v>
      </c>
      <c r="BO308">
        <v>7</v>
      </c>
      <c r="BP308">
        <v>7</v>
      </c>
      <c r="BQ308">
        <v>7</v>
      </c>
      <c r="BR308">
        <v>7</v>
      </c>
      <c r="BS308">
        <v>7</v>
      </c>
      <c r="BT308">
        <v>0</v>
      </c>
      <c r="BU308" t="str">
        <f>"8:00 AM"</f>
        <v>8:00 AM</v>
      </c>
      <c r="BV308" t="str">
        <f>"5:00 PM"</f>
        <v>5:00 PM</v>
      </c>
      <c r="BW308" t="s">
        <v>164</v>
      </c>
      <c r="BX308">
        <v>0</v>
      </c>
      <c r="BY308">
        <v>12</v>
      </c>
      <c r="BZ308" t="s">
        <v>113</v>
      </c>
      <c r="CB308" t="s">
        <v>6068</v>
      </c>
      <c r="CC308" t="s">
        <v>1709</v>
      </c>
      <c r="CD308" t="s">
        <v>6069</v>
      </c>
      <c r="CE308" t="s">
        <v>117</v>
      </c>
      <c r="CF308" t="s">
        <v>118</v>
      </c>
      <c r="CG308" s="4">
        <v>96950</v>
      </c>
      <c r="CH308" s="2">
        <v>7.99</v>
      </c>
      <c r="CI308" s="2">
        <v>7.99</v>
      </c>
      <c r="CJ308" s="2">
        <v>11.98</v>
      </c>
      <c r="CK308" s="2">
        <v>11.98</v>
      </c>
      <c r="CL308" t="s">
        <v>131</v>
      </c>
      <c r="CM308" t="s">
        <v>6070</v>
      </c>
      <c r="CN308" t="s">
        <v>133</v>
      </c>
      <c r="CP308" t="s">
        <v>113</v>
      </c>
      <c r="CQ308" t="s">
        <v>134</v>
      </c>
      <c r="CR308" t="s">
        <v>134</v>
      </c>
      <c r="CS308" t="s">
        <v>134</v>
      </c>
      <c r="CT308" t="s">
        <v>132</v>
      </c>
      <c r="CU308" t="s">
        <v>134</v>
      </c>
      <c r="CV308" t="s">
        <v>132</v>
      </c>
      <c r="CW308" t="s">
        <v>1722</v>
      </c>
      <c r="CX308" s="5">
        <v>16707837461</v>
      </c>
      <c r="CY308" t="s">
        <v>1714</v>
      </c>
      <c r="CZ308" t="s">
        <v>624</v>
      </c>
      <c r="DA308" t="s">
        <v>134</v>
      </c>
      <c r="DB308" t="s">
        <v>113</v>
      </c>
    </row>
    <row r="309" spans="1:111" ht="14.45" customHeight="1" x14ac:dyDescent="0.25">
      <c r="A309" t="s">
        <v>6071</v>
      </c>
      <c r="B309" t="s">
        <v>111</v>
      </c>
      <c r="C309" s="1">
        <v>44798.043599074073</v>
      </c>
      <c r="D309" s="1">
        <v>44888</v>
      </c>
      <c r="E309" t="s">
        <v>170</v>
      </c>
      <c r="G309" t="s">
        <v>113</v>
      </c>
      <c r="H309" t="s">
        <v>113</v>
      </c>
      <c r="I309" t="s">
        <v>113</v>
      </c>
      <c r="J309" t="s">
        <v>1637</v>
      </c>
      <c r="K309" t="s">
        <v>1638</v>
      </c>
      <c r="L309" t="s">
        <v>1639</v>
      </c>
      <c r="M309" t="s">
        <v>372</v>
      </c>
      <c r="N309" t="s">
        <v>117</v>
      </c>
      <c r="O309" t="s">
        <v>118</v>
      </c>
      <c r="P309" s="4">
        <v>96950</v>
      </c>
      <c r="Q309" t="s">
        <v>119</v>
      </c>
      <c r="R309" t="s">
        <v>132</v>
      </c>
      <c r="S309" s="5">
        <v>16704833702</v>
      </c>
      <c r="T309">
        <v>0</v>
      </c>
      <c r="U309">
        <v>42449</v>
      </c>
      <c r="V309" t="s">
        <v>120</v>
      </c>
      <c r="X309" t="s">
        <v>142</v>
      </c>
      <c r="Y309" t="s">
        <v>1640</v>
      </c>
      <c r="AA309" t="s">
        <v>375</v>
      </c>
      <c r="AB309" t="s">
        <v>1639</v>
      </c>
      <c r="AC309" t="s">
        <v>372</v>
      </c>
      <c r="AD309" t="s">
        <v>117</v>
      </c>
      <c r="AE309" t="s">
        <v>118</v>
      </c>
      <c r="AF309" s="4">
        <v>96950</v>
      </c>
      <c r="AG309" t="s">
        <v>119</v>
      </c>
      <c r="AH309" t="s">
        <v>132</v>
      </c>
      <c r="AI309" s="5">
        <v>16704833702</v>
      </c>
      <c r="AJ309">
        <v>0</v>
      </c>
      <c r="AK309" t="s">
        <v>1641</v>
      </c>
      <c r="BC309" t="str">
        <f>"53-7065.00"</f>
        <v>53-7065.00</v>
      </c>
      <c r="BD309" t="s">
        <v>2036</v>
      </c>
      <c r="BE309" t="s">
        <v>6072</v>
      </c>
      <c r="BF309" t="s">
        <v>2438</v>
      </c>
      <c r="BG309">
        <v>1</v>
      </c>
      <c r="BI309" s="1">
        <v>44835</v>
      </c>
      <c r="BJ309" s="1">
        <v>45199</v>
      </c>
      <c r="BM309">
        <v>40</v>
      </c>
      <c r="BN309">
        <v>0</v>
      </c>
      <c r="BO309">
        <v>8</v>
      </c>
      <c r="BP309">
        <v>8</v>
      </c>
      <c r="BQ309">
        <v>8</v>
      </c>
      <c r="BR309">
        <v>8</v>
      </c>
      <c r="BS309">
        <v>8</v>
      </c>
      <c r="BT309">
        <v>0</v>
      </c>
      <c r="BU309" t="str">
        <f>"8:00 AM"</f>
        <v>8:00 AM</v>
      </c>
      <c r="BV309" t="str">
        <f>"5:00 PM"</f>
        <v>5:00 PM</v>
      </c>
      <c r="BW309" t="s">
        <v>164</v>
      </c>
      <c r="BX309">
        <v>0</v>
      </c>
      <c r="BY309">
        <v>12</v>
      </c>
      <c r="BZ309" t="s">
        <v>113</v>
      </c>
      <c r="CB309" t="s">
        <v>6073</v>
      </c>
      <c r="CC309" t="s">
        <v>1639</v>
      </c>
      <c r="CD309" t="s">
        <v>6074</v>
      </c>
      <c r="CE309" t="s">
        <v>117</v>
      </c>
      <c r="CF309" t="s">
        <v>118</v>
      </c>
      <c r="CG309" s="4">
        <v>96950</v>
      </c>
      <c r="CH309" s="2">
        <v>7.97</v>
      </c>
      <c r="CI309" s="2">
        <v>7.97</v>
      </c>
      <c r="CJ309" s="2">
        <v>11.95</v>
      </c>
      <c r="CK309" s="2">
        <v>11.95</v>
      </c>
      <c r="CL309" t="s">
        <v>131</v>
      </c>
      <c r="CM309" t="s">
        <v>132</v>
      </c>
      <c r="CN309" t="s">
        <v>133</v>
      </c>
      <c r="CP309" t="s">
        <v>113</v>
      </c>
      <c r="CQ309" t="s">
        <v>134</v>
      </c>
      <c r="CR309" t="s">
        <v>113</v>
      </c>
      <c r="CS309" t="s">
        <v>134</v>
      </c>
      <c r="CT309" t="s">
        <v>132</v>
      </c>
      <c r="CU309" t="s">
        <v>134</v>
      </c>
      <c r="CV309" t="s">
        <v>132</v>
      </c>
      <c r="CW309" t="s">
        <v>132</v>
      </c>
      <c r="CX309" s="5">
        <v>16702873347</v>
      </c>
      <c r="CY309" t="s">
        <v>1641</v>
      </c>
      <c r="CZ309" t="s">
        <v>132</v>
      </c>
      <c r="DA309" t="s">
        <v>134</v>
      </c>
      <c r="DB309" t="s">
        <v>113</v>
      </c>
      <c r="DC309" t="s">
        <v>142</v>
      </c>
      <c r="DD309" t="s">
        <v>1640</v>
      </c>
      <c r="DF309" t="s">
        <v>1637</v>
      </c>
      <c r="DG309" t="s">
        <v>1641</v>
      </c>
    </row>
    <row r="310" spans="1:111" ht="14.45" customHeight="1" x14ac:dyDescent="0.25">
      <c r="A310" t="s">
        <v>6075</v>
      </c>
      <c r="B310" t="s">
        <v>356</v>
      </c>
      <c r="C310" s="1">
        <v>44781.154446527777</v>
      </c>
      <c r="D310" s="1">
        <v>44888</v>
      </c>
      <c r="E310" t="s">
        <v>170</v>
      </c>
      <c r="G310" t="s">
        <v>134</v>
      </c>
      <c r="H310" t="s">
        <v>134</v>
      </c>
      <c r="I310" t="s">
        <v>113</v>
      </c>
      <c r="J310" t="s">
        <v>6076</v>
      </c>
      <c r="K310" t="s">
        <v>1938</v>
      </c>
      <c r="L310" t="s">
        <v>1939</v>
      </c>
      <c r="N310" t="s">
        <v>117</v>
      </c>
      <c r="O310" t="s">
        <v>118</v>
      </c>
      <c r="P310" s="4">
        <v>96950</v>
      </c>
      <c r="Q310" t="s">
        <v>119</v>
      </c>
      <c r="R310" t="s">
        <v>386</v>
      </c>
      <c r="S310" s="5">
        <v>16702567000</v>
      </c>
      <c r="U310">
        <v>561611</v>
      </c>
      <c r="V310" t="s">
        <v>120</v>
      </c>
      <c r="X310" t="s">
        <v>1940</v>
      </c>
      <c r="Y310" t="s">
        <v>1437</v>
      </c>
      <c r="AA310" t="s">
        <v>1092</v>
      </c>
      <c r="AB310" t="s">
        <v>1939</v>
      </c>
      <c r="AD310" t="s">
        <v>117</v>
      </c>
      <c r="AE310" t="s">
        <v>118</v>
      </c>
      <c r="AF310" s="4">
        <v>96950</v>
      </c>
      <c r="AG310" t="s">
        <v>119</v>
      </c>
      <c r="AH310" t="s">
        <v>1405</v>
      </c>
      <c r="AI310" s="5">
        <v>16702567000</v>
      </c>
      <c r="AK310" t="s">
        <v>1941</v>
      </c>
      <c r="BC310" t="str">
        <f>"43-4199.00"</f>
        <v>43-4199.00</v>
      </c>
      <c r="BD310" t="s">
        <v>6077</v>
      </c>
      <c r="BE310" t="s">
        <v>6078</v>
      </c>
      <c r="BF310" t="s">
        <v>6079</v>
      </c>
      <c r="BG310">
        <v>1</v>
      </c>
      <c r="BI310" s="1">
        <v>44835</v>
      </c>
      <c r="BJ310" s="1">
        <v>45199</v>
      </c>
      <c r="BM310">
        <v>35</v>
      </c>
      <c r="BN310">
        <v>6</v>
      </c>
      <c r="BO310">
        <v>0</v>
      </c>
      <c r="BP310">
        <v>6</v>
      </c>
      <c r="BQ310">
        <v>6</v>
      </c>
      <c r="BR310">
        <v>6</v>
      </c>
      <c r="BS310">
        <v>5</v>
      </c>
      <c r="BT310">
        <v>6</v>
      </c>
      <c r="BU310" t="str">
        <f>"6:00 AM"</f>
        <v>6:00 AM</v>
      </c>
      <c r="BV310" t="str">
        <f>"12:00 PM"</f>
        <v>12:00 PM</v>
      </c>
      <c r="BW310" t="s">
        <v>128</v>
      </c>
      <c r="BX310">
        <v>0</v>
      </c>
      <c r="BY310">
        <v>12</v>
      </c>
      <c r="BZ310" t="s">
        <v>113</v>
      </c>
      <c r="CB310" s="3" t="s">
        <v>6080</v>
      </c>
      <c r="CC310" t="s">
        <v>1944</v>
      </c>
      <c r="CE310" t="s">
        <v>117</v>
      </c>
      <c r="CG310" s="4">
        <v>96950</v>
      </c>
      <c r="CH310" s="2">
        <v>16.899999999999999</v>
      </c>
      <c r="CI310" s="2">
        <v>16.899999999999999</v>
      </c>
      <c r="CJ310" s="2">
        <v>25.35</v>
      </c>
      <c r="CK310" s="2">
        <v>25.35</v>
      </c>
      <c r="CL310" t="s">
        <v>131</v>
      </c>
      <c r="CM310" t="s">
        <v>228</v>
      </c>
      <c r="CN310" t="s">
        <v>133</v>
      </c>
      <c r="CP310" t="s">
        <v>113</v>
      </c>
      <c r="CQ310" t="s">
        <v>134</v>
      </c>
      <c r="CR310" t="s">
        <v>113</v>
      </c>
      <c r="CS310" t="s">
        <v>113</v>
      </c>
      <c r="CT310" t="s">
        <v>132</v>
      </c>
      <c r="CU310" t="s">
        <v>132</v>
      </c>
      <c r="CV310" t="s">
        <v>132</v>
      </c>
      <c r="CW310" t="s">
        <v>6081</v>
      </c>
      <c r="CX310" s="5">
        <v>16702871186</v>
      </c>
      <c r="CY310" t="s">
        <v>1941</v>
      </c>
      <c r="CZ310" t="s">
        <v>132</v>
      </c>
      <c r="DA310" t="s">
        <v>134</v>
      </c>
      <c r="DB310" t="s">
        <v>113</v>
      </c>
    </row>
    <row r="311" spans="1:111" ht="14.45" customHeight="1" x14ac:dyDescent="0.25">
      <c r="A311" t="s">
        <v>6082</v>
      </c>
      <c r="B311" t="s">
        <v>356</v>
      </c>
      <c r="C311" s="1">
        <v>44786.030793518519</v>
      </c>
      <c r="D311" s="1">
        <v>44888</v>
      </c>
      <c r="E311" t="s">
        <v>170</v>
      </c>
      <c r="G311" t="s">
        <v>113</v>
      </c>
      <c r="H311" t="s">
        <v>113</v>
      </c>
      <c r="I311" t="s">
        <v>113</v>
      </c>
      <c r="J311" t="s">
        <v>6083</v>
      </c>
      <c r="K311" t="s">
        <v>6084</v>
      </c>
      <c r="L311" t="s">
        <v>4185</v>
      </c>
      <c r="N311" t="s">
        <v>141</v>
      </c>
      <c r="O311" t="s">
        <v>118</v>
      </c>
      <c r="P311" s="4">
        <v>96950</v>
      </c>
      <c r="Q311" t="s">
        <v>119</v>
      </c>
      <c r="R311" t="s">
        <v>132</v>
      </c>
      <c r="S311" s="5">
        <v>16707898909</v>
      </c>
      <c r="U311">
        <v>561612</v>
      </c>
      <c r="V311" t="s">
        <v>120</v>
      </c>
      <c r="X311" t="s">
        <v>6085</v>
      </c>
      <c r="Y311" t="s">
        <v>4221</v>
      </c>
      <c r="Z311" t="s">
        <v>6086</v>
      </c>
      <c r="AA311" t="s">
        <v>6087</v>
      </c>
      <c r="AB311" t="s">
        <v>6088</v>
      </c>
      <c r="AD311" t="s">
        <v>117</v>
      </c>
      <c r="AE311" t="s">
        <v>118</v>
      </c>
      <c r="AF311" s="4">
        <v>96950</v>
      </c>
      <c r="AG311" t="s">
        <v>119</v>
      </c>
      <c r="AI311" s="5">
        <v>16707898909</v>
      </c>
      <c r="AK311" t="s">
        <v>6089</v>
      </c>
      <c r="BC311" t="str">
        <f>"33-9032.00"</f>
        <v>33-9032.00</v>
      </c>
      <c r="BD311" t="s">
        <v>2213</v>
      </c>
      <c r="BE311" t="s">
        <v>6090</v>
      </c>
      <c r="BF311" t="s">
        <v>2429</v>
      </c>
      <c r="BG311">
        <v>4</v>
      </c>
      <c r="BI311" s="1">
        <v>44835</v>
      </c>
      <c r="BJ311" s="1">
        <v>45199</v>
      </c>
      <c r="BM311">
        <v>35</v>
      </c>
      <c r="BN311">
        <v>0</v>
      </c>
      <c r="BO311">
        <v>7</v>
      </c>
      <c r="BP311">
        <v>7</v>
      </c>
      <c r="BQ311">
        <v>7</v>
      </c>
      <c r="BR311">
        <v>7</v>
      </c>
      <c r="BS311">
        <v>7</v>
      </c>
      <c r="BT311">
        <v>0</v>
      </c>
      <c r="BU311" t="str">
        <f>"11:00 PM"</f>
        <v>11:00 PM</v>
      </c>
      <c r="BV311" t="str">
        <f>"6:00 AM"</f>
        <v>6:00 AM</v>
      </c>
      <c r="BW311" t="s">
        <v>164</v>
      </c>
      <c r="BX311">
        <v>0</v>
      </c>
      <c r="BY311">
        <v>12</v>
      </c>
      <c r="BZ311" t="s">
        <v>113</v>
      </c>
      <c r="CB311" t="s">
        <v>696</v>
      </c>
      <c r="CC311" t="s">
        <v>6091</v>
      </c>
      <c r="CD311" t="s">
        <v>815</v>
      </c>
      <c r="CE311" t="s">
        <v>141</v>
      </c>
      <c r="CF311" t="s">
        <v>118</v>
      </c>
      <c r="CG311" s="4">
        <v>96950</v>
      </c>
      <c r="CH311" s="2">
        <v>7.6</v>
      </c>
      <c r="CI311" s="2">
        <v>7.6</v>
      </c>
      <c r="CJ311" s="2">
        <v>11.4</v>
      </c>
      <c r="CK311" s="2">
        <v>11.4</v>
      </c>
      <c r="CL311" t="s">
        <v>131</v>
      </c>
      <c r="CN311" t="s">
        <v>133</v>
      </c>
      <c r="CP311" t="s">
        <v>113</v>
      </c>
      <c r="CQ311" t="s">
        <v>134</v>
      </c>
      <c r="CR311" t="s">
        <v>113</v>
      </c>
      <c r="CS311" t="s">
        <v>134</v>
      </c>
      <c r="CT311" t="s">
        <v>132</v>
      </c>
      <c r="CU311" t="s">
        <v>134</v>
      </c>
      <c r="CV311" t="s">
        <v>132</v>
      </c>
      <c r="CW311" t="s">
        <v>4193</v>
      </c>
      <c r="CX311" s="5">
        <v>16707898909</v>
      </c>
      <c r="CY311" t="s">
        <v>6089</v>
      </c>
      <c r="CZ311" t="s">
        <v>132</v>
      </c>
      <c r="DA311" t="s">
        <v>134</v>
      </c>
      <c r="DB311" t="s">
        <v>113</v>
      </c>
      <c r="DC311" t="s">
        <v>696</v>
      </c>
    </row>
    <row r="312" spans="1:111" ht="14.45" customHeight="1" x14ac:dyDescent="0.25">
      <c r="A312" t="s">
        <v>6092</v>
      </c>
      <c r="B312" t="s">
        <v>187</v>
      </c>
      <c r="C312" s="1">
        <v>44797.787562847225</v>
      </c>
      <c r="D312" s="1">
        <v>44888</v>
      </c>
      <c r="E312" t="s">
        <v>170</v>
      </c>
      <c r="G312" t="s">
        <v>113</v>
      </c>
      <c r="H312" t="s">
        <v>113</v>
      </c>
      <c r="I312" t="s">
        <v>113</v>
      </c>
      <c r="J312" t="s">
        <v>1140</v>
      </c>
      <c r="K312" t="s">
        <v>1141</v>
      </c>
      <c r="L312" t="s">
        <v>1142</v>
      </c>
      <c r="M312" t="s">
        <v>1143</v>
      </c>
      <c r="N312" t="s">
        <v>117</v>
      </c>
      <c r="O312" t="s">
        <v>118</v>
      </c>
      <c r="P312" s="4">
        <v>96950</v>
      </c>
      <c r="Q312" t="s">
        <v>119</v>
      </c>
      <c r="S312" s="5">
        <v>16702353285</v>
      </c>
      <c r="U312">
        <v>81111</v>
      </c>
      <c r="V312" t="s">
        <v>120</v>
      </c>
      <c r="X312" t="s">
        <v>1144</v>
      </c>
      <c r="Y312" t="s">
        <v>1145</v>
      </c>
      <c r="Z312" t="s">
        <v>1144</v>
      </c>
      <c r="AA312" t="s">
        <v>1146</v>
      </c>
      <c r="AB312" t="s">
        <v>1142</v>
      </c>
      <c r="AC312" t="s">
        <v>1143</v>
      </c>
      <c r="AD312" t="s">
        <v>117</v>
      </c>
      <c r="AE312" t="s">
        <v>118</v>
      </c>
      <c r="AF312" s="4">
        <v>96950</v>
      </c>
      <c r="AG312" t="s">
        <v>119</v>
      </c>
      <c r="AI312" s="5">
        <v>16702353285</v>
      </c>
      <c r="AK312" t="s">
        <v>1147</v>
      </c>
      <c r="BC312" t="str">
        <f>"49-9071.00"</f>
        <v>49-9071.00</v>
      </c>
      <c r="BD312" t="s">
        <v>240</v>
      </c>
      <c r="BE312" t="s">
        <v>6093</v>
      </c>
      <c r="BF312" t="s">
        <v>275</v>
      </c>
      <c r="BG312">
        <v>2</v>
      </c>
      <c r="BH312">
        <v>2</v>
      </c>
      <c r="BI312" s="1">
        <v>44835</v>
      </c>
      <c r="BJ312" s="1">
        <v>45199</v>
      </c>
      <c r="BK312" s="1">
        <v>44888</v>
      </c>
      <c r="BL312" s="1">
        <v>45199</v>
      </c>
      <c r="BM312">
        <v>40</v>
      </c>
      <c r="BN312">
        <v>0</v>
      </c>
      <c r="BO312">
        <v>8</v>
      </c>
      <c r="BP312">
        <v>8</v>
      </c>
      <c r="BQ312">
        <v>8</v>
      </c>
      <c r="BR312">
        <v>8</v>
      </c>
      <c r="BS312">
        <v>8</v>
      </c>
      <c r="BT312">
        <v>0</v>
      </c>
      <c r="BU312" t="str">
        <f>"8:00 AM"</f>
        <v>8:00 AM</v>
      </c>
      <c r="BV312" t="str">
        <f>"5:00 PM"</f>
        <v>5:00 PM</v>
      </c>
      <c r="BW312" t="s">
        <v>164</v>
      </c>
      <c r="BX312">
        <v>0</v>
      </c>
      <c r="BY312">
        <v>12</v>
      </c>
      <c r="BZ312" t="s">
        <v>113</v>
      </c>
      <c r="CB312" t="s">
        <v>128</v>
      </c>
      <c r="CC312" t="s">
        <v>1142</v>
      </c>
      <c r="CD312" t="s">
        <v>1143</v>
      </c>
      <c r="CE312" t="s">
        <v>117</v>
      </c>
      <c r="CF312" t="s">
        <v>118</v>
      </c>
      <c r="CG312" s="4">
        <v>96950</v>
      </c>
      <c r="CH312" s="2">
        <v>9.19</v>
      </c>
      <c r="CI312" s="2">
        <v>9.19</v>
      </c>
      <c r="CJ312" s="2">
        <v>13.78</v>
      </c>
      <c r="CK312" s="2">
        <v>13.78</v>
      </c>
      <c r="CL312" t="s">
        <v>131</v>
      </c>
      <c r="CM312" t="s">
        <v>228</v>
      </c>
      <c r="CN312" t="s">
        <v>133</v>
      </c>
      <c r="CP312" t="s">
        <v>113</v>
      </c>
      <c r="CQ312" t="s">
        <v>134</v>
      </c>
      <c r="CR312" t="s">
        <v>113</v>
      </c>
      <c r="CS312" t="s">
        <v>134</v>
      </c>
      <c r="CT312" t="s">
        <v>132</v>
      </c>
      <c r="CU312" t="s">
        <v>134</v>
      </c>
      <c r="CV312" t="s">
        <v>132</v>
      </c>
      <c r="CW312" t="s">
        <v>1151</v>
      </c>
      <c r="CX312" s="5">
        <v>16702353285</v>
      </c>
      <c r="CY312" t="s">
        <v>1147</v>
      </c>
      <c r="CZ312" t="s">
        <v>132</v>
      </c>
      <c r="DA312" t="s">
        <v>134</v>
      </c>
      <c r="DB312" t="s">
        <v>113</v>
      </c>
      <c r="DC312" t="s">
        <v>6094</v>
      </c>
      <c r="DD312" t="s">
        <v>1145</v>
      </c>
      <c r="DE312" t="s">
        <v>1152</v>
      </c>
      <c r="DF312" t="s">
        <v>132</v>
      </c>
      <c r="DG312" t="s">
        <v>132</v>
      </c>
    </row>
    <row r="313" spans="1:111" ht="14.45" customHeight="1" x14ac:dyDescent="0.25">
      <c r="A313" t="s">
        <v>6095</v>
      </c>
      <c r="B313" t="s">
        <v>187</v>
      </c>
      <c r="C313" s="1">
        <v>44788.878431134261</v>
      </c>
      <c r="D313" s="1">
        <v>44888</v>
      </c>
      <c r="E313" t="s">
        <v>170</v>
      </c>
      <c r="G313" t="s">
        <v>134</v>
      </c>
      <c r="H313" t="s">
        <v>113</v>
      </c>
      <c r="I313" t="s">
        <v>113</v>
      </c>
      <c r="J313" t="s">
        <v>3635</v>
      </c>
      <c r="L313" t="s">
        <v>3378</v>
      </c>
      <c r="N313" t="s">
        <v>141</v>
      </c>
      <c r="O313" t="s">
        <v>118</v>
      </c>
      <c r="P313" s="4">
        <v>96950</v>
      </c>
      <c r="Q313" t="s">
        <v>119</v>
      </c>
      <c r="S313" s="5">
        <v>16702875665</v>
      </c>
      <c r="U313">
        <v>44131</v>
      </c>
      <c r="V313" t="s">
        <v>120</v>
      </c>
      <c r="X313" t="s">
        <v>3379</v>
      </c>
      <c r="Y313" t="s">
        <v>3380</v>
      </c>
      <c r="AA313" t="s">
        <v>3381</v>
      </c>
      <c r="AB313" t="s">
        <v>3378</v>
      </c>
      <c r="AD313" t="s">
        <v>141</v>
      </c>
      <c r="AE313" t="s">
        <v>118</v>
      </c>
      <c r="AF313" s="4">
        <v>96950</v>
      </c>
      <c r="AG313" t="s">
        <v>119</v>
      </c>
      <c r="AI313" s="5">
        <v>16702875665</v>
      </c>
      <c r="AK313" t="s">
        <v>3382</v>
      </c>
      <c r="BC313" t="str">
        <f>"51-6093.00"</f>
        <v>51-6093.00</v>
      </c>
      <c r="BD313" t="s">
        <v>6096</v>
      </c>
      <c r="BE313" t="s">
        <v>6097</v>
      </c>
      <c r="BF313" t="s">
        <v>6098</v>
      </c>
      <c r="BG313">
        <v>1</v>
      </c>
      <c r="BH313">
        <v>1</v>
      </c>
      <c r="BI313" s="1">
        <v>44896</v>
      </c>
      <c r="BJ313" s="1">
        <v>45260</v>
      </c>
      <c r="BK313" s="1">
        <v>44896</v>
      </c>
      <c r="BL313" s="1">
        <v>45260</v>
      </c>
      <c r="BM313">
        <v>35</v>
      </c>
      <c r="BN313">
        <v>0</v>
      </c>
      <c r="BO313">
        <v>7</v>
      </c>
      <c r="BP313">
        <v>7</v>
      </c>
      <c r="BQ313">
        <v>7</v>
      </c>
      <c r="BR313">
        <v>7</v>
      </c>
      <c r="BS313">
        <v>7</v>
      </c>
      <c r="BT313">
        <v>0</v>
      </c>
      <c r="BU313" t="str">
        <f>"9:00 AM"</f>
        <v>9:00 AM</v>
      </c>
      <c r="BV313" t="str">
        <f>"5:00 PM"</f>
        <v>5:00 PM</v>
      </c>
      <c r="BW313" t="s">
        <v>164</v>
      </c>
      <c r="BX313">
        <v>0</v>
      </c>
      <c r="BY313">
        <v>12</v>
      </c>
      <c r="BZ313" t="s">
        <v>113</v>
      </c>
      <c r="CB313" t="s">
        <v>6099</v>
      </c>
      <c r="CC313" t="s">
        <v>3378</v>
      </c>
      <c r="CE313" t="s">
        <v>141</v>
      </c>
      <c r="CF313" t="s">
        <v>118</v>
      </c>
      <c r="CG313" s="4">
        <v>96950</v>
      </c>
      <c r="CH313" s="2">
        <v>8.0299999999999994</v>
      </c>
      <c r="CI313" s="2">
        <v>8.25</v>
      </c>
      <c r="CJ313" s="2">
        <v>12.04</v>
      </c>
      <c r="CK313" s="2">
        <v>12.37</v>
      </c>
      <c r="CL313" t="s">
        <v>131</v>
      </c>
      <c r="CN313" t="s">
        <v>133</v>
      </c>
      <c r="CP313" t="s">
        <v>113</v>
      </c>
      <c r="CQ313" t="s">
        <v>134</v>
      </c>
      <c r="CR313" t="s">
        <v>113</v>
      </c>
      <c r="CS313" t="s">
        <v>134</v>
      </c>
      <c r="CT313" t="s">
        <v>132</v>
      </c>
      <c r="CU313" t="s">
        <v>134</v>
      </c>
      <c r="CV313" t="s">
        <v>132</v>
      </c>
      <c r="CW313" t="s">
        <v>3386</v>
      </c>
      <c r="CX313" s="5">
        <v>16702358938</v>
      </c>
      <c r="CY313" t="s">
        <v>3382</v>
      </c>
      <c r="CZ313" t="s">
        <v>624</v>
      </c>
      <c r="DA313" t="s">
        <v>134</v>
      </c>
      <c r="DB313" t="s">
        <v>113</v>
      </c>
    </row>
    <row r="314" spans="1:111" ht="14.45" customHeight="1" x14ac:dyDescent="0.25">
      <c r="A314" t="s">
        <v>6100</v>
      </c>
      <c r="B314" t="s">
        <v>187</v>
      </c>
      <c r="C314" s="1">
        <v>44809.381357754632</v>
      </c>
      <c r="D314" s="1">
        <v>44888</v>
      </c>
      <c r="E314" t="s">
        <v>170</v>
      </c>
      <c r="G314" t="s">
        <v>134</v>
      </c>
      <c r="H314" t="s">
        <v>113</v>
      </c>
      <c r="I314" t="s">
        <v>113</v>
      </c>
      <c r="J314" t="s">
        <v>1558</v>
      </c>
      <c r="K314" t="s">
        <v>1739</v>
      </c>
      <c r="L314" t="s">
        <v>1658</v>
      </c>
      <c r="M314" t="s">
        <v>1740</v>
      </c>
      <c r="N314" t="s">
        <v>117</v>
      </c>
      <c r="O314" t="s">
        <v>118</v>
      </c>
      <c r="P314" s="4">
        <v>96950</v>
      </c>
      <c r="Q314" t="s">
        <v>119</v>
      </c>
      <c r="R314" t="s">
        <v>117</v>
      </c>
      <c r="S314" s="5">
        <v>16702342664</v>
      </c>
      <c r="T314">
        <v>0</v>
      </c>
      <c r="U314">
        <v>561320</v>
      </c>
      <c r="V314" t="s">
        <v>120</v>
      </c>
      <c r="X314" t="s">
        <v>1741</v>
      </c>
      <c r="Y314" t="s">
        <v>1563</v>
      </c>
      <c r="Z314" t="s">
        <v>1564</v>
      </c>
      <c r="AA314" t="s">
        <v>1742</v>
      </c>
      <c r="AB314" t="s">
        <v>1560</v>
      </c>
      <c r="AC314" t="s">
        <v>1740</v>
      </c>
      <c r="AD314" t="s">
        <v>117</v>
      </c>
      <c r="AE314" t="s">
        <v>118</v>
      </c>
      <c r="AF314" s="4">
        <v>96950</v>
      </c>
      <c r="AG314" t="s">
        <v>119</v>
      </c>
      <c r="AH314" t="s">
        <v>117</v>
      </c>
      <c r="AI314" s="5">
        <v>16702342664</v>
      </c>
      <c r="AJ314">
        <v>0</v>
      </c>
      <c r="AK314" t="s">
        <v>1566</v>
      </c>
      <c r="BC314" t="str">
        <f>"35-3021.00"</f>
        <v>35-3021.00</v>
      </c>
      <c r="BD314" t="s">
        <v>328</v>
      </c>
      <c r="BE314" t="s">
        <v>1743</v>
      </c>
      <c r="BF314" t="s">
        <v>1744</v>
      </c>
      <c r="BG314">
        <v>10</v>
      </c>
      <c r="BH314">
        <v>10</v>
      </c>
      <c r="BI314" s="1">
        <v>44910</v>
      </c>
      <c r="BJ314" s="1">
        <v>46005</v>
      </c>
      <c r="BK314" s="1">
        <v>44910</v>
      </c>
      <c r="BL314" s="1">
        <v>46005</v>
      </c>
      <c r="BM314">
        <v>40</v>
      </c>
      <c r="BN314">
        <v>0</v>
      </c>
      <c r="BO314">
        <v>8</v>
      </c>
      <c r="BP314">
        <v>8</v>
      </c>
      <c r="BQ314">
        <v>8</v>
      </c>
      <c r="BR314">
        <v>8</v>
      </c>
      <c r="BS314">
        <v>8</v>
      </c>
      <c r="BT314">
        <v>0</v>
      </c>
      <c r="BU314" t="str">
        <f>"8:00 AM"</f>
        <v>8:00 AM</v>
      </c>
      <c r="BV314" t="str">
        <f>"5:00 PM"</f>
        <v>5:00 PM</v>
      </c>
      <c r="BW314" t="s">
        <v>164</v>
      </c>
      <c r="BX314">
        <v>0</v>
      </c>
      <c r="BY314">
        <v>3</v>
      </c>
      <c r="BZ314" t="s">
        <v>113</v>
      </c>
      <c r="CB314" s="3" t="s">
        <v>1745</v>
      </c>
      <c r="CC314" t="s">
        <v>1560</v>
      </c>
      <c r="CD314" t="s">
        <v>1740</v>
      </c>
      <c r="CE314" t="s">
        <v>117</v>
      </c>
      <c r="CF314" t="s">
        <v>118</v>
      </c>
      <c r="CG314" s="4">
        <v>96950</v>
      </c>
      <c r="CH314" s="2">
        <v>7.5</v>
      </c>
      <c r="CI314" s="2">
        <v>7.5</v>
      </c>
      <c r="CJ314" s="2">
        <v>11.25</v>
      </c>
      <c r="CK314" s="2">
        <v>11.25</v>
      </c>
      <c r="CL314" t="s">
        <v>131</v>
      </c>
      <c r="CM314" t="s">
        <v>132</v>
      </c>
      <c r="CN314" t="s">
        <v>133</v>
      </c>
      <c r="CP314" t="s">
        <v>113</v>
      </c>
      <c r="CQ314" t="s">
        <v>134</v>
      </c>
      <c r="CR314" t="s">
        <v>113</v>
      </c>
      <c r="CS314" t="s">
        <v>134</v>
      </c>
      <c r="CT314" t="s">
        <v>132</v>
      </c>
      <c r="CU314" t="s">
        <v>134</v>
      </c>
      <c r="CV314" t="s">
        <v>132</v>
      </c>
      <c r="CW314" t="s">
        <v>1746</v>
      </c>
      <c r="CX314" s="5">
        <v>16702342664</v>
      </c>
      <c r="CY314" t="s">
        <v>1566</v>
      </c>
      <c r="CZ314" t="s">
        <v>399</v>
      </c>
      <c r="DA314" t="s">
        <v>134</v>
      </c>
      <c r="DB314" t="s">
        <v>113</v>
      </c>
    </row>
    <row r="315" spans="1:111" ht="14.45" customHeight="1" x14ac:dyDescent="0.25">
      <c r="A315" t="s">
        <v>5888</v>
      </c>
      <c r="B315" t="s">
        <v>187</v>
      </c>
      <c r="C315" s="1">
        <v>44782.541612037036</v>
      </c>
      <c r="D315" s="1">
        <v>44887</v>
      </c>
      <c r="E315" t="s">
        <v>170</v>
      </c>
      <c r="G315" t="s">
        <v>134</v>
      </c>
      <c r="H315" t="s">
        <v>113</v>
      </c>
      <c r="I315" t="s">
        <v>113</v>
      </c>
      <c r="J315" t="s">
        <v>5330</v>
      </c>
      <c r="K315" t="s">
        <v>5331</v>
      </c>
      <c r="L315" t="s">
        <v>5332</v>
      </c>
      <c r="N315" t="s">
        <v>117</v>
      </c>
      <c r="O315" t="s">
        <v>118</v>
      </c>
      <c r="P315" s="4">
        <v>96950</v>
      </c>
      <c r="Q315" t="s">
        <v>119</v>
      </c>
      <c r="S315" s="5">
        <v>16702239032</v>
      </c>
      <c r="U315">
        <v>53111</v>
      </c>
      <c r="V315" t="s">
        <v>120</v>
      </c>
      <c r="X315" t="s">
        <v>5333</v>
      </c>
      <c r="Y315" t="s">
        <v>5334</v>
      </c>
      <c r="Z315" t="s">
        <v>1197</v>
      </c>
      <c r="AA315" t="s">
        <v>548</v>
      </c>
      <c r="AB315" t="s">
        <v>5332</v>
      </c>
      <c r="AD315" t="s">
        <v>117</v>
      </c>
      <c r="AE315" t="s">
        <v>118</v>
      </c>
      <c r="AF315" s="4">
        <v>96950</v>
      </c>
      <c r="AG315" t="s">
        <v>119</v>
      </c>
      <c r="AI315" s="5">
        <v>16702339032</v>
      </c>
      <c r="AK315" t="s">
        <v>5336</v>
      </c>
      <c r="BC315" t="str">
        <f>"47-2111.00"</f>
        <v>47-2111.00</v>
      </c>
      <c r="BD315" t="s">
        <v>2759</v>
      </c>
      <c r="BE315" t="s">
        <v>5889</v>
      </c>
      <c r="BF315" t="s">
        <v>2815</v>
      </c>
      <c r="BG315">
        <v>1</v>
      </c>
      <c r="BH315">
        <v>1</v>
      </c>
      <c r="BI315" s="1">
        <v>44835</v>
      </c>
      <c r="BJ315" s="1">
        <v>45565</v>
      </c>
      <c r="BK315" s="1">
        <v>44887</v>
      </c>
      <c r="BL315" s="1">
        <v>45565</v>
      </c>
      <c r="BM315">
        <v>40</v>
      </c>
      <c r="BN315">
        <v>0</v>
      </c>
      <c r="BO315">
        <v>8</v>
      </c>
      <c r="BP315">
        <v>8</v>
      </c>
      <c r="BQ315">
        <v>8</v>
      </c>
      <c r="BR315">
        <v>8</v>
      </c>
      <c r="BS315">
        <v>8</v>
      </c>
      <c r="BT315">
        <v>0</v>
      </c>
      <c r="BU315" t="str">
        <f>"7:00 AM"</f>
        <v>7:00 AM</v>
      </c>
      <c r="BV315" t="str">
        <f>"5:00 PM"</f>
        <v>5:00 PM</v>
      </c>
      <c r="BW315" t="s">
        <v>164</v>
      </c>
      <c r="BX315">
        <v>0</v>
      </c>
      <c r="BY315">
        <v>6</v>
      </c>
      <c r="BZ315" t="s">
        <v>113</v>
      </c>
      <c r="CB315" t="s">
        <v>5890</v>
      </c>
      <c r="CC315" t="s">
        <v>5891</v>
      </c>
      <c r="CE315" t="s">
        <v>117</v>
      </c>
      <c r="CG315" s="4">
        <v>96950</v>
      </c>
      <c r="CH315" s="2">
        <v>11.67</v>
      </c>
      <c r="CI315" s="2">
        <v>11.67</v>
      </c>
      <c r="CJ315" s="2">
        <v>0</v>
      </c>
      <c r="CK315" s="2">
        <v>0</v>
      </c>
      <c r="CL315" t="s">
        <v>131</v>
      </c>
      <c r="CN315" t="s">
        <v>133</v>
      </c>
      <c r="CP315" t="s">
        <v>113</v>
      </c>
      <c r="CQ315" t="s">
        <v>134</v>
      </c>
      <c r="CR315" t="s">
        <v>113</v>
      </c>
      <c r="CS315" t="s">
        <v>113</v>
      </c>
      <c r="CT315" t="s">
        <v>132</v>
      </c>
      <c r="CU315" t="s">
        <v>134</v>
      </c>
      <c r="CV315" t="s">
        <v>132</v>
      </c>
      <c r="CW315" t="s">
        <v>558</v>
      </c>
      <c r="CX315" s="5">
        <v>16702339032</v>
      </c>
      <c r="CY315" t="s">
        <v>5336</v>
      </c>
      <c r="CZ315" t="s">
        <v>132</v>
      </c>
      <c r="DA315" t="s">
        <v>134</v>
      </c>
      <c r="DB315" t="s">
        <v>113</v>
      </c>
      <c r="DC315" t="s">
        <v>5333</v>
      </c>
      <c r="DD315" t="s">
        <v>5334</v>
      </c>
      <c r="DE315" t="s">
        <v>1197</v>
      </c>
      <c r="DF315" t="s">
        <v>5331</v>
      </c>
      <c r="DG315" t="s">
        <v>5336</v>
      </c>
    </row>
    <row r="316" spans="1:111" ht="14.45" customHeight="1" x14ac:dyDescent="0.25">
      <c r="A316" t="s">
        <v>5892</v>
      </c>
      <c r="B316" t="s">
        <v>356</v>
      </c>
      <c r="C316" s="1">
        <v>44774.276730902777</v>
      </c>
      <c r="D316" s="1">
        <v>44887</v>
      </c>
      <c r="E316" t="s">
        <v>170</v>
      </c>
      <c r="G316" t="s">
        <v>113</v>
      </c>
      <c r="H316" t="s">
        <v>113</v>
      </c>
      <c r="I316" t="s">
        <v>113</v>
      </c>
      <c r="J316" t="s">
        <v>5893</v>
      </c>
      <c r="K316" t="s">
        <v>5894</v>
      </c>
      <c r="L316" t="s">
        <v>5895</v>
      </c>
      <c r="N316" t="s">
        <v>234</v>
      </c>
      <c r="O316" t="s">
        <v>118</v>
      </c>
      <c r="P316" s="4">
        <v>96951</v>
      </c>
      <c r="Q316" t="s">
        <v>119</v>
      </c>
      <c r="S316" s="5">
        <v>16705321266</v>
      </c>
      <c r="U316">
        <v>72251</v>
      </c>
      <c r="V316" t="s">
        <v>120</v>
      </c>
      <c r="X316" t="s">
        <v>5896</v>
      </c>
      <c r="Y316" t="s">
        <v>5897</v>
      </c>
      <c r="Z316" t="s">
        <v>132</v>
      </c>
      <c r="AA316" t="s">
        <v>255</v>
      </c>
      <c r="AB316" t="s">
        <v>5895</v>
      </c>
      <c r="AD316" t="s">
        <v>234</v>
      </c>
      <c r="AE316" t="s">
        <v>118</v>
      </c>
      <c r="AF316" s="4">
        <v>96951</v>
      </c>
      <c r="AG316" t="s">
        <v>119</v>
      </c>
      <c r="AI316" s="5">
        <v>16705321266</v>
      </c>
      <c r="AK316" t="s">
        <v>5898</v>
      </c>
      <c r="BC316" t="str">
        <f>"35-2014.00"</f>
        <v>35-2014.00</v>
      </c>
      <c r="BD316" t="s">
        <v>287</v>
      </c>
      <c r="BE316" t="s">
        <v>5899</v>
      </c>
      <c r="BF316" t="s">
        <v>289</v>
      </c>
      <c r="BG316">
        <v>2</v>
      </c>
      <c r="BI316" s="1">
        <v>44835</v>
      </c>
      <c r="BJ316" s="1">
        <v>45199</v>
      </c>
      <c r="BM316">
        <v>40</v>
      </c>
      <c r="BN316">
        <v>0</v>
      </c>
      <c r="BO316">
        <v>8</v>
      </c>
      <c r="BP316">
        <v>8</v>
      </c>
      <c r="BQ316">
        <v>8</v>
      </c>
      <c r="BR316">
        <v>8</v>
      </c>
      <c r="BS316">
        <v>8</v>
      </c>
      <c r="BT316">
        <v>0</v>
      </c>
      <c r="BU316" t="str">
        <f>"9:30 AM"</f>
        <v>9:30 AM</v>
      </c>
      <c r="BV316" t="str">
        <f>"6:30 PM"</f>
        <v>6:30 PM</v>
      </c>
      <c r="BW316" t="s">
        <v>128</v>
      </c>
      <c r="BX316">
        <v>0</v>
      </c>
      <c r="BY316">
        <v>12</v>
      </c>
      <c r="BZ316" t="s">
        <v>113</v>
      </c>
      <c r="CB316" s="3" t="s">
        <v>5900</v>
      </c>
      <c r="CC316" t="s">
        <v>5901</v>
      </c>
      <c r="CE316" t="s">
        <v>234</v>
      </c>
      <c r="CF316" t="s">
        <v>118</v>
      </c>
      <c r="CG316" s="4">
        <v>96951</v>
      </c>
      <c r="CH316" s="2">
        <v>10.68</v>
      </c>
      <c r="CI316" s="2">
        <v>10.68</v>
      </c>
      <c r="CJ316" s="2">
        <v>16.02</v>
      </c>
      <c r="CK316" s="2">
        <v>16.02</v>
      </c>
      <c r="CL316" t="s">
        <v>131</v>
      </c>
      <c r="CM316" t="s">
        <v>557</v>
      </c>
      <c r="CN316" t="s">
        <v>133</v>
      </c>
      <c r="CP316" t="s">
        <v>113</v>
      </c>
      <c r="CQ316" t="s">
        <v>134</v>
      </c>
      <c r="CR316" t="s">
        <v>113</v>
      </c>
      <c r="CS316" t="s">
        <v>134</v>
      </c>
      <c r="CT316" t="s">
        <v>132</v>
      </c>
      <c r="CU316" t="s">
        <v>134</v>
      </c>
      <c r="CV316" t="s">
        <v>132</v>
      </c>
      <c r="CW316" t="s">
        <v>5902</v>
      </c>
      <c r="CX316" s="5">
        <v>16705312166</v>
      </c>
      <c r="CY316" t="s">
        <v>5903</v>
      </c>
      <c r="CZ316" t="s">
        <v>132</v>
      </c>
      <c r="DA316" t="s">
        <v>134</v>
      </c>
      <c r="DB316" t="s">
        <v>113</v>
      </c>
      <c r="DC316" t="s">
        <v>5896</v>
      </c>
      <c r="DD316" t="s">
        <v>5897</v>
      </c>
      <c r="DE316" t="s">
        <v>132</v>
      </c>
      <c r="DF316" t="s">
        <v>5904</v>
      </c>
      <c r="DG316" t="s">
        <v>5903</v>
      </c>
    </row>
    <row r="317" spans="1:111" ht="14.45" customHeight="1" x14ac:dyDescent="0.25">
      <c r="A317" t="s">
        <v>5905</v>
      </c>
      <c r="B317" t="s">
        <v>356</v>
      </c>
      <c r="C317" s="1">
        <v>44837.122899305556</v>
      </c>
      <c r="D317" s="1">
        <v>44887</v>
      </c>
      <c r="E317" t="s">
        <v>112</v>
      </c>
      <c r="F317" s="1">
        <v>45015.833333333336</v>
      </c>
      <c r="G317" t="s">
        <v>113</v>
      </c>
      <c r="H317" t="s">
        <v>113</v>
      </c>
      <c r="I317" t="s">
        <v>113</v>
      </c>
      <c r="J317" t="s">
        <v>1545</v>
      </c>
      <c r="K317" t="s">
        <v>1545</v>
      </c>
      <c r="L317" t="s">
        <v>5906</v>
      </c>
      <c r="N317" t="s">
        <v>117</v>
      </c>
      <c r="O317" t="s">
        <v>118</v>
      </c>
      <c r="P317" s="4">
        <v>96950</v>
      </c>
      <c r="Q317" t="s">
        <v>119</v>
      </c>
      <c r="R317" t="s">
        <v>132</v>
      </c>
      <c r="S317" s="5">
        <v>16702336927</v>
      </c>
      <c r="U317">
        <v>72111</v>
      </c>
      <c r="V317" t="s">
        <v>120</v>
      </c>
      <c r="X317" t="s">
        <v>1548</v>
      </c>
      <c r="Y317" t="s">
        <v>1549</v>
      </c>
      <c r="Z317" t="s">
        <v>1550</v>
      </c>
      <c r="AA317" t="s">
        <v>5907</v>
      </c>
      <c r="AB317" t="s">
        <v>5906</v>
      </c>
      <c r="AD317" t="s">
        <v>117</v>
      </c>
      <c r="AE317" t="s">
        <v>118</v>
      </c>
      <c r="AF317" s="4">
        <v>96950</v>
      </c>
      <c r="AG317" t="s">
        <v>119</v>
      </c>
      <c r="AH317" t="s">
        <v>132</v>
      </c>
      <c r="AI317" s="5">
        <v>16702336927</v>
      </c>
      <c r="AK317" t="s">
        <v>569</v>
      </c>
      <c r="BC317" t="str">
        <f>"37-2011.00"</f>
        <v>37-2011.00</v>
      </c>
      <c r="BD317" t="s">
        <v>125</v>
      </c>
      <c r="BE317" t="s">
        <v>5908</v>
      </c>
      <c r="BF317" t="s">
        <v>5909</v>
      </c>
      <c r="BG317">
        <v>6</v>
      </c>
      <c r="BI317" s="1">
        <v>45017</v>
      </c>
      <c r="BJ317" s="1">
        <v>45382</v>
      </c>
      <c r="BM317">
        <v>35</v>
      </c>
      <c r="BN317">
        <v>0</v>
      </c>
      <c r="BO317">
        <v>7</v>
      </c>
      <c r="BP317">
        <v>7</v>
      </c>
      <c r="BQ317">
        <v>7</v>
      </c>
      <c r="BR317">
        <v>7</v>
      </c>
      <c r="BS317">
        <v>7</v>
      </c>
      <c r="BT317">
        <v>0</v>
      </c>
      <c r="BU317" t="str">
        <f>"7:30 AM"</f>
        <v>7:30 AM</v>
      </c>
      <c r="BV317" t="str">
        <f>"3:30 PM"</f>
        <v>3:30 PM</v>
      </c>
      <c r="BW317" t="s">
        <v>164</v>
      </c>
      <c r="BX317">
        <v>0</v>
      </c>
      <c r="BY317">
        <v>12</v>
      </c>
      <c r="BZ317" t="s">
        <v>113</v>
      </c>
      <c r="CB317" t="s">
        <v>5910</v>
      </c>
      <c r="CC317" t="s">
        <v>5911</v>
      </c>
      <c r="CD317" t="s">
        <v>1552</v>
      </c>
      <c r="CE317" t="s">
        <v>141</v>
      </c>
      <c r="CF317" t="s">
        <v>118</v>
      </c>
      <c r="CG317" s="4">
        <v>96950</v>
      </c>
      <c r="CH317" s="2">
        <v>7.99</v>
      </c>
      <c r="CI317" s="2">
        <v>7.99</v>
      </c>
      <c r="CJ317" s="2">
        <v>11.99</v>
      </c>
      <c r="CK317" s="2">
        <v>11.99</v>
      </c>
      <c r="CL317" t="s">
        <v>131</v>
      </c>
      <c r="CN317" t="s">
        <v>133</v>
      </c>
      <c r="CP317" t="s">
        <v>113</v>
      </c>
      <c r="CQ317" t="s">
        <v>134</v>
      </c>
      <c r="CR317" t="s">
        <v>134</v>
      </c>
      <c r="CS317" t="s">
        <v>134</v>
      </c>
      <c r="CT317" t="s">
        <v>132</v>
      </c>
      <c r="CU317" t="s">
        <v>134</v>
      </c>
      <c r="CV317" t="s">
        <v>132</v>
      </c>
      <c r="CW317" t="s">
        <v>5132</v>
      </c>
      <c r="CX317" s="5">
        <v>16702336927</v>
      </c>
      <c r="CY317" t="s">
        <v>569</v>
      </c>
      <c r="CZ317" t="s">
        <v>132</v>
      </c>
      <c r="DA317" t="s">
        <v>134</v>
      </c>
      <c r="DB317" t="s">
        <v>113</v>
      </c>
    </row>
    <row r="318" spans="1:111" ht="14.45" customHeight="1" x14ac:dyDescent="0.25">
      <c r="A318" t="s">
        <v>5912</v>
      </c>
      <c r="B318" t="s">
        <v>356</v>
      </c>
      <c r="C318" s="1">
        <v>44769.492105787038</v>
      </c>
      <c r="D318" s="1">
        <v>44887</v>
      </c>
      <c r="E318" t="s">
        <v>170</v>
      </c>
      <c r="G318" t="s">
        <v>113</v>
      </c>
      <c r="H318" t="s">
        <v>113</v>
      </c>
      <c r="I318" t="s">
        <v>113</v>
      </c>
      <c r="J318" t="s">
        <v>2513</v>
      </c>
      <c r="K318" t="s">
        <v>5913</v>
      </c>
      <c r="L318" t="s">
        <v>5914</v>
      </c>
      <c r="N318" t="s">
        <v>117</v>
      </c>
      <c r="O318" t="s">
        <v>118</v>
      </c>
      <c r="P318" s="4">
        <v>96950</v>
      </c>
      <c r="Q318" t="s">
        <v>119</v>
      </c>
      <c r="S318" s="5">
        <v>16702850478</v>
      </c>
      <c r="U318">
        <v>5619</v>
      </c>
      <c r="V318" t="s">
        <v>120</v>
      </c>
      <c r="X318" t="s">
        <v>948</v>
      </c>
      <c r="Y318" t="s">
        <v>5915</v>
      </c>
      <c r="Z318" t="s">
        <v>696</v>
      </c>
      <c r="AA318" t="s">
        <v>5916</v>
      </c>
      <c r="AB318" t="s">
        <v>2515</v>
      </c>
      <c r="AD318" t="s">
        <v>117</v>
      </c>
      <c r="AE318" t="s">
        <v>118</v>
      </c>
      <c r="AF318" s="4">
        <v>96950</v>
      </c>
      <c r="AG318" t="s">
        <v>119</v>
      </c>
      <c r="AI318" s="5">
        <v>16702850478</v>
      </c>
      <c r="AK318" t="s">
        <v>2519</v>
      </c>
      <c r="BC318" t="str">
        <f>"11-1021.00"</f>
        <v>11-1021.00</v>
      </c>
      <c r="BD318" t="s">
        <v>637</v>
      </c>
      <c r="BE318" t="s">
        <v>5917</v>
      </c>
      <c r="BF318" t="s">
        <v>1159</v>
      </c>
      <c r="BG318">
        <v>1</v>
      </c>
      <c r="BI318" s="1">
        <v>44105</v>
      </c>
      <c r="BJ318" s="1">
        <v>45199</v>
      </c>
      <c r="BM318">
        <v>40</v>
      </c>
      <c r="BN318">
        <v>0</v>
      </c>
      <c r="BO318">
        <v>8</v>
      </c>
      <c r="BP318">
        <v>8</v>
      </c>
      <c r="BQ318">
        <v>8</v>
      </c>
      <c r="BR318">
        <v>8</v>
      </c>
      <c r="BS318">
        <v>8</v>
      </c>
      <c r="BT318">
        <v>0</v>
      </c>
      <c r="BU318" t="str">
        <f>"8:30 AM"</f>
        <v>8:30 AM</v>
      </c>
      <c r="BV318" t="str">
        <f>"5:30 PM"</f>
        <v>5:30 PM</v>
      </c>
      <c r="BW318" t="s">
        <v>128</v>
      </c>
      <c r="BX318">
        <v>0</v>
      </c>
      <c r="BY318">
        <v>24</v>
      </c>
      <c r="BZ318" t="s">
        <v>134</v>
      </c>
      <c r="CA318">
        <v>23</v>
      </c>
      <c r="CB318" s="3" t="s">
        <v>5918</v>
      </c>
      <c r="CC318" t="s">
        <v>1128</v>
      </c>
      <c r="CD318" t="s">
        <v>2515</v>
      </c>
      <c r="CE318" t="s">
        <v>117</v>
      </c>
      <c r="CF318" t="s">
        <v>118</v>
      </c>
      <c r="CG318" s="4">
        <v>96950</v>
      </c>
      <c r="CH318" s="2">
        <v>20.83</v>
      </c>
      <c r="CI318" s="2">
        <v>20.83</v>
      </c>
      <c r="CJ318" s="2">
        <v>0</v>
      </c>
      <c r="CK318" s="2">
        <v>0</v>
      </c>
      <c r="CL318" t="s">
        <v>131</v>
      </c>
      <c r="CM318" t="s">
        <v>557</v>
      </c>
      <c r="CN318" t="s">
        <v>133</v>
      </c>
      <c r="CP318" t="s">
        <v>113</v>
      </c>
      <c r="CQ318" t="s">
        <v>134</v>
      </c>
      <c r="CR318" t="s">
        <v>113</v>
      </c>
      <c r="CS318" t="s">
        <v>113</v>
      </c>
      <c r="CT318" t="s">
        <v>132</v>
      </c>
      <c r="CU318" t="s">
        <v>134</v>
      </c>
      <c r="CV318" t="s">
        <v>132</v>
      </c>
      <c r="CW318" t="s">
        <v>558</v>
      </c>
      <c r="CX318" s="5">
        <v>16702850478</v>
      </c>
      <c r="CY318" t="s">
        <v>2519</v>
      </c>
      <c r="CZ318" t="s">
        <v>132</v>
      </c>
      <c r="DA318" t="s">
        <v>134</v>
      </c>
      <c r="DB318" t="s">
        <v>113</v>
      </c>
      <c r="DC318" t="s">
        <v>948</v>
      </c>
      <c r="DD318" t="s">
        <v>5915</v>
      </c>
      <c r="DE318" t="s">
        <v>132</v>
      </c>
      <c r="DF318" t="s">
        <v>5919</v>
      </c>
      <c r="DG318" t="s">
        <v>2519</v>
      </c>
    </row>
    <row r="319" spans="1:111" ht="14.45" customHeight="1" x14ac:dyDescent="0.25">
      <c r="A319" t="s">
        <v>5920</v>
      </c>
      <c r="B319" t="s">
        <v>356</v>
      </c>
      <c r="C319" s="1">
        <v>44782.777210069442</v>
      </c>
      <c r="D319" s="1">
        <v>44887</v>
      </c>
      <c r="E319" t="s">
        <v>170</v>
      </c>
      <c r="G319" t="s">
        <v>134</v>
      </c>
      <c r="H319" t="s">
        <v>113</v>
      </c>
      <c r="I319" t="s">
        <v>113</v>
      </c>
      <c r="J319" t="s">
        <v>5921</v>
      </c>
      <c r="L319" t="s">
        <v>5922</v>
      </c>
      <c r="N319" t="s">
        <v>586</v>
      </c>
      <c r="O319" t="s">
        <v>118</v>
      </c>
      <c r="P319" s="4">
        <v>96950</v>
      </c>
      <c r="Q319" t="s">
        <v>119</v>
      </c>
      <c r="S319" s="5">
        <v>16709894888</v>
      </c>
      <c r="U319">
        <v>56171</v>
      </c>
      <c r="V319" t="s">
        <v>120</v>
      </c>
      <c r="X319" t="s">
        <v>5923</v>
      </c>
      <c r="Y319" t="s">
        <v>5924</v>
      </c>
      <c r="Z319" t="s">
        <v>5925</v>
      </c>
      <c r="AA319" t="s">
        <v>477</v>
      </c>
      <c r="AB319" t="s">
        <v>5922</v>
      </c>
      <c r="AD319" t="s">
        <v>586</v>
      </c>
      <c r="AE319" t="s">
        <v>118</v>
      </c>
      <c r="AF319" s="4">
        <v>96950</v>
      </c>
      <c r="AG319" t="s">
        <v>119</v>
      </c>
      <c r="AI319" s="5">
        <v>16709894888</v>
      </c>
      <c r="AK319" t="s">
        <v>5926</v>
      </c>
      <c r="BC319" t="str">
        <f>"37-2021.00"</f>
        <v>37-2021.00</v>
      </c>
      <c r="BD319" t="s">
        <v>5927</v>
      </c>
      <c r="BE319" t="s">
        <v>5928</v>
      </c>
      <c r="BF319" t="s">
        <v>5929</v>
      </c>
      <c r="BG319">
        <v>10</v>
      </c>
      <c r="BI319" s="1">
        <v>44835</v>
      </c>
      <c r="BJ319" s="1">
        <v>45930</v>
      </c>
      <c r="BM319">
        <v>35</v>
      </c>
      <c r="BN319">
        <v>0</v>
      </c>
      <c r="BO319">
        <v>7</v>
      </c>
      <c r="BP319">
        <v>7</v>
      </c>
      <c r="BQ319">
        <v>7</v>
      </c>
      <c r="BR319">
        <v>7</v>
      </c>
      <c r="BS319">
        <v>7</v>
      </c>
      <c r="BT319">
        <v>0</v>
      </c>
      <c r="BU319" t="str">
        <f>"8:00 AM"</f>
        <v>8:00 AM</v>
      </c>
      <c r="BV319" t="str">
        <f>"4:00 PM"</f>
        <v>4:00 PM</v>
      </c>
      <c r="BW319" t="s">
        <v>128</v>
      </c>
      <c r="BX319">
        <v>0</v>
      </c>
      <c r="BY319">
        <v>12</v>
      </c>
      <c r="BZ319" t="s">
        <v>113</v>
      </c>
      <c r="CB319" s="3" t="s">
        <v>5930</v>
      </c>
      <c r="CC319" t="s">
        <v>5931</v>
      </c>
      <c r="CE319" t="s">
        <v>586</v>
      </c>
      <c r="CF319" t="s">
        <v>118</v>
      </c>
      <c r="CG319" s="4">
        <v>96950</v>
      </c>
      <c r="CH319" s="2">
        <v>7.77</v>
      </c>
      <c r="CI319" s="2">
        <v>7.77</v>
      </c>
      <c r="CJ319" s="2">
        <v>0</v>
      </c>
      <c r="CK319" s="2">
        <v>0</v>
      </c>
      <c r="CL319" t="s">
        <v>131</v>
      </c>
      <c r="CN319" t="s">
        <v>133</v>
      </c>
      <c r="CP319" t="s">
        <v>113</v>
      </c>
      <c r="CQ319" t="s">
        <v>134</v>
      </c>
      <c r="CR319" t="s">
        <v>113</v>
      </c>
      <c r="CS319" t="s">
        <v>113</v>
      </c>
      <c r="CT319" t="s">
        <v>132</v>
      </c>
      <c r="CU319" t="s">
        <v>134</v>
      </c>
      <c r="CV319" t="s">
        <v>132</v>
      </c>
      <c r="CW319" t="s">
        <v>5932</v>
      </c>
      <c r="CX319" s="5">
        <v>16709894888</v>
      </c>
      <c r="CY319" t="s">
        <v>5926</v>
      </c>
      <c r="CZ319" t="s">
        <v>624</v>
      </c>
      <c r="DA319" t="s">
        <v>134</v>
      </c>
      <c r="DB319" t="s">
        <v>113</v>
      </c>
    </row>
    <row r="320" spans="1:111" ht="14.45" customHeight="1" x14ac:dyDescent="0.25">
      <c r="A320" t="s">
        <v>5933</v>
      </c>
      <c r="B320" t="s">
        <v>356</v>
      </c>
      <c r="C320" s="1">
        <v>44782.782707523147</v>
      </c>
      <c r="D320" s="1">
        <v>44887</v>
      </c>
      <c r="E320" t="s">
        <v>170</v>
      </c>
      <c r="G320" t="s">
        <v>113</v>
      </c>
      <c r="H320" t="s">
        <v>113</v>
      </c>
      <c r="I320" t="s">
        <v>113</v>
      </c>
      <c r="J320" t="s">
        <v>5921</v>
      </c>
      <c r="L320" t="s">
        <v>5922</v>
      </c>
      <c r="N320" t="s">
        <v>586</v>
      </c>
      <c r="O320" t="s">
        <v>118</v>
      </c>
      <c r="P320" s="4">
        <v>96950</v>
      </c>
      <c r="Q320" t="s">
        <v>119</v>
      </c>
      <c r="S320" s="5">
        <v>16709894888</v>
      </c>
      <c r="U320">
        <v>56171</v>
      </c>
      <c r="V320" t="s">
        <v>120</v>
      </c>
      <c r="X320" t="s">
        <v>5923</v>
      </c>
      <c r="Y320" t="s">
        <v>5924</v>
      </c>
      <c r="Z320" t="s">
        <v>5925</v>
      </c>
      <c r="AA320" t="s">
        <v>477</v>
      </c>
      <c r="AB320" t="s">
        <v>5922</v>
      </c>
      <c r="AD320" t="s">
        <v>586</v>
      </c>
      <c r="AE320" t="s">
        <v>118</v>
      </c>
      <c r="AF320" s="4">
        <v>96950</v>
      </c>
      <c r="AG320" t="s">
        <v>119</v>
      </c>
      <c r="AI320" s="5">
        <v>16709894888</v>
      </c>
      <c r="AK320" t="s">
        <v>5926</v>
      </c>
      <c r="BC320" t="str">
        <f>"37-2021.00"</f>
        <v>37-2021.00</v>
      </c>
      <c r="BD320" t="s">
        <v>5927</v>
      </c>
      <c r="BE320" t="s">
        <v>5928</v>
      </c>
      <c r="BF320" t="s">
        <v>5929</v>
      </c>
      <c r="BG320">
        <v>8</v>
      </c>
      <c r="BI320" s="1">
        <v>44835</v>
      </c>
      <c r="BJ320" s="1">
        <v>45199</v>
      </c>
      <c r="BM320">
        <v>35</v>
      </c>
      <c r="BN320">
        <v>0</v>
      </c>
      <c r="BO320">
        <v>7</v>
      </c>
      <c r="BP320">
        <v>7</v>
      </c>
      <c r="BQ320">
        <v>7</v>
      </c>
      <c r="BR320">
        <v>7</v>
      </c>
      <c r="BS320">
        <v>7</v>
      </c>
      <c r="BT320">
        <v>0</v>
      </c>
      <c r="BU320" t="str">
        <f>"8:00 AM"</f>
        <v>8:00 AM</v>
      </c>
      <c r="BV320" t="str">
        <f>"4:00 PM"</f>
        <v>4:00 PM</v>
      </c>
      <c r="BW320" t="s">
        <v>128</v>
      </c>
      <c r="BX320">
        <v>0</v>
      </c>
      <c r="BY320">
        <v>12</v>
      </c>
      <c r="BZ320" t="s">
        <v>113</v>
      </c>
      <c r="CB320" s="3" t="s">
        <v>5930</v>
      </c>
      <c r="CC320" t="s">
        <v>5931</v>
      </c>
      <c r="CE320" t="s">
        <v>586</v>
      </c>
      <c r="CF320" t="s">
        <v>118</v>
      </c>
      <c r="CG320" s="4">
        <v>96950</v>
      </c>
      <c r="CH320" s="2">
        <v>7.77</v>
      </c>
      <c r="CI320" s="2">
        <v>7.77</v>
      </c>
      <c r="CJ320" s="2">
        <v>0</v>
      </c>
      <c r="CK320" s="2">
        <v>0</v>
      </c>
      <c r="CL320" t="s">
        <v>131</v>
      </c>
      <c r="CN320" t="s">
        <v>133</v>
      </c>
      <c r="CP320" t="s">
        <v>113</v>
      </c>
      <c r="CQ320" t="s">
        <v>134</v>
      </c>
      <c r="CR320" t="s">
        <v>113</v>
      </c>
      <c r="CS320" t="s">
        <v>113</v>
      </c>
      <c r="CT320" t="s">
        <v>132</v>
      </c>
      <c r="CU320" t="s">
        <v>134</v>
      </c>
      <c r="CV320" t="s">
        <v>132</v>
      </c>
      <c r="CW320" t="s">
        <v>5932</v>
      </c>
      <c r="CX320" s="5">
        <v>16709894888</v>
      </c>
      <c r="CY320" t="s">
        <v>5926</v>
      </c>
      <c r="CZ320" t="s">
        <v>132</v>
      </c>
      <c r="DA320" t="s">
        <v>134</v>
      </c>
      <c r="DB320" t="s">
        <v>113</v>
      </c>
    </row>
    <row r="321" spans="1:111" ht="14.45" customHeight="1" x14ac:dyDescent="0.25">
      <c r="A321" t="s">
        <v>5934</v>
      </c>
      <c r="B321" t="s">
        <v>187</v>
      </c>
      <c r="C321" s="1">
        <v>44797.143492013885</v>
      </c>
      <c r="D321" s="1">
        <v>44887</v>
      </c>
      <c r="E321" t="s">
        <v>170</v>
      </c>
      <c r="G321" t="s">
        <v>113</v>
      </c>
      <c r="H321" t="s">
        <v>134</v>
      </c>
      <c r="I321" t="s">
        <v>113</v>
      </c>
      <c r="J321" t="s">
        <v>5935</v>
      </c>
      <c r="K321" t="s">
        <v>5936</v>
      </c>
      <c r="L321" t="s">
        <v>5937</v>
      </c>
      <c r="M321" t="s">
        <v>3292</v>
      </c>
      <c r="N321" t="s">
        <v>117</v>
      </c>
      <c r="O321" t="s">
        <v>118</v>
      </c>
      <c r="P321" s="4">
        <v>96950</v>
      </c>
      <c r="Q321" t="s">
        <v>119</v>
      </c>
      <c r="S321" s="5">
        <v>16707897615</v>
      </c>
      <c r="U321">
        <v>722320</v>
      </c>
      <c r="V321" t="s">
        <v>120</v>
      </c>
      <c r="X321" t="s">
        <v>5938</v>
      </c>
      <c r="Y321" t="s">
        <v>5939</v>
      </c>
      <c r="AA321" t="s">
        <v>375</v>
      </c>
      <c r="AB321" t="s">
        <v>5937</v>
      </c>
      <c r="AC321" t="s">
        <v>5940</v>
      </c>
      <c r="AD321" t="s">
        <v>117</v>
      </c>
      <c r="AE321" t="s">
        <v>118</v>
      </c>
      <c r="AF321" s="4">
        <v>96950</v>
      </c>
      <c r="AG321" t="s">
        <v>119</v>
      </c>
      <c r="AI321" s="5">
        <v>16707834548</v>
      </c>
      <c r="AK321" t="s">
        <v>1714</v>
      </c>
      <c r="BC321" t="str">
        <f>"35-2014.00"</f>
        <v>35-2014.00</v>
      </c>
      <c r="BD321" t="s">
        <v>287</v>
      </c>
      <c r="BE321" t="s">
        <v>5941</v>
      </c>
      <c r="BF321" t="s">
        <v>289</v>
      </c>
      <c r="BG321">
        <v>4</v>
      </c>
      <c r="BH321">
        <v>4</v>
      </c>
      <c r="BI321" s="1">
        <v>44880</v>
      </c>
      <c r="BJ321" s="1">
        <v>45244</v>
      </c>
      <c r="BK321" s="1">
        <v>44887</v>
      </c>
      <c r="BL321" s="1">
        <v>45244</v>
      </c>
      <c r="BM321">
        <v>40</v>
      </c>
      <c r="BN321">
        <v>0</v>
      </c>
      <c r="BO321">
        <v>8</v>
      </c>
      <c r="BP321">
        <v>8</v>
      </c>
      <c r="BQ321">
        <v>8</v>
      </c>
      <c r="BR321">
        <v>8</v>
      </c>
      <c r="BS321">
        <v>8</v>
      </c>
      <c r="BT321">
        <v>0</v>
      </c>
      <c r="BU321" t="str">
        <f>"8:00 AM"</f>
        <v>8:00 AM</v>
      </c>
      <c r="BV321" t="str">
        <f>"5:00 PM"</f>
        <v>5:00 PM</v>
      </c>
      <c r="BW321" t="s">
        <v>164</v>
      </c>
      <c r="BX321">
        <v>0</v>
      </c>
      <c r="BY321">
        <v>12</v>
      </c>
      <c r="BZ321" t="s">
        <v>113</v>
      </c>
      <c r="CB321" s="3" t="s">
        <v>5942</v>
      </c>
      <c r="CC321" t="s">
        <v>5937</v>
      </c>
      <c r="CD321" t="s">
        <v>3292</v>
      </c>
      <c r="CE321" t="s">
        <v>117</v>
      </c>
      <c r="CF321" t="s">
        <v>118</v>
      </c>
      <c r="CG321" s="4">
        <v>96950</v>
      </c>
      <c r="CH321" s="2">
        <v>8.5500000000000007</v>
      </c>
      <c r="CI321" s="2">
        <v>8.5500000000000007</v>
      </c>
      <c r="CJ321" s="2">
        <v>12.82</v>
      </c>
      <c r="CK321" s="2">
        <v>12.82</v>
      </c>
      <c r="CL321" t="s">
        <v>131</v>
      </c>
      <c r="CM321" t="s">
        <v>1721</v>
      </c>
      <c r="CN321" t="s">
        <v>133</v>
      </c>
      <c r="CP321" t="s">
        <v>113</v>
      </c>
      <c r="CQ321" t="s">
        <v>134</v>
      </c>
      <c r="CR321" t="s">
        <v>134</v>
      </c>
      <c r="CS321" t="s">
        <v>134</v>
      </c>
      <c r="CT321" t="s">
        <v>132</v>
      </c>
      <c r="CU321" t="s">
        <v>134</v>
      </c>
      <c r="CV321" t="s">
        <v>132</v>
      </c>
      <c r="CW321" t="s">
        <v>1722</v>
      </c>
      <c r="CX321" s="5">
        <v>16707837461</v>
      </c>
      <c r="CY321" t="s">
        <v>1714</v>
      </c>
      <c r="CZ321" t="s">
        <v>624</v>
      </c>
      <c r="DA321" t="s">
        <v>134</v>
      </c>
      <c r="DB321" t="s">
        <v>113</v>
      </c>
    </row>
    <row r="322" spans="1:111" ht="14.45" customHeight="1" x14ac:dyDescent="0.25">
      <c r="A322" t="s">
        <v>5943</v>
      </c>
      <c r="B322" t="s">
        <v>187</v>
      </c>
      <c r="C322" s="1">
        <v>44774.297266550922</v>
      </c>
      <c r="D322" s="1">
        <v>44887</v>
      </c>
      <c r="E322" t="s">
        <v>170</v>
      </c>
      <c r="G322" t="s">
        <v>113</v>
      </c>
      <c r="H322" t="s">
        <v>113</v>
      </c>
      <c r="I322" t="s">
        <v>113</v>
      </c>
      <c r="J322" t="s">
        <v>5893</v>
      </c>
      <c r="K322" t="s">
        <v>5904</v>
      </c>
      <c r="L322" t="s">
        <v>5944</v>
      </c>
      <c r="N322" t="s">
        <v>234</v>
      </c>
      <c r="O322" t="s">
        <v>118</v>
      </c>
      <c r="P322" s="4">
        <v>96951</v>
      </c>
      <c r="Q322" t="s">
        <v>119</v>
      </c>
      <c r="S322" s="5">
        <v>16705321266</v>
      </c>
      <c r="U322">
        <v>7225</v>
      </c>
      <c r="V322" t="s">
        <v>120</v>
      </c>
      <c r="X322" t="s">
        <v>5896</v>
      </c>
      <c r="Y322" t="s">
        <v>5897</v>
      </c>
      <c r="Z322" t="s">
        <v>696</v>
      </c>
      <c r="AA322" t="s">
        <v>238</v>
      </c>
      <c r="AB322" t="s">
        <v>5895</v>
      </c>
      <c r="AD322" t="s">
        <v>234</v>
      </c>
      <c r="AE322" t="s">
        <v>118</v>
      </c>
      <c r="AF322" s="4">
        <v>96951</v>
      </c>
      <c r="AG322" t="s">
        <v>119</v>
      </c>
      <c r="AI322" s="5">
        <v>16705321266</v>
      </c>
      <c r="AK322" t="s">
        <v>5903</v>
      </c>
      <c r="BC322" t="str">
        <f>"11-9051.00"</f>
        <v>11-9051.00</v>
      </c>
      <c r="BD322" t="s">
        <v>5945</v>
      </c>
      <c r="BE322" t="s">
        <v>5946</v>
      </c>
      <c r="BF322" t="s">
        <v>639</v>
      </c>
      <c r="BG322">
        <v>1</v>
      </c>
      <c r="BH322">
        <v>1</v>
      </c>
      <c r="BI322" s="1">
        <v>44835</v>
      </c>
      <c r="BJ322" s="1">
        <v>45199</v>
      </c>
      <c r="BK322" s="1">
        <v>44887</v>
      </c>
      <c r="BL322" s="1">
        <v>45199</v>
      </c>
      <c r="BM322">
        <v>40</v>
      </c>
      <c r="BN322">
        <v>0</v>
      </c>
      <c r="BO322">
        <v>0</v>
      </c>
      <c r="BP322">
        <v>8</v>
      </c>
      <c r="BQ322">
        <v>8</v>
      </c>
      <c r="BR322">
        <v>8</v>
      </c>
      <c r="BS322">
        <v>8</v>
      </c>
      <c r="BT322">
        <v>8</v>
      </c>
      <c r="BU322" t="str">
        <f>"10:00 AM"</f>
        <v>10:00 AM</v>
      </c>
      <c r="BV322" t="str">
        <f>"7:00 PM"</f>
        <v>7:00 PM</v>
      </c>
      <c r="BW322" t="s">
        <v>164</v>
      </c>
      <c r="BX322">
        <v>0</v>
      </c>
      <c r="BY322">
        <v>12</v>
      </c>
      <c r="BZ322" t="s">
        <v>134</v>
      </c>
      <c r="CA322">
        <v>4</v>
      </c>
      <c r="CB322" s="3" t="s">
        <v>5947</v>
      </c>
      <c r="CC322" t="s">
        <v>5948</v>
      </c>
      <c r="CE322" t="s">
        <v>234</v>
      </c>
      <c r="CF322" t="s">
        <v>118</v>
      </c>
      <c r="CG322" s="4">
        <v>96951</v>
      </c>
      <c r="CH322" s="2">
        <v>15.37</v>
      </c>
      <c r="CI322" s="2">
        <v>15.37</v>
      </c>
      <c r="CJ322" s="2">
        <v>0</v>
      </c>
      <c r="CK322" s="2">
        <v>0</v>
      </c>
      <c r="CL322" t="s">
        <v>131</v>
      </c>
      <c r="CM322" t="s">
        <v>228</v>
      </c>
      <c r="CN322" t="s">
        <v>133</v>
      </c>
      <c r="CP322" t="s">
        <v>113</v>
      </c>
      <c r="CQ322" t="s">
        <v>134</v>
      </c>
      <c r="CR322" t="s">
        <v>113</v>
      </c>
      <c r="CS322" t="s">
        <v>113</v>
      </c>
      <c r="CT322" t="s">
        <v>132</v>
      </c>
      <c r="CU322" t="s">
        <v>134</v>
      </c>
      <c r="CV322" t="s">
        <v>132</v>
      </c>
      <c r="CW322" t="s">
        <v>558</v>
      </c>
      <c r="CX322" s="5">
        <v>16705321266</v>
      </c>
      <c r="CY322" t="s">
        <v>5903</v>
      </c>
      <c r="CZ322" t="s">
        <v>132</v>
      </c>
      <c r="DA322" t="s">
        <v>134</v>
      </c>
      <c r="DB322" t="s">
        <v>113</v>
      </c>
      <c r="DC322" t="s">
        <v>5896</v>
      </c>
      <c r="DD322" t="s">
        <v>5897</v>
      </c>
      <c r="DF322" t="s">
        <v>5904</v>
      </c>
      <c r="DG322" t="s">
        <v>5903</v>
      </c>
    </row>
    <row r="323" spans="1:111" ht="14.45" customHeight="1" x14ac:dyDescent="0.25">
      <c r="A323" t="s">
        <v>5949</v>
      </c>
      <c r="B323" t="s">
        <v>356</v>
      </c>
      <c r="C323" s="1">
        <v>44840.807513541666</v>
      </c>
      <c r="D323" s="1">
        <v>44887</v>
      </c>
      <c r="E323" t="s">
        <v>112</v>
      </c>
      <c r="F323" s="1">
        <v>44984.791666666664</v>
      </c>
      <c r="G323" t="s">
        <v>113</v>
      </c>
      <c r="H323" t="s">
        <v>113</v>
      </c>
      <c r="I323" t="s">
        <v>113</v>
      </c>
      <c r="J323" t="s">
        <v>1545</v>
      </c>
      <c r="K323" t="s">
        <v>1545</v>
      </c>
      <c r="L323" t="s">
        <v>5906</v>
      </c>
      <c r="N323" t="s">
        <v>117</v>
      </c>
      <c r="O323" t="s">
        <v>118</v>
      </c>
      <c r="P323" s="4">
        <v>96950</v>
      </c>
      <c r="Q323" t="s">
        <v>119</v>
      </c>
      <c r="R323" t="s">
        <v>132</v>
      </c>
      <c r="S323" s="5">
        <v>16702336927</v>
      </c>
      <c r="U323">
        <v>72111</v>
      </c>
      <c r="V323" t="s">
        <v>120</v>
      </c>
      <c r="X323" t="s">
        <v>1548</v>
      </c>
      <c r="Y323" t="s">
        <v>1549</v>
      </c>
      <c r="Z323" t="s">
        <v>1550</v>
      </c>
      <c r="AA323" t="s">
        <v>5907</v>
      </c>
      <c r="AB323" t="s">
        <v>5906</v>
      </c>
      <c r="AD323" t="s">
        <v>117</v>
      </c>
      <c r="AE323" t="s">
        <v>118</v>
      </c>
      <c r="AF323" s="4">
        <v>96950</v>
      </c>
      <c r="AG323" t="s">
        <v>119</v>
      </c>
      <c r="AH323" t="s">
        <v>132</v>
      </c>
      <c r="AI323" s="5">
        <v>16702336927</v>
      </c>
      <c r="AK323" t="s">
        <v>569</v>
      </c>
      <c r="BC323" t="str">
        <f>"37-2011.00"</f>
        <v>37-2011.00</v>
      </c>
      <c r="BD323" t="s">
        <v>125</v>
      </c>
      <c r="BE323" t="s">
        <v>5908</v>
      </c>
      <c r="BF323" t="s">
        <v>5909</v>
      </c>
      <c r="BG323">
        <v>10</v>
      </c>
      <c r="BI323" s="1">
        <v>44986</v>
      </c>
      <c r="BJ323" s="1">
        <v>45351</v>
      </c>
      <c r="BM323">
        <v>35</v>
      </c>
      <c r="BN323">
        <v>0</v>
      </c>
      <c r="BO323">
        <v>7</v>
      </c>
      <c r="BP323">
        <v>7</v>
      </c>
      <c r="BQ323">
        <v>7</v>
      </c>
      <c r="BR323">
        <v>7</v>
      </c>
      <c r="BS323">
        <v>7</v>
      </c>
      <c r="BT323">
        <v>0</v>
      </c>
      <c r="BU323" t="str">
        <f>"7:30 AM"</f>
        <v>7:30 AM</v>
      </c>
      <c r="BV323" t="str">
        <f>"3:30 PM"</f>
        <v>3:30 PM</v>
      </c>
      <c r="BW323" t="s">
        <v>164</v>
      </c>
      <c r="BX323">
        <v>0</v>
      </c>
      <c r="BY323">
        <v>12</v>
      </c>
      <c r="BZ323" t="s">
        <v>113</v>
      </c>
      <c r="CB323" t="s">
        <v>5950</v>
      </c>
      <c r="CC323" t="s">
        <v>5911</v>
      </c>
      <c r="CD323" t="s">
        <v>1552</v>
      </c>
      <c r="CE323" t="s">
        <v>141</v>
      </c>
      <c r="CF323" t="s">
        <v>118</v>
      </c>
      <c r="CG323" s="4">
        <v>96950</v>
      </c>
      <c r="CH323" s="2">
        <v>7.99</v>
      </c>
      <c r="CI323" s="2">
        <v>7.99</v>
      </c>
      <c r="CJ323" s="2">
        <v>11.99</v>
      </c>
      <c r="CK323" s="2">
        <v>11.99</v>
      </c>
      <c r="CL323" t="s">
        <v>131</v>
      </c>
      <c r="CN323" t="s">
        <v>133</v>
      </c>
      <c r="CP323" t="s">
        <v>113</v>
      </c>
      <c r="CQ323" t="s">
        <v>134</v>
      </c>
      <c r="CR323" t="s">
        <v>134</v>
      </c>
      <c r="CS323" t="s">
        <v>134</v>
      </c>
      <c r="CT323" t="s">
        <v>132</v>
      </c>
      <c r="CU323" t="s">
        <v>134</v>
      </c>
      <c r="CV323" t="s">
        <v>132</v>
      </c>
      <c r="CW323" t="s">
        <v>5132</v>
      </c>
      <c r="CX323" s="5">
        <v>16702336927</v>
      </c>
      <c r="CY323" t="s">
        <v>569</v>
      </c>
      <c r="CZ323" t="s">
        <v>132</v>
      </c>
      <c r="DA323" t="s">
        <v>134</v>
      </c>
      <c r="DB323" t="s">
        <v>113</v>
      </c>
    </row>
    <row r="324" spans="1:111" ht="14.45" customHeight="1" x14ac:dyDescent="0.25">
      <c r="A324" t="s">
        <v>5951</v>
      </c>
      <c r="B324" t="s">
        <v>356</v>
      </c>
      <c r="C324" s="1">
        <v>44778.989260879629</v>
      </c>
      <c r="D324" s="1">
        <v>44887</v>
      </c>
      <c r="E324" t="s">
        <v>170</v>
      </c>
      <c r="G324" t="s">
        <v>113</v>
      </c>
      <c r="H324" t="s">
        <v>113</v>
      </c>
      <c r="I324" t="s">
        <v>113</v>
      </c>
      <c r="J324" t="s">
        <v>3951</v>
      </c>
      <c r="L324" t="s">
        <v>2043</v>
      </c>
      <c r="M324" t="s">
        <v>2044</v>
      </c>
      <c r="N324" t="s">
        <v>141</v>
      </c>
      <c r="O324" t="s">
        <v>118</v>
      </c>
      <c r="P324" s="4">
        <v>96950</v>
      </c>
      <c r="Q324" t="s">
        <v>119</v>
      </c>
      <c r="S324" s="5">
        <v>16702353027</v>
      </c>
      <c r="U324">
        <v>561320</v>
      </c>
      <c r="V324" t="s">
        <v>120</v>
      </c>
      <c r="X324" t="s">
        <v>2656</v>
      </c>
      <c r="Y324" t="s">
        <v>2657</v>
      </c>
      <c r="Z324" t="s">
        <v>2658</v>
      </c>
      <c r="AA324" t="s">
        <v>326</v>
      </c>
      <c r="AB324" t="s">
        <v>2043</v>
      </c>
      <c r="AC324" t="s">
        <v>2044</v>
      </c>
      <c r="AD324" t="s">
        <v>141</v>
      </c>
      <c r="AE324" t="s">
        <v>118</v>
      </c>
      <c r="AF324" s="4">
        <v>96950</v>
      </c>
      <c r="AG324" t="s">
        <v>119</v>
      </c>
      <c r="AI324" s="5">
        <v>16702353027</v>
      </c>
      <c r="AK324" t="s">
        <v>3952</v>
      </c>
      <c r="BC324" t="str">
        <f>"37-2012.00"</f>
        <v>37-2012.00</v>
      </c>
      <c r="BD324" t="s">
        <v>180</v>
      </c>
      <c r="BE324" t="s">
        <v>5952</v>
      </c>
      <c r="BF324" t="s">
        <v>5953</v>
      </c>
      <c r="BG324">
        <v>6</v>
      </c>
      <c r="BI324" s="1">
        <v>44866</v>
      </c>
      <c r="BJ324" s="1">
        <v>45230</v>
      </c>
      <c r="BM324">
        <v>35</v>
      </c>
      <c r="BN324">
        <v>0</v>
      </c>
      <c r="BO324">
        <v>7</v>
      </c>
      <c r="BP324">
        <v>7</v>
      </c>
      <c r="BQ324">
        <v>7</v>
      </c>
      <c r="BR324">
        <v>7</v>
      </c>
      <c r="BS324">
        <v>7</v>
      </c>
      <c r="BT324">
        <v>0</v>
      </c>
      <c r="BU324" t="str">
        <f>"8:00 AM"</f>
        <v>8:00 AM</v>
      </c>
      <c r="BV324" t="str">
        <f>"3:00 PM"</f>
        <v>3:00 PM</v>
      </c>
      <c r="BW324" t="s">
        <v>164</v>
      </c>
      <c r="BX324">
        <v>0</v>
      </c>
      <c r="BY324">
        <v>3</v>
      </c>
      <c r="BZ324" t="s">
        <v>113</v>
      </c>
      <c r="CB324" t="s">
        <v>5954</v>
      </c>
      <c r="CC324" t="s">
        <v>2043</v>
      </c>
      <c r="CD324" t="s">
        <v>2044</v>
      </c>
      <c r="CE324" t="s">
        <v>141</v>
      </c>
      <c r="CF324" t="s">
        <v>118</v>
      </c>
      <c r="CG324" s="4">
        <v>96950</v>
      </c>
      <c r="CH324" s="2">
        <v>7.56</v>
      </c>
      <c r="CI324" s="2">
        <v>7.56</v>
      </c>
      <c r="CJ324" s="2">
        <v>11.34</v>
      </c>
      <c r="CK324" s="2">
        <v>11.34</v>
      </c>
      <c r="CL324" t="s">
        <v>131</v>
      </c>
      <c r="CN324" t="s">
        <v>133</v>
      </c>
      <c r="CP324" t="s">
        <v>113</v>
      </c>
      <c r="CQ324" t="s">
        <v>134</v>
      </c>
      <c r="CR324" t="s">
        <v>113</v>
      </c>
      <c r="CS324" t="s">
        <v>134</v>
      </c>
      <c r="CT324" t="s">
        <v>132</v>
      </c>
      <c r="CU324" t="s">
        <v>134</v>
      </c>
      <c r="CV324" t="s">
        <v>132</v>
      </c>
      <c r="CW324" t="s">
        <v>5955</v>
      </c>
      <c r="CX324" s="5">
        <v>16702353027</v>
      </c>
      <c r="CY324" t="s">
        <v>3952</v>
      </c>
      <c r="CZ324" t="s">
        <v>132</v>
      </c>
      <c r="DA324" t="s">
        <v>134</v>
      </c>
      <c r="DB324" t="s">
        <v>113</v>
      </c>
      <c r="DC324" t="s">
        <v>128</v>
      </c>
    </row>
    <row r="325" spans="1:111" ht="14.45" customHeight="1" x14ac:dyDescent="0.25">
      <c r="A325" t="s">
        <v>5956</v>
      </c>
      <c r="B325" t="s">
        <v>187</v>
      </c>
      <c r="C325" s="1">
        <v>44790.98960763889</v>
      </c>
      <c r="D325" s="1">
        <v>44887</v>
      </c>
      <c r="E325" t="s">
        <v>112</v>
      </c>
      <c r="F325" s="1">
        <v>44956.791666666664</v>
      </c>
      <c r="G325" t="s">
        <v>113</v>
      </c>
      <c r="H325" t="s">
        <v>113</v>
      </c>
      <c r="I325" t="s">
        <v>113</v>
      </c>
      <c r="J325" t="s">
        <v>5160</v>
      </c>
      <c r="K325" t="s">
        <v>132</v>
      </c>
      <c r="L325" t="s">
        <v>5161</v>
      </c>
      <c r="M325" t="s">
        <v>5162</v>
      </c>
      <c r="N325" t="s">
        <v>3527</v>
      </c>
      <c r="O325" t="s">
        <v>118</v>
      </c>
      <c r="P325" s="4">
        <v>96952</v>
      </c>
      <c r="Q325" t="s">
        <v>119</v>
      </c>
      <c r="R325" t="s">
        <v>132</v>
      </c>
      <c r="S325" s="5">
        <v>16704339989</v>
      </c>
      <c r="U325">
        <v>481111</v>
      </c>
      <c r="V325" t="s">
        <v>120</v>
      </c>
      <c r="X325" t="s">
        <v>5163</v>
      </c>
      <c r="Y325" t="s">
        <v>5164</v>
      </c>
      <c r="Z325" t="s">
        <v>5165</v>
      </c>
      <c r="AA325" t="s">
        <v>326</v>
      </c>
      <c r="AB325" t="s">
        <v>5161</v>
      </c>
      <c r="AC325" t="s">
        <v>5162</v>
      </c>
      <c r="AD325" t="s">
        <v>3527</v>
      </c>
      <c r="AE325" t="s">
        <v>118</v>
      </c>
      <c r="AF325" s="4">
        <v>96952</v>
      </c>
      <c r="AG325" t="s">
        <v>119</v>
      </c>
      <c r="AH325" t="s">
        <v>132</v>
      </c>
      <c r="AI325" s="5">
        <v>16704339989</v>
      </c>
      <c r="AK325" t="s">
        <v>5166</v>
      </c>
      <c r="BC325" t="str">
        <f>"43-4181.00"</f>
        <v>43-4181.00</v>
      </c>
      <c r="BD325" t="s">
        <v>5957</v>
      </c>
      <c r="BE325" t="s">
        <v>5958</v>
      </c>
      <c r="BF325" t="s">
        <v>5959</v>
      </c>
      <c r="BG325">
        <v>2</v>
      </c>
      <c r="BH325">
        <v>2</v>
      </c>
      <c r="BI325" s="1">
        <v>44958</v>
      </c>
      <c r="BJ325" s="1">
        <v>45322</v>
      </c>
      <c r="BK325" s="1">
        <v>44958</v>
      </c>
      <c r="BL325" s="1">
        <v>45322</v>
      </c>
      <c r="BM325">
        <v>40</v>
      </c>
      <c r="BN325">
        <v>0</v>
      </c>
      <c r="BO325">
        <v>8</v>
      </c>
      <c r="BP325">
        <v>8</v>
      </c>
      <c r="BQ325">
        <v>8</v>
      </c>
      <c r="BR325">
        <v>8</v>
      </c>
      <c r="BS325">
        <v>8</v>
      </c>
      <c r="BT325">
        <v>0</v>
      </c>
      <c r="BU325" t="str">
        <f>"8:00 AM"</f>
        <v>8:00 AM</v>
      </c>
      <c r="BV325" t="str">
        <f>"5:00 PM"</f>
        <v>5:00 PM</v>
      </c>
      <c r="BW325" t="s">
        <v>164</v>
      </c>
      <c r="BX325">
        <v>0</v>
      </c>
      <c r="BY325">
        <v>12</v>
      </c>
      <c r="BZ325" t="s">
        <v>113</v>
      </c>
      <c r="CB325" t="s">
        <v>5960</v>
      </c>
      <c r="CC325" t="s">
        <v>5161</v>
      </c>
      <c r="CD325" t="s">
        <v>5162</v>
      </c>
      <c r="CE325" t="s">
        <v>3527</v>
      </c>
      <c r="CF325" t="s">
        <v>118</v>
      </c>
      <c r="CG325" s="4">
        <v>96952</v>
      </c>
      <c r="CH325" s="2">
        <v>8.4600000000000009</v>
      </c>
      <c r="CI325" s="2">
        <v>11.54</v>
      </c>
      <c r="CJ325" s="2">
        <v>0</v>
      </c>
      <c r="CK325" s="2">
        <v>0</v>
      </c>
      <c r="CL325" t="s">
        <v>131</v>
      </c>
      <c r="CM325" t="s">
        <v>132</v>
      </c>
      <c r="CN325" t="s">
        <v>133</v>
      </c>
      <c r="CP325" t="s">
        <v>113</v>
      </c>
      <c r="CQ325" t="s">
        <v>134</v>
      </c>
      <c r="CR325" t="s">
        <v>113</v>
      </c>
      <c r="CS325" t="s">
        <v>113</v>
      </c>
      <c r="CT325" t="s">
        <v>134</v>
      </c>
      <c r="CU325" t="s">
        <v>134</v>
      </c>
      <c r="CV325" t="s">
        <v>132</v>
      </c>
      <c r="CW325" t="s">
        <v>4181</v>
      </c>
      <c r="CX325" s="5">
        <v>16704339989</v>
      </c>
      <c r="CY325" t="s">
        <v>5170</v>
      </c>
      <c r="CZ325" t="s">
        <v>5171</v>
      </c>
      <c r="DA325" t="s">
        <v>134</v>
      </c>
      <c r="DB325" t="s">
        <v>113</v>
      </c>
    </row>
    <row r="326" spans="1:111" ht="14.45" customHeight="1" x14ac:dyDescent="0.25">
      <c r="A326" t="s">
        <v>5961</v>
      </c>
      <c r="B326" t="s">
        <v>356</v>
      </c>
      <c r="C326" s="1">
        <v>44773.032729861108</v>
      </c>
      <c r="D326" s="1">
        <v>44887</v>
      </c>
      <c r="E326" t="s">
        <v>112</v>
      </c>
      <c r="F326" s="1">
        <v>44833.833333333336</v>
      </c>
      <c r="G326" t="s">
        <v>113</v>
      </c>
      <c r="H326" t="s">
        <v>113</v>
      </c>
      <c r="I326" t="s">
        <v>113</v>
      </c>
      <c r="J326" t="s">
        <v>5962</v>
      </c>
      <c r="L326" t="s">
        <v>5963</v>
      </c>
      <c r="M326" t="s">
        <v>5964</v>
      </c>
      <c r="N326" t="s">
        <v>117</v>
      </c>
      <c r="O326" t="s">
        <v>118</v>
      </c>
      <c r="P326" s="4">
        <v>96950</v>
      </c>
      <c r="Q326" t="s">
        <v>119</v>
      </c>
      <c r="S326" s="5">
        <v>16704836371</v>
      </c>
      <c r="U326">
        <v>722515</v>
      </c>
      <c r="V326" t="s">
        <v>120</v>
      </c>
      <c r="X326" t="s">
        <v>5965</v>
      </c>
      <c r="Y326" t="s">
        <v>5966</v>
      </c>
      <c r="Z326" t="s">
        <v>5967</v>
      </c>
      <c r="AA326" t="s">
        <v>144</v>
      </c>
      <c r="AB326" t="s">
        <v>5968</v>
      </c>
      <c r="AC326" t="s">
        <v>5969</v>
      </c>
      <c r="AD326" t="s">
        <v>117</v>
      </c>
      <c r="AE326" t="s">
        <v>118</v>
      </c>
      <c r="AF326" s="4">
        <v>96950</v>
      </c>
      <c r="AG326" t="s">
        <v>119</v>
      </c>
      <c r="AI326" s="5">
        <v>16704836371</v>
      </c>
      <c r="AK326" t="s">
        <v>5970</v>
      </c>
      <c r="BC326" t="str">
        <f>"35-2014.00"</f>
        <v>35-2014.00</v>
      </c>
      <c r="BD326" t="s">
        <v>287</v>
      </c>
      <c r="BE326" t="s">
        <v>5971</v>
      </c>
      <c r="BF326" t="s">
        <v>289</v>
      </c>
      <c r="BG326">
        <v>2</v>
      </c>
      <c r="BI326" s="1">
        <v>44835</v>
      </c>
      <c r="BJ326" s="1">
        <v>45199</v>
      </c>
      <c r="BM326">
        <v>35</v>
      </c>
      <c r="BN326">
        <v>0</v>
      </c>
      <c r="BO326">
        <v>7</v>
      </c>
      <c r="BP326">
        <v>7</v>
      </c>
      <c r="BQ326">
        <v>7</v>
      </c>
      <c r="BR326">
        <v>7</v>
      </c>
      <c r="BS326">
        <v>7</v>
      </c>
      <c r="BT326">
        <v>0</v>
      </c>
      <c r="BU326" t="str">
        <f>"9:00 AM"</f>
        <v>9:00 AM</v>
      </c>
      <c r="BV326" t="str">
        <f>"4:00 PM"</f>
        <v>4:00 PM</v>
      </c>
      <c r="BW326" t="s">
        <v>128</v>
      </c>
      <c r="BX326">
        <v>0</v>
      </c>
      <c r="BY326">
        <v>12</v>
      </c>
      <c r="BZ326" t="s">
        <v>113</v>
      </c>
      <c r="CB326" t="s">
        <v>228</v>
      </c>
      <c r="CC326" t="s">
        <v>5963</v>
      </c>
      <c r="CE326" t="s">
        <v>117</v>
      </c>
      <c r="CF326" t="s">
        <v>118</v>
      </c>
      <c r="CG326" s="4">
        <v>96950</v>
      </c>
      <c r="CH326" s="2">
        <v>8.17</v>
      </c>
      <c r="CI326" s="2">
        <v>8.17</v>
      </c>
      <c r="CJ326" s="2">
        <v>12.26</v>
      </c>
      <c r="CK326" s="2">
        <v>12.26</v>
      </c>
      <c r="CL326" t="s">
        <v>131</v>
      </c>
      <c r="CM326" t="s">
        <v>183</v>
      </c>
      <c r="CN326" t="s">
        <v>133</v>
      </c>
      <c r="CP326" t="s">
        <v>113</v>
      </c>
      <c r="CQ326" t="s">
        <v>134</v>
      </c>
      <c r="CR326" t="s">
        <v>134</v>
      </c>
      <c r="CS326" t="s">
        <v>134</v>
      </c>
      <c r="CT326" t="s">
        <v>134</v>
      </c>
      <c r="CU326" t="s">
        <v>134</v>
      </c>
      <c r="CV326" t="s">
        <v>134</v>
      </c>
      <c r="CW326" t="s">
        <v>171</v>
      </c>
      <c r="CX326" s="5">
        <v>16704836371</v>
      </c>
      <c r="CY326" t="s">
        <v>5970</v>
      </c>
      <c r="CZ326" t="s">
        <v>183</v>
      </c>
      <c r="DA326" t="s">
        <v>134</v>
      </c>
      <c r="DB326" t="s">
        <v>113</v>
      </c>
    </row>
    <row r="327" spans="1:111" ht="14.45" customHeight="1" x14ac:dyDescent="0.25">
      <c r="A327" t="s">
        <v>5972</v>
      </c>
      <c r="B327" t="s">
        <v>356</v>
      </c>
      <c r="C327" s="1">
        <v>44831.985530439815</v>
      </c>
      <c r="D327" s="1">
        <v>44887</v>
      </c>
      <c r="E327" t="s">
        <v>170</v>
      </c>
      <c r="G327" t="s">
        <v>113</v>
      </c>
      <c r="H327" t="s">
        <v>113</v>
      </c>
      <c r="I327" t="s">
        <v>113</v>
      </c>
      <c r="J327" t="s">
        <v>5751</v>
      </c>
      <c r="L327" t="s">
        <v>384</v>
      </c>
      <c r="M327" t="s">
        <v>5752</v>
      </c>
      <c r="N327" t="s">
        <v>117</v>
      </c>
      <c r="O327" t="s">
        <v>118</v>
      </c>
      <c r="P327" s="4">
        <v>96950</v>
      </c>
      <c r="Q327" t="s">
        <v>119</v>
      </c>
      <c r="R327" t="s">
        <v>386</v>
      </c>
      <c r="S327" s="5">
        <v>16702881463</v>
      </c>
      <c r="U327">
        <v>561320</v>
      </c>
      <c r="V327" t="s">
        <v>120</v>
      </c>
      <c r="X327" t="s">
        <v>387</v>
      </c>
      <c r="Y327" t="s">
        <v>388</v>
      </c>
      <c r="Z327" t="s">
        <v>389</v>
      </c>
      <c r="AA327" t="s">
        <v>390</v>
      </c>
      <c r="AB327" t="s">
        <v>1106</v>
      </c>
      <c r="AC327" t="s">
        <v>5752</v>
      </c>
      <c r="AD327" t="s">
        <v>117</v>
      </c>
      <c r="AE327" t="s">
        <v>118</v>
      </c>
      <c r="AF327" s="4">
        <v>96950</v>
      </c>
      <c r="AG327" t="s">
        <v>119</v>
      </c>
      <c r="AH327" t="s">
        <v>386</v>
      </c>
      <c r="AI327" s="5">
        <v>16702881463</v>
      </c>
      <c r="AK327" t="s">
        <v>391</v>
      </c>
      <c r="BC327" t="str">
        <f>"49-9071.00"</f>
        <v>49-9071.00</v>
      </c>
      <c r="BD327" t="s">
        <v>240</v>
      </c>
      <c r="BE327" t="s">
        <v>5753</v>
      </c>
      <c r="BF327" t="s">
        <v>453</v>
      </c>
      <c r="BG327">
        <v>15</v>
      </c>
      <c r="BI327" s="1">
        <v>44927</v>
      </c>
      <c r="BJ327" s="1">
        <v>45291</v>
      </c>
      <c r="BM327">
        <v>35</v>
      </c>
      <c r="BN327">
        <v>0</v>
      </c>
      <c r="BO327">
        <v>7</v>
      </c>
      <c r="BP327">
        <v>7</v>
      </c>
      <c r="BQ327">
        <v>7</v>
      </c>
      <c r="BR327">
        <v>7</v>
      </c>
      <c r="BS327">
        <v>7</v>
      </c>
      <c r="BT327">
        <v>0</v>
      </c>
      <c r="BU327" t="str">
        <f>"9:00 AM"</f>
        <v>9:00 AM</v>
      </c>
      <c r="BV327" t="str">
        <f>"5:00 PM"</f>
        <v>5:00 PM</v>
      </c>
      <c r="BW327" t="s">
        <v>164</v>
      </c>
      <c r="BX327">
        <v>0</v>
      </c>
      <c r="BY327">
        <v>6</v>
      </c>
      <c r="BZ327" t="s">
        <v>113</v>
      </c>
      <c r="CB327" s="3" t="s">
        <v>2345</v>
      </c>
      <c r="CC327" t="s">
        <v>5754</v>
      </c>
      <c r="CD327" t="s">
        <v>396</v>
      </c>
      <c r="CE327" t="s">
        <v>117</v>
      </c>
      <c r="CF327" t="s">
        <v>118</v>
      </c>
      <c r="CG327" s="4">
        <v>96950</v>
      </c>
      <c r="CH327" s="2">
        <v>9.19</v>
      </c>
      <c r="CI327" s="2">
        <v>9.19</v>
      </c>
      <c r="CJ327" s="2">
        <v>13.79</v>
      </c>
      <c r="CK327" s="2">
        <v>13.79</v>
      </c>
      <c r="CL327" t="s">
        <v>131</v>
      </c>
      <c r="CM327" t="s">
        <v>228</v>
      </c>
      <c r="CN327" t="s">
        <v>133</v>
      </c>
      <c r="CP327" t="s">
        <v>113</v>
      </c>
      <c r="CQ327" t="s">
        <v>134</v>
      </c>
      <c r="CR327" t="s">
        <v>134</v>
      </c>
      <c r="CS327" t="s">
        <v>134</v>
      </c>
      <c r="CT327" t="s">
        <v>134</v>
      </c>
      <c r="CU327" t="s">
        <v>134</v>
      </c>
      <c r="CV327" t="s">
        <v>134</v>
      </c>
      <c r="CW327" t="s">
        <v>5973</v>
      </c>
      <c r="CX327" s="5">
        <v>16702881463</v>
      </c>
      <c r="CY327" t="s">
        <v>391</v>
      </c>
      <c r="CZ327" t="s">
        <v>399</v>
      </c>
      <c r="DA327" t="s">
        <v>134</v>
      </c>
      <c r="DB327" t="s">
        <v>113</v>
      </c>
    </row>
    <row r="328" spans="1:111" ht="14.45" customHeight="1" x14ac:dyDescent="0.25">
      <c r="A328" t="s">
        <v>5974</v>
      </c>
      <c r="B328" t="s">
        <v>187</v>
      </c>
      <c r="C328" s="1">
        <v>44805.305299768515</v>
      </c>
      <c r="D328" s="1">
        <v>44887</v>
      </c>
      <c r="E328" t="s">
        <v>170</v>
      </c>
      <c r="G328" t="s">
        <v>113</v>
      </c>
      <c r="H328" t="s">
        <v>113</v>
      </c>
      <c r="I328" t="s">
        <v>113</v>
      </c>
      <c r="J328" t="s">
        <v>2063</v>
      </c>
      <c r="K328" t="s">
        <v>2064</v>
      </c>
      <c r="L328" t="s">
        <v>2065</v>
      </c>
      <c r="N328" t="s">
        <v>117</v>
      </c>
      <c r="O328" t="s">
        <v>118</v>
      </c>
      <c r="P328" s="4">
        <v>96950</v>
      </c>
      <c r="Q328" t="s">
        <v>119</v>
      </c>
      <c r="S328" s="5">
        <v>16702358570</v>
      </c>
      <c r="U328">
        <v>44522</v>
      </c>
      <c r="V328" t="s">
        <v>120</v>
      </c>
      <c r="X328" t="s">
        <v>2066</v>
      </c>
      <c r="Y328" t="s">
        <v>2067</v>
      </c>
      <c r="Z328" t="s">
        <v>1032</v>
      </c>
      <c r="AA328" t="s">
        <v>2068</v>
      </c>
      <c r="AB328" t="s">
        <v>2065</v>
      </c>
      <c r="AD328" t="s">
        <v>117</v>
      </c>
      <c r="AE328" t="s">
        <v>118</v>
      </c>
      <c r="AF328" s="4">
        <v>96950</v>
      </c>
      <c r="AG328" t="s">
        <v>119</v>
      </c>
      <c r="AI328" s="5">
        <v>16702358570</v>
      </c>
      <c r="AK328" t="s">
        <v>2069</v>
      </c>
      <c r="BC328" t="str">
        <f>"41-4012.00"</f>
        <v>41-4012.00</v>
      </c>
      <c r="BD328" t="s">
        <v>465</v>
      </c>
      <c r="BE328" t="s">
        <v>5862</v>
      </c>
      <c r="BF328" t="s">
        <v>5863</v>
      </c>
      <c r="BG328">
        <v>2</v>
      </c>
      <c r="BH328">
        <v>2</v>
      </c>
      <c r="BI328" s="1">
        <v>44835</v>
      </c>
      <c r="BJ328" s="1">
        <v>45199</v>
      </c>
      <c r="BK328" s="1">
        <v>44887</v>
      </c>
      <c r="BL328" s="1">
        <v>45199</v>
      </c>
      <c r="BM328">
        <v>35</v>
      </c>
      <c r="BN328">
        <v>6</v>
      </c>
      <c r="BO328">
        <v>5</v>
      </c>
      <c r="BP328">
        <v>0</v>
      </c>
      <c r="BQ328">
        <v>6</v>
      </c>
      <c r="BR328">
        <v>6</v>
      </c>
      <c r="BS328">
        <v>6</v>
      </c>
      <c r="BT328">
        <v>6</v>
      </c>
      <c r="BU328" t="str">
        <f>"7:00 AM"</f>
        <v>7:00 AM</v>
      </c>
      <c r="BV328" t="str">
        <f>"7:00 PM"</f>
        <v>7:00 PM</v>
      </c>
      <c r="BW328" t="s">
        <v>164</v>
      </c>
      <c r="BX328">
        <v>0</v>
      </c>
      <c r="BY328">
        <v>24</v>
      </c>
      <c r="BZ328" t="s">
        <v>113</v>
      </c>
      <c r="CB328" s="3" t="s">
        <v>5864</v>
      </c>
      <c r="CC328" t="s">
        <v>2073</v>
      </c>
      <c r="CD328" t="s">
        <v>1373</v>
      </c>
      <c r="CE328" t="s">
        <v>141</v>
      </c>
      <c r="CF328" t="s">
        <v>118</v>
      </c>
      <c r="CG328" s="4">
        <v>96950</v>
      </c>
      <c r="CH328" s="2">
        <v>8.81</v>
      </c>
      <c r="CI328" s="2">
        <v>8.81</v>
      </c>
      <c r="CJ328" s="2">
        <v>13.22</v>
      </c>
      <c r="CK328" s="2">
        <v>13.22</v>
      </c>
      <c r="CL328" t="s">
        <v>131</v>
      </c>
      <c r="CM328" t="s">
        <v>183</v>
      </c>
      <c r="CN328" t="s">
        <v>133</v>
      </c>
      <c r="CP328" t="s">
        <v>113</v>
      </c>
      <c r="CQ328" t="s">
        <v>134</v>
      </c>
      <c r="CR328" t="s">
        <v>113</v>
      </c>
      <c r="CS328" t="s">
        <v>134</v>
      </c>
      <c r="CT328" t="s">
        <v>132</v>
      </c>
      <c r="CU328" t="s">
        <v>134</v>
      </c>
      <c r="CV328" t="s">
        <v>132</v>
      </c>
      <c r="CW328" t="s">
        <v>715</v>
      </c>
      <c r="CX328" s="5">
        <v>16702358570</v>
      </c>
      <c r="CY328" t="s">
        <v>2069</v>
      </c>
      <c r="CZ328" t="s">
        <v>183</v>
      </c>
      <c r="DA328" t="s">
        <v>134</v>
      </c>
      <c r="DB328" t="s">
        <v>113</v>
      </c>
      <c r="DC328" t="s">
        <v>2066</v>
      </c>
      <c r="DD328" t="s">
        <v>2067</v>
      </c>
      <c r="DE328" t="s">
        <v>1032</v>
      </c>
    </row>
    <row r="329" spans="1:111" ht="14.45" customHeight="1" x14ac:dyDescent="0.25">
      <c r="A329" t="s">
        <v>5975</v>
      </c>
      <c r="B329" t="s">
        <v>356</v>
      </c>
      <c r="C329" s="1">
        <v>44770.004593634258</v>
      </c>
      <c r="D329" s="1">
        <v>44887</v>
      </c>
      <c r="E329" t="s">
        <v>170</v>
      </c>
      <c r="G329" t="s">
        <v>113</v>
      </c>
      <c r="H329" t="s">
        <v>113</v>
      </c>
      <c r="I329" t="s">
        <v>113</v>
      </c>
      <c r="J329" t="s">
        <v>5414</v>
      </c>
      <c r="K329" t="s">
        <v>5415</v>
      </c>
      <c r="L329" t="s">
        <v>269</v>
      </c>
      <c r="M329" t="s">
        <v>270</v>
      </c>
      <c r="N329" t="s">
        <v>234</v>
      </c>
      <c r="O329" t="s">
        <v>118</v>
      </c>
      <c r="P329" s="4">
        <v>96951</v>
      </c>
      <c r="Q329" t="s">
        <v>119</v>
      </c>
      <c r="R329" t="s">
        <v>132</v>
      </c>
      <c r="S329" s="5">
        <v>16705327281</v>
      </c>
      <c r="T329">
        <v>0</v>
      </c>
      <c r="U329">
        <v>44131</v>
      </c>
      <c r="V329" t="s">
        <v>120</v>
      </c>
      <c r="X329" t="s">
        <v>5416</v>
      </c>
      <c r="Y329" t="s">
        <v>5417</v>
      </c>
      <c r="Z329" t="s">
        <v>5418</v>
      </c>
      <c r="AA329" t="s">
        <v>548</v>
      </c>
      <c r="AB329" t="s">
        <v>269</v>
      </c>
      <c r="AC329" t="s">
        <v>270</v>
      </c>
      <c r="AD329" t="s">
        <v>234</v>
      </c>
      <c r="AE329" t="s">
        <v>118</v>
      </c>
      <c r="AF329" s="4">
        <v>96951</v>
      </c>
      <c r="AG329" t="s">
        <v>119</v>
      </c>
      <c r="AH329" t="s">
        <v>132</v>
      </c>
      <c r="AI329" s="5">
        <v>16705327281</v>
      </c>
      <c r="AJ329">
        <v>0</v>
      </c>
      <c r="AK329" t="s">
        <v>5419</v>
      </c>
      <c r="BC329" t="str">
        <f>"49-9021.00"</f>
        <v>49-9021.00</v>
      </c>
      <c r="BD329" t="s">
        <v>3446</v>
      </c>
      <c r="BE329" t="s">
        <v>5420</v>
      </c>
      <c r="BF329" t="s">
        <v>5421</v>
      </c>
      <c r="BG329">
        <v>1</v>
      </c>
      <c r="BI329" s="1">
        <v>44866</v>
      </c>
      <c r="BJ329" s="1">
        <v>45230</v>
      </c>
      <c r="BM329">
        <v>40</v>
      </c>
      <c r="BN329">
        <v>0</v>
      </c>
      <c r="BO329">
        <v>8</v>
      </c>
      <c r="BP329">
        <v>8</v>
      </c>
      <c r="BQ329">
        <v>8</v>
      </c>
      <c r="BR329">
        <v>8</v>
      </c>
      <c r="BS329">
        <v>8</v>
      </c>
      <c r="BT329">
        <v>0</v>
      </c>
      <c r="BU329" t="str">
        <f>"8:00 AM"</f>
        <v>8:00 AM</v>
      </c>
      <c r="BV329" t="str">
        <f>"5:00 PM"</f>
        <v>5:00 PM</v>
      </c>
      <c r="BW329" t="s">
        <v>164</v>
      </c>
      <c r="BX329">
        <v>0</v>
      </c>
      <c r="BY329">
        <v>12</v>
      </c>
      <c r="BZ329" t="s">
        <v>113</v>
      </c>
      <c r="CB329" t="s">
        <v>5422</v>
      </c>
      <c r="CC329" t="s">
        <v>269</v>
      </c>
      <c r="CD329" t="s">
        <v>270</v>
      </c>
      <c r="CE329" t="s">
        <v>234</v>
      </c>
      <c r="CF329" t="s">
        <v>118</v>
      </c>
      <c r="CG329" s="4">
        <v>96951</v>
      </c>
      <c r="CH329" s="2">
        <v>9.17</v>
      </c>
      <c r="CI329" s="2">
        <v>9.17</v>
      </c>
      <c r="CJ329" s="2">
        <v>13.75</v>
      </c>
      <c r="CK329" s="2">
        <v>13.75</v>
      </c>
      <c r="CL329" t="s">
        <v>131</v>
      </c>
      <c r="CM329" t="s">
        <v>132</v>
      </c>
      <c r="CN329" t="s">
        <v>133</v>
      </c>
      <c r="CP329" t="s">
        <v>113</v>
      </c>
      <c r="CQ329" t="s">
        <v>134</v>
      </c>
      <c r="CR329" t="s">
        <v>113</v>
      </c>
      <c r="CS329" t="s">
        <v>134</v>
      </c>
      <c r="CT329" t="s">
        <v>132</v>
      </c>
      <c r="CU329" t="s">
        <v>134</v>
      </c>
      <c r="CV329" t="s">
        <v>132</v>
      </c>
      <c r="CW329" t="s">
        <v>132</v>
      </c>
      <c r="CX329" s="5">
        <v>16705327281</v>
      </c>
      <c r="CY329" t="s">
        <v>5419</v>
      </c>
      <c r="CZ329" t="s">
        <v>132</v>
      </c>
      <c r="DA329" t="s">
        <v>134</v>
      </c>
      <c r="DB329" t="s">
        <v>113</v>
      </c>
      <c r="DC329" t="s">
        <v>5416</v>
      </c>
      <c r="DD329" t="s">
        <v>5417</v>
      </c>
      <c r="DE329" t="s">
        <v>5145</v>
      </c>
      <c r="DF329" t="s">
        <v>5414</v>
      </c>
      <c r="DG329" t="s">
        <v>5419</v>
      </c>
    </row>
    <row r="330" spans="1:111" ht="14.45" customHeight="1" x14ac:dyDescent="0.25">
      <c r="A330" t="s">
        <v>5976</v>
      </c>
      <c r="B330" t="s">
        <v>187</v>
      </c>
      <c r="C330" s="1">
        <v>44782.286920833336</v>
      </c>
      <c r="D330" s="1">
        <v>44887</v>
      </c>
      <c r="E330" t="s">
        <v>112</v>
      </c>
      <c r="F330" s="1">
        <v>44956.791666666664</v>
      </c>
      <c r="G330" t="s">
        <v>113</v>
      </c>
      <c r="H330" t="s">
        <v>113</v>
      </c>
      <c r="I330" t="s">
        <v>113</v>
      </c>
      <c r="J330" t="s">
        <v>2220</v>
      </c>
      <c r="K330" t="s">
        <v>5977</v>
      </c>
      <c r="L330" t="s">
        <v>2222</v>
      </c>
      <c r="M330" t="s">
        <v>5978</v>
      </c>
      <c r="N330" t="s">
        <v>141</v>
      </c>
      <c r="O330" t="s">
        <v>118</v>
      </c>
      <c r="P330" s="4">
        <v>96950</v>
      </c>
      <c r="Q330" t="s">
        <v>119</v>
      </c>
      <c r="S330" s="5">
        <v>16702349272</v>
      </c>
      <c r="T330">
        <v>102</v>
      </c>
      <c r="U330">
        <v>511110</v>
      </c>
      <c r="V330" t="s">
        <v>120</v>
      </c>
      <c r="X330" t="s">
        <v>2224</v>
      </c>
      <c r="Y330" t="s">
        <v>2225</v>
      </c>
      <c r="Z330" t="s">
        <v>1186</v>
      </c>
      <c r="AA330" t="s">
        <v>144</v>
      </c>
      <c r="AB330" t="s">
        <v>2222</v>
      </c>
      <c r="AC330" t="s">
        <v>5979</v>
      </c>
      <c r="AD330" t="s">
        <v>141</v>
      </c>
      <c r="AE330" t="s">
        <v>118</v>
      </c>
      <c r="AF330" s="4">
        <v>96950</v>
      </c>
      <c r="AG330" t="s">
        <v>119</v>
      </c>
      <c r="AI330" s="5">
        <v>16702349272</v>
      </c>
      <c r="AJ330">
        <v>112</v>
      </c>
      <c r="AK330" t="s">
        <v>2226</v>
      </c>
      <c r="BC330" t="str">
        <f>"43-3031.00"</f>
        <v>43-3031.00</v>
      </c>
      <c r="BD330" t="s">
        <v>316</v>
      </c>
      <c r="BE330" t="s">
        <v>5980</v>
      </c>
      <c r="BF330" t="s">
        <v>5981</v>
      </c>
      <c r="BG330">
        <v>2</v>
      </c>
      <c r="BH330">
        <v>2</v>
      </c>
      <c r="BI330" s="1">
        <v>44958</v>
      </c>
      <c r="BJ330" s="1">
        <v>45322</v>
      </c>
      <c r="BK330" s="1">
        <v>44958</v>
      </c>
      <c r="BL330" s="1">
        <v>45322</v>
      </c>
      <c r="BM330">
        <v>35</v>
      </c>
      <c r="BN330">
        <v>0</v>
      </c>
      <c r="BO330">
        <v>8</v>
      </c>
      <c r="BP330">
        <v>8</v>
      </c>
      <c r="BQ330">
        <v>8</v>
      </c>
      <c r="BR330">
        <v>8</v>
      </c>
      <c r="BS330">
        <v>3</v>
      </c>
      <c r="BT330">
        <v>0</v>
      </c>
      <c r="BU330" t="str">
        <f>"8:00 AM"</f>
        <v>8:00 AM</v>
      </c>
      <c r="BV330" t="str">
        <f>"5:00 PM"</f>
        <v>5:00 PM</v>
      </c>
      <c r="BW330" t="s">
        <v>394</v>
      </c>
      <c r="BX330">
        <v>0</v>
      </c>
      <c r="BY330">
        <v>24</v>
      </c>
      <c r="BZ330" t="s">
        <v>113</v>
      </c>
      <c r="CB330" t="s">
        <v>5982</v>
      </c>
      <c r="CC330" t="s">
        <v>2222</v>
      </c>
      <c r="CD330" t="s">
        <v>5978</v>
      </c>
      <c r="CE330" t="s">
        <v>141</v>
      </c>
      <c r="CF330" t="s">
        <v>118</v>
      </c>
      <c r="CG330" s="4">
        <v>96950</v>
      </c>
      <c r="CH330" s="2">
        <v>11.21</v>
      </c>
      <c r="CI330" s="2">
        <v>11.21</v>
      </c>
      <c r="CJ330" s="2">
        <v>16.82</v>
      </c>
      <c r="CK330" s="2">
        <v>16.82</v>
      </c>
      <c r="CL330" t="s">
        <v>131</v>
      </c>
      <c r="CN330" t="s">
        <v>133</v>
      </c>
      <c r="CP330" t="s">
        <v>113</v>
      </c>
      <c r="CQ330" t="s">
        <v>134</v>
      </c>
      <c r="CR330" t="s">
        <v>113</v>
      </c>
      <c r="CS330" t="s">
        <v>134</v>
      </c>
      <c r="CT330" t="s">
        <v>132</v>
      </c>
      <c r="CU330" t="s">
        <v>134</v>
      </c>
      <c r="CV330" t="s">
        <v>132</v>
      </c>
      <c r="CW330" t="s">
        <v>5983</v>
      </c>
      <c r="CX330" s="5">
        <v>16702349272</v>
      </c>
      <c r="CY330" t="s">
        <v>2231</v>
      </c>
      <c r="CZ330" t="s">
        <v>2232</v>
      </c>
      <c r="DA330" t="s">
        <v>134</v>
      </c>
      <c r="DB330" t="s">
        <v>113</v>
      </c>
      <c r="DC330" t="s">
        <v>1711</v>
      </c>
      <c r="DD330" t="s">
        <v>2233</v>
      </c>
      <c r="DE330" t="s">
        <v>2234</v>
      </c>
      <c r="DF330" t="s">
        <v>2220</v>
      </c>
      <c r="DG330" t="s">
        <v>2226</v>
      </c>
    </row>
    <row r="331" spans="1:111" ht="14.45" customHeight="1" x14ac:dyDescent="0.25">
      <c r="A331" t="s">
        <v>5984</v>
      </c>
      <c r="B331" t="s">
        <v>187</v>
      </c>
      <c r="C331" s="1">
        <v>44782.040983796294</v>
      </c>
      <c r="D331" s="1">
        <v>44887</v>
      </c>
      <c r="E331" t="s">
        <v>170</v>
      </c>
      <c r="G331" t="s">
        <v>113</v>
      </c>
      <c r="H331" t="s">
        <v>113</v>
      </c>
      <c r="I331" t="s">
        <v>113</v>
      </c>
      <c r="J331" t="s">
        <v>867</v>
      </c>
      <c r="K331" t="s">
        <v>5263</v>
      </c>
      <c r="L331" t="s">
        <v>5264</v>
      </c>
      <c r="M331" t="s">
        <v>870</v>
      </c>
      <c r="N331" t="s">
        <v>234</v>
      </c>
      <c r="O331" t="s">
        <v>118</v>
      </c>
      <c r="P331" s="4">
        <v>96951</v>
      </c>
      <c r="Q331" t="s">
        <v>119</v>
      </c>
      <c r="R331" t="s">
        <v>132</v>
      </c>
      <c r="S331" s="5">
        <v>16705320363</v>
      </c>
      <c r="U331">
        <v>44511</v>
      </c>
      <c r="V331" t="s">
        <v>120</v>
      </c>
      <c r="X331" t="s">
        <v>872</v>
      </c>
      <c r="Y331" t="s">
        <v>873</v>
      </c>
      <c r="Z331" t="s">
        <v>874</v>
      </c>
      <c r="AA331" t="s">
        <v>238</v>
      </c>
      <c r="AB331" t="s">
        <v>5264</v>
      </c>
      <c r="AC331" t="s">
        <v>870</v>
      </c>
      <c r="AD331" t="s">
        <v>234</v>
      </c>
      <c r="AE331" t="s">
        <v>118</v>
      </c>
      <c r="AF331" s="4">
        <v>96951</v>
      </c>
      <c r="AG331" t="s">
        <v>119</v>
      </c>
      <c r="AH331" t="s">
        <v>132</v>
      </c>
      <c r="AI331" s="5">
        <v>16705320363</v>
      </c>
      <c r="AK331" t="s">
        <v>875</v>
      </c>
      <c r="BC331" t="str">
        <f>"41-1011.00"</f>
        <v>41-1011.00</v>
      </c>
      <c r="BD331" t="s">
        <v>653</v>
      </c>
      <c r="BE331" t="s">
        <v>5265</v>
      </c>
      <c r="BF331" t="s">
        <v>2632</v>
      </c>
      <c r="BG331">
        <v>1</v>
      </c>
      <c r="BH331">
        <v>1</v>
      </c>
      <c r="BI331" s="1">
        <v>44896</v>
      </c>
      <c r="BJ331" s="1">
        <v>45199</v>
      </c>
      <c r="BK331" s="1">
        <v>44896</v>
      </c>
      <c r="BL331" s="1">
        <v>45199</v>
      </c>
      <c r="BM331">
        <v>35</v>
      </c>
      <c r="BN331">
        <v>0</v>
      </c>
      <c r="BO331">
        <v>6</v>
      </c>
      <c r="BP331">
        <v>6</v>
      </c>
      <c r="BQ331">
        <v>6</v>
      </c>
      <c r="BR331">
        <v>6</v>
      </c>
      <c r="BS331">
        <v>6</v>
      </c>
      <c r="BT331">
        <v>5</v>
      </c>
      <c r="BU331" t="str">
        <f>"8:00 AM"</f>
        <v>8:00 AM</v>
      </c>
      <c r="BV331" t="str">
        <f>"3:00 PM"</f>
        <v>3:00 PM</v>
      </c>
      <c r="BW331" t="s">
        <v>164</v>
      </c>
      <c r="BX331">
        <v>0</v>
      </c>
      <c r="BY331">
        <v>12</v>
      </c>
      <c r="BZ331" t="s">
        <v>134</v>
      </c>
      <c r="CA331">
        <v>9</v>
      </c>
      <c r="CB331" t="s">
        <v>5266</v>
      </c>
      <c r="CC331" t="s">
        <v>879</v>
      </c>
      <c r="CD331" t="s">
        <v>870</v>
      </c>
      <c r="CE331" t="s">
        <v>234</v>
      </c>
      <c r="CF331" t="s">
        <v>118</v>
      </c>
      <c r="CG331" s="4">
        <v>96951</v>
      </c>
      <c r="CH331" s="2">
        <v>10.45</v>
      </c>
      <c r="CI331" s="2">
        <v>10.45</v>
      </c>
      <c r="CJ331" s="2">
        <v>15.68</v>
      </c>
      <c r="CK331" s="2">
        <v>15.68</v>
      </c>
      <c r="CL331" t="s">
        <v>131</v>
      </c>
      <c r="CM331" t="s">
        <v>132</v>
      </c>
      <c r="CN331" t="s">
        <v>133</v>
      </c>
      <c r="CP331" t="s">
        <v>113</v>
      </c>
      <c r="CQ331" t="s">
        <v>134</v>
      </c>
      <c r="CR331" t="s">
        <v>113</v>
      </c>
      <c r="CS331" t="s">
        <v>134</v>
      </c>
      <c r="CT331" t="s">
        <v>132</v>
      </c>
      <c r="CU331" t="s">
        <v>134</v>
      </c>
      <c r="CV331" t="s">
        <v>132</v>
      </c>
      <c r="CW331" t="s">
        <v>881</v>
      </c>
      <c r="CX331" s="5">
        <v>16705320363</v>
      </c>
      <c r="CY331" t="s">
        <v>875</v>
      </c>
      <c r="CZ331" t="s">
        <v>882</v>
      </c>
      <c r="DA331" t="s">
        <v>134</v>
      </c>
      <c r="DB331" t="s">
        <v>113</v>
      </c>
    </row>
    <row r="332" spans="1:111" ht="14.45" customHeight="1" x14ac:dyDescent="0.25">
      <c r="A332" t="s">
        <v>5985</v>
      </c>
      <c r="B332" t="s">
        <v>187</v>
      </c>
      <c r="C332" s="1">
        <v>44794.136930092594</v>
      </c>
      <c r="D332" s="1">
        <v>44887</v>
      </c>
      <c r="E332" t="s">
        <v>112</v>
      </c>
      <c r="F332" s="1">
        <v>44833.833333333336</v>
      </c>
      <c r="G332" t="s">
        <v>113</v>
      </c>
      <c r="H332" t="s">
        <v>113</v>
      </c>
      <c r="I332" t="s">
        <v>113</v>
      </c>
      <c r="J332" t="s">
        <v>154</v>
      </c>
      <c r="L332" t="s">
        <v>155</v>
      </c>
      <c r="M332" t="s">
        <v>156</v>
      </c>
      <c r="N332" t="s">
        <v>117</v>
      </c>
      <c r="O332" t="s">
        <v>118</v>
      </c>
      <c r="P332" s="4">
        <v>96950</v>
      </c>
      <c r="Q332" t="s">
        <v>119</v>
      </c>
      <c r="S332" s="5">
        <v>16703232428</v>
      </c>
      <c r="U332">
        <v>23711</v>
      </c>
      <c r="V332" t="s">
        <v>120</v>
      </c>
      <c r="X332" t="s">
        <v>5986</v>
      </c>
      <c r="Y332" t="s">
        <v>3052</v>
      </c>
      <c r="Z332" t="s">
        <v>5987</v>
      </c>
      <c r="AA332" t="s">
        <v>5988</v>
      </c>
      <c r="AB332" t="s">
        <v>5989</v>
      </c>
      <c r="AC332" t="s">
        <v>156</v>
      </c>
      <c r="AD332" t="s">
        <v>141</v>
      </c>
      <c r="AE332" t="s">
        <v>118</v>
      </c>
      <c r="AF332" s="4">
        <v>96950</v>
      </c>
      <c r="AG332" t="s">
        <v>119</v>
      </c>
      <c r="AI332" s="5">
        <v>16703232428</v>
      </c>
      <c r="AK332" t="s">
        <v>161</v>
      </c>
      <c r="BC332" t="str">
        <f>"49-9071.00"</f>
        <v>49-9071.00</v>
      </c>
      <c r="BD332" t="s">
        <v>240</v>
      </c>
      <c r="BE332" t="s">
        <v>5990</v>
      </c>
      <c r="BF332" t="s">
        <v>5991</v>
      </c>
      <c r="BG332">
        <v>2</v>
      </c>
      <c r="BH332">
        <v>2</v>
      </c>
      <c r="BI332" s="1">
        <v>44835</v>
      </c>
      <c r="BJ332" s="1">
        <v>45199</v>
      </c>
      <c r="BK332" s="1">
        <v>44887</v>
      </c>
      <c r="BL332" s="1">
        <v>45199</v>
      </c>
      <c r="BM332">
        <v>40</v>
      </c>
      <c r="BN332">
        <v>0</v>
      </c>
      <c r="BO332">
        <v>8</v>
      </c>
      <c r="BP332">
        <v>8</v>
      </c>
      <c r="BQ332">
        <v>8</v>
      </c>
      <c r="BR332">
        <v>8</v>
      </c>
      <c r="BS332">
        <v>8</v>
      </c>
      <c r="BT332">
        <v>0</v>
      </c>
      <c r="BU332" t="str">
        <f>"7:30 AM"</f>
        <v>7:30 AM</v>
      </c>
      <c r="BV332" t="str">
        <f>"5:00 PM"</f>
        <v>5:00 PM</v>
      </c>
      <c r="BW332" t="s">
        <v>164</v>
      </c>
      <c r="BX332">
        <v>0</v>
      </c>
      <c r="BY332">
        <v>12</v>
      </c>
      <c r="BZ332" t="s">
        <v>134</v>
      </c>
      <c r="CA332">
        <v>4</v>
      </c>
      <c r="CB332" t="s">
        <v>5992</v>
      </c>
      <c r="CC332" t="s">
        <v>155</v>
      </c>
      <c r="CD332" t="s">
        <v>156</v>
      </c>
      <c r="CE332" t="s">
        <v>117</v>
      </c>
      <c r="CF332" t="s">
        <v>118</v>
      </c>
      <c r="CG332" s="4">
        <v>96950</v>
      </c>
      <c r="CH332" s="2">
        <v>9.19</v>
      </c>
      <c r="CI332" s="2">
        <v>12</v>
      </c>
      <c r="CJ332" s="2">
        <v>13.79</v>
      </c>
      <c r="CK332" s="2">
        <v>18</v>
      </c>
      <c r="CL332" t="s">
        <v>131</v>
      </c>
      <c r="CM332" t="s">
        <v>166</v>
      </c>
      <c r="CN332" t="s">
        <v>133</v>
      </c>
      <c r="CP332" t="s">
        <v>113</v>
      </c>
      <c r="CQ332" t="s">
        <v>134</v>
      </c>
      <c r="CR332" t="s">
        <v>113</v>
      </c>
      <c r="CS332" t="s">
        <v>134</v>
      </c>
      <c r="CT332" t="s">
        <v>132</v>
      </c>
      <c r="CU332" t="s">
        <v>134</v>
      </c>
      <c r="CV332" t="s">
        <v>132</v>
      </c>
      <c r="CW332" t="s">
        <v>167</v>
      </c>
      <c r="CX332" s="5">
        <v>16703232428</v>
      </c>
      <c r="CY332" t="s">
        <v>161</v>
      </c>
      <c r="CZ332" t="s">
        <v>132</v>
      </c>
      <c r="DA332" t="s">
        <v>134</v>
      </c>
      <c r="DB332" t="s">
        <v>113</v>
      </c>
    </row>
    <row r="333" spans="1:111" ht="14.45" customHeight="1" x14ac:dyDescent="0.25">
      <c r="A333" t="s">
        <v>5993</v>
      </c>
      <c r="B333" t="s">
        <v>187</v>
      </c>
      <c r="C333" s="1">
        <v>44809.374846064813</v>
      </c>
      <c r="D333" s="1">
        <v>44887</v>
      </c>
      <c r="E333" t="s">
        <v>170</v>
      </c>
      <c r="G333" t="s">
        <v>134</v>
      </c>
      <c r="H333" t="s">
        <v>113</v>
      </c>
      <c r="I333" t="s">
        <v>113</v>
      </c>
      <c r="J333" t="s">
        <v>1657</v>
      </c>
      <c r="K333" t="s">
        <v>1739</v>
      </c>
      <c r="L333" t="s">
        <v>1560</v>
      </c>
      <c r="M333" t="s">
        <v>1571</v>
      </c>
      <c r="N333" t="s">
        <v>117</v>
      </c>
      <c r="O333" t="s">
        <v>118</v>
      </c>
      <c r="P333" s="4">
        <v>96950</v>
      </c>
      <c r="Q333" t="s">
        <v>119</v>
      </c>
      <c r="R333" t="s">
        <v>117</v>
      </c>
      <c r="S333" s="5">
        <v>16702342664</v>
      </c>
      <c r="T333">
        <v>0</v>
      </c>
      <c r="U333">
        <v>561320</v>
      </c>
      <c r="V333" t="s">
        <v>120</v>
      </c>
      <c r="X333" t="s">
        <v>1562</v>
      </c>
      <c r="Y333" t="s">
        <v>1563</v>
      </c>
      <c r="Z333" t="s">
        <v>1564</v>
      </c>
      <c r="AA333" t="s">
        <v>5994</v>
      </c>
      <c r="AB333" t="s">
        <v>1658</v>
      </c>
      <c r="AC333" t="s">
        <v>1561</v>
      </c>
      <c r="AD333" t="s">
        <v>117</v>
      </c>
      <c r="AE333" t="s">
        <v>118</v>
      </c>
      <c r="AF333" s="4">
        <v>96950</v>
      </c>
      <c r="AG333" t="s">
        <v>119</v>
      </c>
      <c r="AH333" t="s">
        <v>117</v>
      </c>
      <c r="AI333" s="5">
        <v>16702342664</v>
      </c>
      <c r="AJ333">
        <v>0</v>
      </c>
      <c r="AK333" t="s">
        <v>1566</v>
      </c>
      <c r="BC333" t="str">
        <f>"37-2012.00"</f>
        <v>37-2012.00</v>
      </c>
      <c r="BD333" t="s">
        <v>180</v>
      </c>
      <c r="BE333" t="s">
        <v>5995</v>
      </c>
      <c r="BF333" t="s">
        <v>1809</v>
      </c>
      <c r="BG333">
        <v>10</v>
      </c>
      <c r="BH333">
        <v>10</v>
      </c>
      <c r="BI333" s="1">
        <v>44910</v>
      </c>
      <c r="BJ333" s="1">
        <v>46005</v>
      </c>
      <c r="BK333" s="1">
        <v>44910</v>
      </c>
      <c r="BL333" s="1">
        <v>46005</v>
      </c>
      <c r="BM333">
        <v>40</v>
      </c>
      <c r="BN333">
        <v>0</v>
      </c>
      <c r="BO333">
        <v>8</v>
      </c>
      <c r="BP333">
        <v>8</v>
      </c>
      <c r="BQ333">
        <v>8</v>
      </c>
      <c r="BR333">
        <v>8</v>
      </c>
      <c r="BS333">
        <v>8</v>
      </c>
      <c r="BT333">
        <v>0</v>
      </c>
      <c r="BU333" t="str">
        <f>"8:00 AM"</f>
        <v>8:00 AM</v>
      </c>
      <c r="BV333" t="str">
        <f>"5:00 PM"</f>
        <v>5:00 PM</v>
      </c>
      <c r="BW333" t="s">
        <v>164</v>
      </c>
      <c r="BX333">
        <v>0</v>
      </c>
      <c r="BY333">
        <v>3</v>
      </c>
      <c r="BZ333" t="s">
        <v>113</v>
      </c>
      <c r="CB333" s="3" t="s">
        <v>5996</v>
      </c>
      <c r="CC333" t="s">
        <v>1560</v>
      </c>
      <c r="CD333" t="s">
        <v>1561</v>
      </c>
      <c r="CE333" t="s">
        <v>117</v>
      </c>
      <c r="CF333" t="s">
        <v>118</v>
      </c>
      <c r="CG333" s="4">
        <v>96950</v>
      </c>
      <c r="CH333" s="2">
        <v>7.45</v>
      </c>
      <c r="CI333" s="2">
        <v>7.45</v>
      </c>
      <c r="CJ333" s="2">
        <v>11.18</v>
      </c>
      <c r="CK333" s="2">
        <v>11.18</v>
      </c>
      <c r="CL333" t="s">
        <v>131</v>
      </c>
      <c r="CM333" t="s">
        <v>132</v>
      </c>
      <c r="CN333" t="s">
        <v>133</v>
      </c>
      <c r="CP333" t="s">
        <v>113</v>
      </c>
      <c r="CQ333" t="s">
        <v>134</v>
      </c>
      <c r="CR333" t="s">
        <v>113</v>
      </c>
      <c r="CS333" t="s">
        <v>134</v>
      </c>
      <c r="CT333" t="s">
        <v>132</v>
      </c>
      <c r="CU333" t="s">
        <v>134</v>
      </c>
      <c r="CV333" t="s">
        <v>132</v>
      </c>
      <c r="CW333" t="s">
        <v>1834</v>
      </c>
      <c r="CX333" s="5">
        <v>16702342664</v>
      </c>
      <c r="CY333" t="s">
        <v>1566</v>
      </c>
      <c r="CZ333" t="s">
        <v>399</v>
      </c>
      <c r="DA333" t="s">
        <v>134</v>
      </c>
      <c r="DB333" t="s">
        <v>113</v>
      </c>
    </row>
    <row r="334" spans="1:111" ht="14.45" customHeight="1" x14ac:dyDescent="0.25">
      <c r="A334" t="s">
        <v>5997</v>
      </c>
      <c r="B334" t="s">
        <v>356</v>
      </c>
      <c r="C334" s="1">
        <v>44833.265124189813</v>
      </c>
      <c r="D334" s="1">
        <v>44887</v>
      </c>
      <c r="E334" t="s">
        <v>170</v>
      </c>
      <c r="G334" t="s">
        <v>113</v>
      </c>
      <c r="H334" t="s">
        <v>113</v>
      </c>
      <c r="I334" t="s">
        <v>113</v>
      </c>
      <c r="J334" t="s">
        <v>1545</v>
      </c>
      <c r="K334" t="s">
        <v>1545</v>
      </c>
      <c r="L334" t="s">
        <v>5906</v>
      </c>
      <c r="N334" t="s">
        <v>117</v>
      </c>
      <c r="O334" t="s">
        <v>118</v>
      </c>
      <c r="P334" s="4">
        <v>96950</v>
      </c>
      <c r="Q334" t="s">
        <v>119</v>
      </c>
      <c r="R334" t="s">
        <v>183</v>
      </c>
      <c r="S334" s="5">
        <v>16702336927</v>
      </c>
      <c r="U334">
        <v>236220</v>
      </c>
      <c r="V334" t="s">
        <v>120</v>
      </c>
      <c r="X334" t="s">
        <v>1548</v>
      </c>
      <c r="Y334" t="s">
        <v>1549</v>
      </c>
      <c r="Z334" t="s">
        <v>1550</v>
      </c>
      <c r="AA334" t="s">
        <v>144</v>
      </c>
      <c r="AB334" t="s">
        <v>5906</v>
      </c>
      <c r="AD334" t="s">
        <v>117</v>
      </c>
      <c r="AE334" t="s">
        <v>118</v>
      </c>
      <c r="AF334" s="4">
        <v>96950</v>
      </c>
      <c r="AG334" t="s">
        <v>119</v>
      </c>
      <c r="AH334" t="s">
        <v>132</v>
      </c>
      <c r="AI334" s="5">
        <v>16702336927</v>
      </c>
      <c r="AK334" t="s">
        <v>569</v>
      </c>
      <c r="BC334" t="str">
        <f>"43-3031.00"</f>
        <v>43-3031.00</v>
      </c>
      <c r="BD334" t="s">
        <v>316</v>
      </c>
      <c r="BE334" t="s">
        <v>5998</v>
      </c>
      <c r="BF334" t="s">
        <v>5999</v>
      </c>
      <c r="BG334">
        <v>3</v>
      </c>
      <c r="BI334" s="1">
        <v>44927</v>
      </c>
      <c r="BJ334" s="1">
        <v>45291</v>
      </c>
      <c r="BM334">
        <v>35</v>
      </c>
      <c r="BN334">
        <v>0</v>
      </c>
      <c r="BO334">
        <v>7</v>
      </c>
      <c r="BP334">
        <v>7</v>
      </c>
      <c r="BQ334">
        <v>7</v>
      </c>
      <c r="BR334">
        <v>7</v>
      </c>
      <c r="BS334">
        <v>7</v>
      </c>
      <c r="BT334">
        <v>0</v>
      </c>
      <c r="BU334" t="str">
        <f>"8:00 AM"</f>
        <v>8:00 AM</v>
      </c>
      <c r="BV334" t="str">
        <f>"4:00 PM"</f>
        <v>4:00 PM</v>
      </c>
      <c r="BW334" t="s">
        <v>394</v>
      </c>
      <c r="BX334">
        <v>0</v>
      </c>
      <c r="BY334">
        <v>24</v>
      </c>
      <c r="BZ334" t="s">
        <v>113</v>
      </c>
      <c r="CB334" t="s">
        <v>6000</v>
      </c>
      <c r="CC334" t="s">
        <v>6001</v>
      </c>
      <c r="CE334" t="s">
        <v>117</v>
      </c>
      <c r="CF334" t="s">
        <v>118</v>
      </c>
      <c r="CG334" s="4">
        <v>96950</v>
      </c>
      <c r="CH334" s="2">
        <v>11.21</v>
      </c>
      <c r="CI334" s="2">
        <v>11.21</v>
      </c>
      <c r="CJ334" s="2">
        <v>16.82</v>
      </c>
      <c r="CK334" s="2">
        <v>16.82</v>
      </c>
      <c r="CL334" t="s">
        <v>131</v>
      </c>
      <c r="CN334" t="s">
        <v>133</v>
      </c>
      <c r="CP334" t="s">
        <v>113</v>
      </c>
      <c r="CQ334" t="s">
        <v>134</v>
      </c>
      <c r="CR334" t="s">
        <v>113</v>
      </c>
      <c r="CS334" t="s">
        <v>134</v>
      </c>
      <c r="CT334" t="s">
        <v>132</v>
      </c>
      <c r="CU334" t="s">
        <v>134</v>
      </c>
      <c r="CV334" t="s">
        <v>132</v>
      </c>
      <c r="CW334" t="s">
        <v>5132</v>
      </c>
      <c r="CX334" s="5">
        <v>16702336927</v>
      </c>
      <c r="CY334" t="s">
        <v>569</v>
      </c>
      <c r="CZ334" t="s">
        <v>132</v>
      </c>
      <c r="DA334" t="s">
        <v>134</v>
      </c>
      <c r="DB334" t="s">
        <v>113</v>
      </c>
    </row>
    <row r="335" spans="1:111" ht="14.45" customHeight="1" x14ac:dyDescent="0.25">
      <c r="A335" t="s">
        <v>6002</v>
      </c>
      <c r="B335" t="s">
        <v>356</v>
      </c>
      <c r="C335" s="1">
        <v>44767.229798379631</v>
      </c>
      <c r="D335" s="1">
        <v>44887</v>
      </c>
      <c r="E335" t="s">
        <v>170</v>
      </c>
      <c r="G335" t="s">
        <v>113</v>
      </c>
      <c r="H335" t="s">
        <v>113</v>
      </c>
      <c r="I335" t="s">
        <v>113</v>
      </c>
      <c r="J335" t="s">
        <v>6003</v>
      </c>
      <c r="K335" t="s">
        <v>6004</v>
      </c>
      <c r="L335" t="s">
        <v>6005</v>
      </c>
      <c r="M335" t="s">
        <v>1477</v>
      </c>
      <c r="N335" t="s">
        <v>141</v>
      </c>
      <c r="O335" t="s">
        <v>118</v>
      </c>
      <c r="P335" s="4">
        <v>96950</v>
      </c>
      <c r="Q335" t="s">
        <v>119</v>
      </c>
      <c r="S335" s="5">
        <v>16702876046</v>
      </c>
      <c r="U335">
        <v>722511</v>
      </c>
      <c r="V335" t="s">
        <v>120</v>
      </c>
      <c r="X335" t="s">
        <v>4146</v>
      </c>
      <c r="Y335" t="s">
        <v>5770</v>
      </c>
      <c r="AA335" t="s">
        <v>123</v>
      </c>
      <c r="AB335" t="s">
        <v>6006</v>
      </c>
      <c r="AD335" t="s">
        <v>141</v>
      </c>
      <c r="AE335" t="s">
        <v>118</v>
      </c>
      <c r="AF335" s="4">
        <v>96950</v>
      </c>
      <c r="AG335" t="s">
        <v>119</v>
      </c>
      <c r="AI335" s="5">
        <v>16702876046</v>
      </c>
      <c r="AK335" t="s">
        <v>4148</v>
      </c>
      <c r="BC335" t="str">
        <f>"35-2014.00"</f>
        <v>35-2014.00</v>
      </c>
      <c r="BD335" t="s">
        <v>287</v>
      </c>
      <c r="BE335" t="s">
        <v>6007</v>
      </c>
      <c r="BF335" t="s">
        <v>6008</v>
      </c>
      <c r="BG335">
        <v>6</v>
      </c>
      <c r="BI335" s="1">
        <v>44835</v>
      </c>
      <c r="BJ335" s="1">
        <v>45199</v>
      </c>
      <c r="BM335">
        <v>38</v>
      </c>
      <c r="BN335">
        <v>6</v>
      </c>
      <c r="BO335">
        <v>5</v>
      </c>
      <c r="BP335">
        <v>5</v>
      </c>
      <c r="BQ335">
        <v>5</v>
      </c>
      <c r="BR335">
        <v>5</v>
      </c>
      <c r="BS335">
        <v>6</v>
      </c>
      <c r="BT335">
        <v>6</v>
      </c>
      <c r="BU335" t="str">
        <f>"9:00 AM"</f>
        <v>9:00 AM</v>
      </c>
      <c r="BV335" t="str">
        <f>"2:00 PM"</f>
        <v>2:00 PM</v>
      </c>
      <c r="BW335" t="s">
        <v>128</v>
      </c>
      <c r="BX335">
        <v>0</v>
      </c>
      <c r="BY335">
        <v>12</v>
      </c>
      <c r="BZ335" t="s">
        <v>113</v>
      </c>
      <c r="CB335" s="3" t="s">
        <v>6009</v>
      </c>
      <c r="CC335" t="s">
        <v>6005</v>
      </c>
      <c r="CD335" t="s">
        <v>1477</v>
      </c>
      <c r="CE335" t="s">
        <v>141</v>
      </c>
      <c r="CF335" t="s">
        <v>118</v>
      </c>
      <c r="CG335" s="4">
        <v>96950</v>
      </c>
      <c r="CH335" s="2">
        <v>8.5500000000000007</v>
      </c>
      <c r="CI335" s="2">
        <v>8.5500000000000007</v>
      </c>
      <c r="CJ335" s="2">
        <v>12.83</v>
      </c>
      <c r="CK335" s="2">
        <v>12.83</v>
      </c>
      <c r="CL335" t="s">
        <v>131</v>
      </c>
      <c r="CM335" t="s">
        <v>132</v>
      </c>
      <c r="CN335" t="s">
        <v>133</v>
      </c>
      <c r="CP335" t="s">
        <v>113</v>
      </c>
      <c r="CQ335" t="s">
        <v>134</v>
      </c>
      <c r="CR335" t="s">
        <v>113</v>
      </c>
      <c r="CS335" t="s">
        <v>134</v>
      </c>
      <c r="CT335" t="s">
        <v>132</v>
      </c>
      <c r="CU335" t="s">
        <v>134</v>
      </c>
      <c r="CV335" t="s">
        <v>134</v>
      </c>
      <c r="CW335" t="s">
        <v>4152</v>
      </c>
      <c r="CX335" s="5">
        <v>16702354444</v>
      </c>
      <c r="CY335" t="s">
        <v>4148</v>
      </c>
      <c r="CZ335" t="s">
        <v>132</v>
      </c>
      <c r="DA335" t="s">
        <v>134</v>
      </c>
      <c r="DB335" t="s">
        <v>113</v>
      </c>
    </row>
    <row r="336" spans="1:111" ht="14.45" customHeight="1" x14ac:dyDescent="0.25">
      <c r="A336" t="s">
        <v>6010</v>
      </c>
      <c r="B336" t="s">
        <v>356</v>
      </c>
      <c r="C336" s="1">
        <v>44776.01196851852</v>
      </c>
      <c r="D336" s="1">
        <v>44887</v>
      </c>
      <c r="E336" t="s">
        <v>112</v>
      </c>
      <c r="F336" s="1">
        <v>44833.833333333336</v>
      </c>
      <c r="G336" t="s">
        <v>113</v>
      </c>
      <c r="H336" t="s">
        <v>113</v>
      </c>
      <c r="I336" t="s">
        <v>113</v>
      </c>
      <c r="J336" t="s">
        <v>2220</v>
      </c>
      <c r="K336" t="s">
        <v>2221</v>
      </c>
      <c r="L336" t="s">
        <v>2222</v>
      </c>
      <c r="M336" t="s">
        <v>4519</v>
      </c>
      <c r="N336" t="s">
        <v>117</v>
      </c>
      <c r="O336" t="s">
        <v>118</v>
      </c>
      <c r="P336" s="4">
        <v>96950</v>
      </c>
      <c r="Q336" t="s">
        <v>119</v>
      </c>
      <c r="S336" s="5">
        <v>16702349272</v>
      </c>
      <c r="T336">
        <v>126</v>
      </c>
      <c r="U336">
        <v>511110</v>
      </c>
      <c r="V336" t="s">
        <v>120</v>
      </c>
      <c r="X336" t="s">
        <v>2224</v>
      </c>
      <c r="Y336" t="s">
        <v>2225</v>
      </c>
      <c r="Z336" t="s">
        <v>1186</v>
      </c>
      <c r="AA336" t="s">
        <v>144</v>
      </c>
      <c r="AB336" t="s">
        <v>4519</v>
      </c>
      <c r="AC336" t="s">
        <v>5269</v>
      </c>
      <c r="AD336" t="s">
        <v>117</v>
      </c>
      <c r="AE336" t="s">
        <v>118</v>
      </c>
      <c r="AF336" s="4">
        <v>96950</v>
      </c>
      <c r="AG336" t="s">
        <v>119</v>
      </c>
      <c r="AI336" s="5">
        <v>16702349272</v>
      </c>
      <c r="AJ336">
        <v>126</v>
      </c>
      <c r="AK336" t="s">
        <v>2226</v>
      </c>
      <c r="BC336" t="str">
        <f>"37-2012.00"</f>
        <v>37-2012.00</v>
      </c>
      <c r="BD336" t="s">
        <v>180</v>
      </c>
      <c r="BE336" t="s">
        <v>6011</v>
      </c>
      <c r="BF336" t="s">
        <v>6012</v>
      </c>
      <c r="BG336">
        <v>2</v>
      </c>
      <c r="BI336" s="1">
        <v>44835</v>
      </c>
      <c r="BJ336" s="1">
        <v>45199</v>
      </c>
      <c r="BM336">
        <v>35</v>
      </c>
      <c r="BN336">
        <v>0</v>
      </c>
      <c r="BO336">
        <v>8</v>
      </c>
      <c r="BP336">
        <v>8</v>
      </c>
      <c r="BQ336">
        <v>8</v>
      </c>
      <c r="BR336">
        <v>8</v>
      </c>
      <c r="BS336">
        <v>3</v>
      </c>
      <c r="BT336">
        <v>0</v>
      </c>
      <c r="BU336" t="str">
        <f>"8:00 AM"</f>
        <v>8:00 AM</v>
      </c>
      <c r="BV336" t="str">
        <f>"5:00 PM"</f>
        <v>5:00 PM</v>
      </c>
      <c r="BW336" t="s">
        <v>128</v>
      </c>
      <c r="BX336">
        <v>3</v>
      </c>
      <c r="BY336">
        <v>3</v>
      </c>
      <c r="BZ336" t="s">
        <v>113</v>
      </c>
      <c r="CB336" t="s">
        <v>6013</v>
      </c>
      <c r="CC336" t="s">
        <v>4519</v>
      </c>
      <c r="CD336" t="s">
        <v>2223</v>
      </c>
      <c r="CE336" t="s">
        <v>141</v>
      </c>
      <c r="CF336" t="s">
        <v>118</v>
      </c>
      <c r="CG336" s="4">
        <v>96950</v>
      </c>
      <c r="CH336" s="2">
        <v>7.56</v>
      </c>
      <c r="CI336" s="2">
        <v>7.56</v>
      </c>
      <c r="CJ336" s="2">
        <v>11.34</v>
      </c>
      <c r="CK336" s="2">
        <v>11.34</v>
      </c>
      <c r="CL336" t="s">
        <v>131</v>
      </c>
      <c r="CN336" t="s">
        <v>133</v>
      </c>
      <c r="CP336" t="s">
        <v>134</v>
      </c>
      <c r="CQ336" t="s">
        <v>134</v>
      </c>
      <c r="CR336" t="s">
        <v>113</v>
      </c>
      <c r="CS336" t="s">
        <v>134</v>
      </c>
      <c r="CT336" t="s">
        <v>132</v>
      </c>
      <c r="CU336" t="s">
        <v>134</v>
      </c>
      <c r="CV336" t="s">
        <v>132</v>
      </c>
      <c r="CW336" t="s">
        <v>5274</v>
      </c>
      <c r="CX336" s="5">
        <v>16702349272</v>
      </c>
      <c r="CY336" t="s">
        <v>2231</v>
      </c>
      <c r="CZ336" t="s">
        <v>2232</v>
      </c>
      <c r="DA336" t="s">
        <v>134</v>
      </c>
      <c r="DB336" t="s">
        <v>113</v>
      </c>
      <c r="DC336" t="s">
        <v>1711</v>
      </c>
      <c r="DD336" t="s">
        <v>2233</v>
      </c>
      <c r="DE336" t="s">
        <v>2234</v>
      </c>
      <c r="DF336" t="s">
        <v>2220</v>
      </c>
      <c r="DG336" t="s">
        <v>2226</v>
      </c>
    </row>
    <row r="337" spans="1:111" ht="14.45" customHeight="1" x14ac:dyDescent="0.25">
      <c r="A337" t="s">
        <v>6014</v>
      </c>
      <c r="B337" t="s">
        <v>356</v>
      </c>
      <c r="C337" s="1">
        <v>44770.232790856484</v>
      </c>
      <c r="D337" s="1">
        <v>44887</v>
      </c>
      <c r="E337" t="s">
        <v>170</v>
      </c>
      <c r="G337" t="s">
        <v>113</v>
      </c>
      <c r="H337" t="s">
        <v>113</v>
      </c>
      <c r="I337" t="s">
        <v>113</v>
      </c>
      <c r="J337" t="s">
        <v>6015</v>
      </c>
      <c r="K337" t="s">
        <v>6016</v>
      </c>
      <c r="L337" t="s">
        <v>6017</v>
      </c>
      <c r="M337" t="s">
        <v>6018</v>
      </c>
      <c r="N337" t="s">
        <v>117</v>
      </c>
      <c r="O337" t="s">
        <v>118</v>
      </c>
      <c r="P337" s="4">
        <v>96950</v>
      </c>
      <c r="Q337" t="s">
        <v>119</v>
      </c>
      <c r="R337" t="s">
        <v>132</v>
      </c>
      <c r="S337" s="5">
        <v>16702345416</v>
      </c>
      <c r="U337">
        <v>452210</v>
      </c>
      <c r="V337" t="s">
        <v>120</v>
      </c>
      <c r="X337" t="s">
        <v>613</v>
      </c>
      <c r="Y337" t="s">
        <v>614</v>
      </c>
      <c r="Z337" t="s">
        <v>615</v>
      </c>
      <c r="AA337" t="s">
        <v>616</v>
      </c>
      <c r="AB337" t="s">
        <v>617</v>
      </c>
      <c r="AC337" t="s">
        <v>618</v>
      </c>
      <c r="AD337" t="s">
        <v>117</v>
      </c>
      <c r="AE337" t="s">
        <v>118</v>
      </c>
      <c r="AF337" s="4">
        <v>96950</v>
      </c>
      <c r="AG337" t="s">
        <v>119</v>
      </c>
      <c r="AH337" t="s">
        <v>132</v>
      </c>
      <c r="AI337" s="5">
        <v>16702346278</v>
      </c>
      <c r="AK337" t="s">
        <v>619</v>
      </c>
      <c r="BC337" t="str">
        <f>"49-9071.00"</f>
        <v>49-9071.00</v>
      </c>
      <c r="BD337" t="s">
        <v>240</v>
      </c>
      <c r="BE337" t="s">
        <v>6019</v>
      </c>
      <c r="BF337" t="s">
        <v>453</v>
      </c>
      <c r="BG337">
        <v>1</v>
      </c>
      <c r="BI337" s="1">
        <v>44835</v>
      </c>
      <c r="BJ337" s="1">
        <v>45199</v>
      </c>
      <c r="BM337">
        <v>35</v>
      </c>
      <c r="BN337">
        <v>0</v>
      </c>
      <c r="BO337">
        <v>7</v>
      </c>
      <c r="BP337">
        <v>7</v>
      </c>
      <c r="BQ337">
        <v>7</v>
      </c>
      <c r="BR337">
        <v>7</v>
      </c>
      <c r="BS337">
        <v>7</v>
      </c>
      <c r="BT337">
        <v>0</v>
      </c>
      <c r="BU337" t="str">
        <f>"9:00 AM"</f>
        <v>9:00 AM</v>
      </c>
      <c r="BV337" t="str">
        <f>"4:00 PM"</f>
        <v>4:00 PM</v>
      </c>
      <c r="BW337" t="s">
        <v>164</v>
      </c>
      <c r="BX337">
        <v>0</v>
      </c>
      <c r="BY337">
        <v>12</v>
      </c>
      <c r="BZ337" t="s">
        <v>113</v>
      </c>
      <c r="CB337" t="s">
        <v>6020</v>
      </c>
      <c r="CC337" t="s">
        <v>6017</v>
      </c>
      <c r="CD337" t="s">
        <v>1679</v>
      </c>
      <c r="CE337" t="s">
        <v>117</v>
      </c>
      <c r="CF337" t="s">
        <v>118</v>
      </c>
      <c r="CG337" s="4">
        <v>96950</v>
      </c>
      <c r="CH337" s="2">
        <v>9.19</v>
      </c>
      <c r="CI337" s="2">
        <v>9.19</v>
      </c>
      <c r="CJ337" s="2">
        <v>13.79</v>
      </c>
      <c r="CK337" s="2">
        <v>13.79</v>
      </c>
      <c r="CL337" t="s">
        <v>131</v>
      </c>
      <c r="CM337" t="s">
        <v>132</v>
      </c>
      <c r="CN337" t="s">
        <v>133</v>
      </c>
      <c r="CP337" t="s">
        <v>113</v>
      </c>
      <c r="CQ337" t="s">
        <v>134</v>
      </c>
      <c r="CR337" t="s">
        <v>113</v>
      </c>
      <c r="CS337" t="s">
        <v>134</v>
      </c>
      <c r="CT337" t="s">
        <v>132</v>
      </c>
      <c r="CU337" t="s">
        <v>134</v>
      </c>
      <c r="CV337" t="s">
        <v>132</v>
      </c>
      <c r="CW337" t="s">
        <v>132</v>
      </c>
      <c r="CX337" s="5">
        <v>16702345416</v>
      </c>
      <c r="CY337" t="s">
        <v>6021</v>
      </c>
      <c r="CZ337" t="s">
        <v>624</v>
      </c>
      <c r="DA337" t="s">
        <v>134</v>
      </c>
      <c r="DB337" t="s">
        <v>113</v>
      </c>
    </row>
    <row r="338" spans="1:111" ht="14.45" customHeight="1" x14ac:dyDescent="0.25">
      <c r="A338" t="s">
        <v>6022</v>
      </c>
      <c r="B338" t="s">
        <v>356</v>
      </c>
      <c r="C338" s="1">
        <v>44834.122196759257</v>
      </c>
      <c r="D338" s="1">
        <v>44887</v>
      </c>
      <c r="E338" t="s">
        <v>112</v>
      </c>
      <c r="F338" s="1">
        <v>44984.791666666664</v>
      </c>
      <c r="G338" t="s">
        <v>113</v>
      </c>
      <c r="H338" t="s">
        <v>113</v>
      </c>
      <c r="I338" t="s">
        <v>113</v>
      </c>
      <c r="J338" t="s">
        <v>1545</v>
      </c>
      <c r="K338" t="s">
        <v>6023</v>
      </c>
      <c r="L338" t="s">
        <v>1547</v>
      </c>
      <c r="M338" t="s">
        <v>1128</v>
      </c>
      <c r="N338" t="s">
        <v>117</v>
      </c>
      <c r="O338" t="s">
        <v>118</v>
      </c>
      <c r="P338" s="4">
        <v>96950</v>
      </c>
      <c r="Q338" t="s">
        <v>119</v>
      </c>
      <c r="R338" t="s">
        <v>132</v>
      </c>
      <c r="S338" s="5">
        <v>16702336927</v>
      </c>
      <c r="U338">
        <v>23622</v>
      </c>
      <c r="V338" t="s">
        <v>120</v>
      </c>
      <c r="X338" t="s">
        <v>1548</v>
      </c>
      <c r="Y338" t="s">
        <v>1549</v>
      </c>
      <c r="Z338" t="s">
        <v>1550</v>
      </c>
      <c r="AA338" t="s">
        <v>144</v>
      </c>
      <c r="AB338" t="s">
        <v>1551</v>
      </c>
      <c r="AC338" t="s">
        <v>1552</v>
      </c>
      <c r="AD338" t="s">
        <v>117</v>
      </c>
      <c r="AE338" t="s">
        <v>118</v>
      </c>
      <c r="AF338" s="4">
        <v>96950</v>
      </c>
      <c r="AG338" t="s">
        <v>119</v>
      </c>
      <c r="AH338" t="s">
        <v>132</v>
      </c>
      <c r="AI338" s="5">
        <v>16702336927</v>
      </c>
      <c r="AK338" t="s">
        <v>569</v>
      </c>
      <c r="BC338" t="str">
        <f>"49-9071.00"</f>
        <v>49-9071.00</v>
      </c>
      <c r="BD338" t="s">
        <v>240</v>
      </c>
      <c r="BE338" t="s">
        <v>1553</v>
      </c>
      <c r="BF338" t="s">
        <v>1554</v>
      </c>
      <c r="BG338">
        <v>6</v>
      </c>
      <c r="BI338" s="1">
        <v>44986</v>
      </c>
      <c r="BJ338" s="1">
        <v>45351</v>
      </c>
      <c r="BM338">
        <v>35</v>
      </c>
      <c r="BN338">
        <v>0</v>
      </c>
      <c r="BO338">
        <v>7</v>
      </c>
      <c r="BP338">
        <v>7</v>
      </c>
      <c r="BQ338">
        <v>7</v>
      </c>
      <c r="BR338">
        <v>7</v>
      </c>
      <c r="BS338">
        <v>7</v>
      </c>
      <c r="BT338">
        <v>0</v>
      </c>
      <c r="BU338" t="str">
        <f>"7:30 AM"</f>
        <v>7:30 AM</v>
      </c>
      <c r="BV338" t="str">
        <f>"3:30 PM"</f>
        <v>3:30 PM</v>
      </c>
      <c r="BW338" t="s">
        <v>164</v>
      </c>
      <c r="BX338">
        <v>0</v>
      </c>
      <c r="BY338">
        <v>24</v>
      </c>
      <c r="BZ338" t="s">
        <v>113</v>
      </c>
      <c r="CB338" s="3" t="s">
        <v>1555</v>
      </c>
      <c r="CC338" t="s">
        <v>1556</v>
      </c>
      <c r="CD338" t="s">
        <v>1552</v>
      </c>
      <c r="CE338" t="s">
        <v>117</v>
      </c>
      <c r="CG338" s="4">
        <v>96950</v>
      </c>
      <c r="CH338" s="2">
        <v>9.19</v>
      </c>
      <c r="CI338" s="2">
        <v>9.19</v>
      </c>
      <c r="CJ338" s="2">
        <v>13.79</v>
      </c>
      <c r="CK338" s="2">
        <v>13.79</v>
      </c>
      <c r="CL338" t="s">
        <v>131</v>
      </c>
      <c r="CN338" t="s">
        <v>133</v>
      </c>
      <c r="CP338" t="s">
        <v>113</v>
      </c>
      <c r="CQ338" t="s">
        <v>134</v>
      </c>
      <c r="CR338" t="s">
        <v>113</v>
      </c>
      <c r="CS338" t="s">
        <v>134</v>
      </c>
      <c r="CT338" t="s">
        <v>132</v>
      </c>
      <c r="CU338" t="s">
        <v>134</v>
      </c>
      <c r="CV338" t="s">
        <v>132</v>
      </c>
      <c r="CW338" t="s">
        <v>5132</v>
      </c>
      <c r="CX338" s="5">
        <v>16702336927</v>
      </c>
      <c r="CY338" t="s">
        <v>569</v>
      </c>
      <c r="CZ338" t="s">
        <v>132</v>
      </c>
      <c r="DA338" t="s">
        <v>134</v>
      </c>
      <c r="DB338" t="s">
        <v>113</v>
      </c>
    </row>
    <row r="339" spans="1:111" ht="14.45" customHeight="1" x14ac:dyDescent="0.25">
      <c r="A339" t="s">
        <v>5780</v>
      </c>
      <c r="B339" t="s">
        <v>187</v>
      </c>
      <c r="C339" s="1">
        <v>44784.438309837962</v>
      </c>
      <c r="D339" s="1">
        <v>44886</v>
      </c>
      <c r="E339" t="s">
        <v>112</v>
      </c>
      <c r="F339" s="1">
        <v>44833.833333333336</v>
      </c>
      <c r="G339" t="s">
        <v>113</v>
      </c>
      <c r="H339" t="s">
        <v>113</v>
      </c>
      <c r="I339" t="s">
        <v>113</v>
      </c>
      <c r="J339" t="s">
        <v>1558</v>
      </c>
      <c r="K339" t="s">
        <v>1559</v>
      </c>
      <c r="L339" t="s">
        <v>1560</v>
      </c>
      <c r="M339" t="s">
        <v>1571</v>
      </c>
      <c r="N339" t="s">
        <v>117</v>
      </c>
      <c r="O339" t="s">
        <v>118</v>
      </c>
      <c r="P339" s="4">
        <v>96950</v>
      </c>
      <c r="Q339" t="s">
        <v>119</v>
      </c>
      <c r="R339" t="s">
        <v>117</v>
      </c>
      <c r="S339" s="5">
        <v>16702342664</v>
      </c>
      <c r="T339">
        <v>0</v>
      </c>
      <c r="U339">
        <v>236220</v>
      </c>
      <c r="V339" t="s">
        <v>120</v>
      </c>
      <c r="X339" t="s">
        <v>1741</v>
      </c>
      <c r="Y339" t="s">
        <v>1828</v>
      </c>
      <c r="Z339" t="s">
        <v>1829</v>
      </c>
      <c r="AA339" t="s">
        <v>1830</v>
      </c>
      <c r="AB339" t="s">
        <v>1560</v>
      </c>
      <c r="AC339" t="s">
        <v>1561</v>
      </c>
      <c r="AD339" t="s">
        <v>117</v>
      </c>
      <c r="AE339" t="s">
        <v>118</v>
      </c>
      <c r="AF339" s="4">
        <v>96950</v>
      </c>
      <c r="AG339" t="s">
        <v>119</v>
      </c>
      <c r="AH339" t="s">
        <v>117</v>
      </c>
      <c r="AI339" s="5">
        <v>16702342664</v>
      </c>
      <c r="AJ339">
        <v>0</v>
      </c>
      <c r="AK339" t="s">
        <v>1566</v>
      </c>
      <c r="BC339" t="str">
        <f>"49-9071.00"</f>
        <v>49-9071.00</v>
      </c>
      <c r="BD339" t="s">
        <v>240</v>
      </c>
      <c r="BE339" t="s">
        <v>1831</v>
      </c>
      <c r="BF339" t="s">
        <v>1832</v>
      </c>
      <c r="BG339">
        <v>10</v>
      </c>
      <c r="BH339">
        <v>10</v>
      </c>
      <c r="BI339" s="1">
        <v>44835</v>
      </c>
      <c r="BJ339" s="1">
        <v>45199</v>
      </c>
      <c r="BK339" s="1">
        <v>44886</v>
      </c>
      <c r="BL339" s="1">
        <v>45199</v>
      </c>
      <c r="BM339">
        <v>40</v>
      </c>
      <c r="BN339">
        <v>0</v>
      </c>
      <c r="BO339">
        <v>8</v>
      </c>
      <c r="BP339">
        <v>8</v>
      </c>
      <c r="BQ339">
        <v>8</v>
      </c>
      <c r="BR339">
        <v>8</v>
      </c>
      <c r="BS339">
        <v>8</v>
      </c>
      <c r="BT339">
        <v>0</v>
      </c>
      <c r="BU339" t="str">
        <f>"8:00 AM"</f>
        <v>8:00 AM</v>
      </c>
      <c r="BV339" t="str">
        <f>"5:00 PM"</f>
        <v>5:00 PM</v>
      </c>
      <c r="BW339" t="s">
        <v>164</v>
      </c>
      <c r="BX339">
        <v>0</v>
      </c>
      <c r="BY339">
        <v>12</v>
      </c>
      <c r="BZ339" t="s">
        <v>113</v>
      </c>
      <c r="CB339" t="s">
        <v>5781</v>
      </c>
      <c r="CC339" t="s">
        <v>1658</v>
      </c>
      <c r="CD339" t="s">
        <v>1561</v>
      </c>
      <c r="CE339" t="s">
        <v>117</v>
      </c>
      <c r="CF339" t="s">
        <v>118</v>
      </c>
      <c r="CG339" s="4">
        <v>96950</v>
      </c>
      <c r="CH339" s="2">
        <v>8.7200000000000006</v>
      </c>
      <c r="CI339" s="2">
        <v>8.7200000000000006</v>
      </c>
      <c r="CJ339" s="2">
        <v>13.08</v>
      </c>
      <c r="CK339" s="2">
        <v>13.08</v>
      </c>
      <c r="CL339" t="s">
        <v>131</v>
      </c>
      <c r="CM339" t="s">
        <v>132</v>
      </c>
      <c r="CN339" t="s">
        <v>133</v>
      </c>
      <c r="CP339" t="s">
        <v>113</v>
      </c>
      <c r="CQ339" t="s">
        <v>134</v>
      </c>
      <c r="CR339" t="s">
        <v>113</v>
      </c>
      <c r="CS339" t="s">
        <v>134</v>
      </c>
      <c r="CT339" t="s">
        <v>132</v>
      </c>
      <c r="CU339" t="s">
        <v>134</v>
      </c>
      <c r="CV339" t="s">
        <v>132</v>
      </c>
      <c r="CW339" t="s">
        <v>1834</v>
      </c>
      <c r="CX339" s="5">
        <v>16702342664</v>
      </c>
      <c r="CY339" t="s">
        <v>1566</v>
      </c>
      <c r="CZ339" t="s">
        <v>399</v>
      </c>
      <c r="DA339" t="s">
        <v>134</v>
      </c>
      <c r="DB339" t="s">
        <v>113</v>
      </c>
    </row>
    <row r="340" spans="1:111" ht="14.45" customHeight="1" x14ac:dyDescent="0.25">
      <c r="A340" t="s">
        <v>5782</v>
      </c>
      <c r="B340" t="s">
        <v>187</v>
      </c>
      <c r="C340" s="1">
        <v>44830.313256018519</v>
      </c>
      <c r="D340" s="1">
        <v>44886</v>
      </c>
      <c r="E340" t="s">
        <v>170</v>
      </c>
      <c r="G340" t="s">
        <v>113</v>
      </c>
      <c r="H340" t="s">
        <v>113</v>
      </c>
      <c r="I340" t="s">
        <v>113</v>
      </c>
      <c r="J340" t="s">
        <v>5783</v>
      </c>
      <c r="K340" t="s">
        <v>5784</v>
      </c>
      <c r="L340" t="s">
        <v>5785</v>
      </c>
      <c r="M340" t="s">
        <v>1106</v>
      </c>
      <c r="N340" t="s">
        <v>117</v>
      </c>
      <c r="O340" t="s">
        <v>118</v>
      </c>
      <c r="P340" s="4">
        <v>96950</v>
      </c>
      <c r="Q340" t="s">
        <v>119</v>
      </c>
      <c r="R340" t="s">
        <v>118</v>
      </c>
      <c r="S340" s="5">
        <v>16702853669</v>
      </c>
      <c r="U340">
        <v>811412</v>
      </c>
      <c r="V340" t="s">
        <v>120</v>
      </c>
      <c r="X340" t="s">
        <v>4663</v>
      </c>
      <c r="Y340" t="s">
        <v>5786</v>
      </c>
      <c r="Z340" t="s">
        <v>5787</v>
      </c>
      <c r="AA340" t="s">
        <v>238</v>
      </c>
      <c r="AB340" t="s">
        <v>5785</v>
      </c>
      <c r="AC340" t="s">
        <v>1106</v>
      </c>
      <c r="AD340" t="s">
        <v>117</v>
      </c>
      <c r="AE340" t="s">
        <v>118</v>
      </c>
      <c r="AF340" s="4">
        <v>96950</v>
      </c>
      <c r="AG340" t="s">
        <v>119</v>
      </c>
      <c r="AH340" t="s">
        <v>118</v>
      </c>
      <c r="AI340" s="5">
        <v>16702853669</v>
      </c>
      <c r="AK340" t="s">
        <v>5788</v>
      </c>
      <c r="BC340" t="str">
        <f>"49-9021.00"</f>
        <v>49-9021.00</v>
      </c>
      <c r="BD340" t="s">
        <v>3446</v>
      </c>
      <c r="BE340" t="s">
        <v>5789</v>
      </c>
      <c r="BF340" t="s">
        <v>5734</v>
      </c>
      <c r="BG340">
        <v>20</v>
      </c>
      <c r="BH340">
        <v>20</v>
      </c>
      <c r="BI340" s="1">
        <v>44866</v>
      </c>
      <c r="BJ340" s="1">
        <v>45199</v>
      </c>
      <c r="BK340" s="1">
        <v>44886</v>
      </c>
      <c r="BL340" s="1">
        <v>45199</v>
      </c>
      <c r="BM340">
        <v>40</v>
      </c>
      <c r="BN340">
        <v>0</v>
      </c>
      <c r="BO340">
        <v>8</v>
      </c>
      <c r="BP340">
        <v>8</v>
      </c>
      <c r="BQ340">
        <v>8</v>
      </c>
      <c r="BR340">
        <v>8</v>
      </c>
      <c r="BS340">
        <v>8</v>
      </c>
      <c r="BT340">
        <v>0</v>
      </c>
      <c r="BU340" t="str">
        <f>"8:00 AM"</f>
        <v>8:00 AM</v>
      </c>
      <c r="BV340" t="str">
        <f>"5:00 PM"</f>
        <v>5:00 PM</v>
      </c>
      <c r="BW340" t="s">
        <v>164</v>
      </c>
      <c r="BX340">
        <v>0</v>
      </c>
      <c r="BY340">
        <v>12</v>
      </c>
      <c r="BZ340" t="s">
        <v>113</v>
      </c>
      <c r="CB340" t="s">
        <v>5790</v>
      </c>
      <c r="CC340" t="s">
        <v>5699</v>
      </c>
      <c r="CD340" t="s">
        <v>1106</v>
      </c>
      <c r="CE340" t="s">
        <v>117</v>
      </c>
      <c r="CF340" t="s">
        <v>118</v>
      </c>
      <c r="CG340" s="4">
        <v>96950</v>
      </c>
      <c r="CH340" s="2">
        <v>9.6999999999999993</v>
      </c>
      <c r="CI340" s="2">
        <v>10</v>
      </c>
      <c r="CJ340" s="2">
        <v>14.55</v>
      </c>
      <c r="CK340" s="2">
        <v>15</v>
      </c>
      <c r="CL340" t="s">
        <v>131</v>
      </c>
      <c r="CM340" t="s">
        <v>132</v>
      </c>
      <c r="CN340" t="s">
        <v>1330</v>
      </c>
      <c r="CP340" t="s">
        <v>113</v>
      </c>
      <c r="CQ340" t="s">
        <v>134</v>
      </c>
      <c r="CR340" t="s">
        <v>134</v>
      </c>
      <c r="CS340" t="s">
        <v>134</v>
      </c>
      <c r="CT340" t="s">
        <v>132</v>
      </c>
      <c r="CU340" t="s">
        <v>134</v>
      </c>
      <c r="CV340" t="s">
        <v>132</v>
      </c>
      <c r="CW340" t="s">
        <v>5791</v>
      </c>
      <c r="CX340" s="5">
        <v>16702853669</v>
      </c>
      <c r="CY340" t="s">
        <v>5788</v>
      </c>
      <c r="CZ340" t="s">
        <v>132</v>
      </c>
      <c r="DA340" t="s">
        <v>134</v>
      </c>
      <c r="DB340" t="s">
        <v>113</v>
      </c>
    </row>
    <row r="341" spans="1:111" ht="14.45" customHeight="1" x14ac:dyDescent="0.25">
      <c r="A341" t="s">
        <v>5792</v>
      </c>
      <c r="B341" t="s">
        <v>187</v>
      </c>
      <c r="C341" s="1">
        <v>44784.313827546299</v>
      </c>
      <c r="D341" s="1">
        <v>44886</v>
      </c>
      <c r="E341" t="s">
        <v>170</v>
      </c>
      <c r="G341" t="s">
        <v>113</v>
      </c>
      <c r="H341" t="s">
        <v>113</v>
      </c>
      <c r="I341" t="s">
        <v>113</v>
      </c>
      <c r="J341" t="s">
        <v>5330</v>
      </c>
      <c r="K341" t="s">
        <v>5331</v>
      </c>
      <c r="L341" t="s">
        <v>5332</v>
      </c>
      <c r="N341" t="s">
        <v>117</v>
      </c>
      <c r="O341" t="s">
        <v>118</v>
      </c>
      <c r="P341" s="4">
        <v>96950</v>
      </c>
      <c r="Q341" t="s">
        <v>119</v>
      </c>
      <c r="S341" s="5">
        <v>16702339032</v>
      </c>
      <c r="U341">
        <v>53111</v>
      </c>
      <c r="V341" t="s">
        <v>120</v>
      </c>
      <c r="X341" t="s">
        <v>5333</v>
      </c>
      <c r="Y341" t="s">
        <v>5334</v>
      </c>
      <c r="Z341" t="s">
        <v>5335</v>
      </c>
      <c r="AA341" t="s">
        <v>238</v>
      </c>
      <c r="AB341" t="s">
        <v>5332</v>
      </c>
      <c r="AD341" t="s">
        <v>117</v>
      </c>
      <c r="AE341" t="s">
        <v>118</v>
      </c>
      <c r="AF341" s="4">
        <v>96950</v>
      </c>
      <c r="AG341" t="s">
        <v>119</v>
      </c>
      <c r="AI341" s="5">
        <v>16702339032</v>
      </c>
      <c r="AK341" t="s">
        <v>5336</v>
      </c>
      <c r="BC341" t="str">
        <f>"49-9071.00"</f>
        <v>49-9071.00</v>
      </c>
      <c r="BD341" t="s">
        <v>240</v>
      </c>
      <c r="BE341" t="s">
        <v>5337</v>
      </c>
      <c r="BF341" t="s">
        <v>5338</v>
      </c>
      <c r="BG341">
        <v>6</v>
      </c>
      <c r="BH341">
        <v>6</v>
      </c>
      <c r="BI341" s="1">
        <v>44835</v>
      </c>
      <c r="BJ341" s="1">
        <v>45199</v>
      </c>
      <c r="BK341" s="1">
        <v>44886</v>
      </c>
      <c r="BL341" s="1">
        <v>45199</v>
      </c>
      <c r="BM341">
        <v>40</v>
      </c>
      <c r="BN341">
        <v>0</v>
      </c>
      <c r="BO341">
        <v>8</v>
      </c>
      <c r="BP341">
        <v>8</v>
      </c>
      <c r="BQ341">
        <v>8</v>
      </c>
      <c r="BR341">
        <v>8</v>
      </c>
      <c r="BS341">
        <v>8</v>
      </c>
      <c r="BT341">
        <v>0</v>
      </c>
      <c r="BU341" t="str">
        <f>"8:00 AM"</f>
        <v>8:00 AM</v>
      </c>
      <c r="BV341" t="str">
        <f>"5:28 PM"</f>
        <v>5:28 PM</v>
      </c>
      <c r="BW341" t="s">
        <v>128</v>
      </c>
      <c r="BX341">
        <v>0</v>
      </c>
      <c r="BY341">
        <v>6</v>
      </c>
      <c r="BZ341" t="s">
        <v>113</v>
      </c>
      <c r="CB341" t="s">
        <v>5793</v>
      </c>
      <c r="CC341" t="s">
        <v>5340</v>
      </c>
      <c r="CE341" t="s">
        <v>117</v>
      </c>
      <c r="CF341" t="s">
        <v>118</v>
      </c>
      <c r="CG341" s="4">
        <v>96950</v>
      </c>
      <c r="CH341" s="2">
        <v>9.19</v>
      </c>
      <c r="CI341" s="2">
        <v>9.19</v>
      </c>
      <c r="CJ341" s="2">
        <v>0</v>
      </c>
      <c r="CK341" s="2">
        <v>0</v>
      </c>
      <c r="CL341" t="s">
        <v>131</v>
      </c>
      <c r="CM341" t="s">
        <v>128</v>
      </c>
      <c r="CN341" t="s">
        <v>133</v>
      </c>
      <c r="CP341" t="s">
        <v>113</v>
      </c>
      <c r="CQ341" t="s">
        <v>134</v>
      </c>
      <c r="CR341" t="s">
        <v>113</v>
      </c>
      <c r="CS341" t="s">
        <v>113</v>
      </c>
      <c r="CT341" t="s">
        <v>132</v>
      </c>
      <c r="CU341" t="s">
        <v>134</v>
      </c>
      <c r="CV341" t="s">
        <v>132</v>
      </c>
      <c r="CW341" t="s">
        <v>558</v>
      </c>
      <c r="CX341" s="5">
        <v>16702339032</v>
      </c>
      <c r="CY341" t="s">
        <v>5336</v>
      </c>
      <c r="CZ341" t="s">
        <v>183</v>
      </c>
      <c r="DA341" t="s">
        <v>134</v>
      </c>
      <c r="DB341" t="s">
        <v>113</v>
      </c>
      <c r="DC341" t="s">
        <v>5333</v>
      </c>
      <c r="DD341" t="s">
        <v>5334</v>
      </c>
      <c r="DE341" t="s">
        <v>1197</v>
      </c>
      <c r="DF341" t="s">
        <v>5331</v>
      </c>
      <c r="DG341" t="s">
        <v>5336</v>
      </c>
    </row>
    <row r="342" spans="1:111" ht="14.45" customHeight="1" x14ac:dyDescent="0.25">
      <c r="A342" t="s">
        <v>5794</v>
      </c>
      <c r="B342" t="s">
        <v>187</v>
      </c>
      <c r="C342" s="1">
        <v>44848.016307060185</v>
      </c>
      <c r="D342" s="1">
        <v>44886</v>
      </c>
      <c r="E342" t="s">
        <v>112</v>
      </c>
      <c r="F342" s="1">
        <v>44956.791666666664</v>
      </c>
      <c r="G342" t="s">
        <v>113</v>
      </c>
      <c r="H342" t="s">
        <v>113</v>
      </c>
      <c r="I342" t="s">
        <v>113</v>
      </c>
      <c r="J342" t="s">
        <v>5795</v>
      </c>
      <c r="K342" t="s">
        <v>5796</v>
      </c>
      <c r="L342" t="s">
        <v>5797</v>
      </c>
      <c r="M342" t="s">
        <v>1128</v>
      </c>
      <c r="N342" t="s">
        <v>117</v>
      </c>
      <c r="O342" t="s">
        <v>118</v>
      </c>
      <c r="P342" s="4">
        <v>96950</v>
      </c>
      <c r="Q342" t="s">
        <v>119</v>
      </c>
      <c r="S342" s="5">
        <v>16702358748</v>
      </c>
      <c r="U342">
        <v>423710</v>
      </c>
      <c r="V342" t="s">
        <v>120</v>
      </c>
      <c r="X342" t="s">
        <v>4754</v>
      </c>
      <c r="Y342" t="s">
        <v>4755</v>
      </c>
      <c r="Z342" t="s">
        <v>4756</v>
      </c>
      <c r="AA342" t="s">
        <v>349</v>
      </c>
      <c r="AB342" t="s">
        <v>5797</v>
      </c>
      <c r="AC342" t="s">
        <v>1128</v>
      </c>
      <c r="AD342" t="s">
        <v>117</v>
      </c>
      <c r="AE342" t="s">
        <v>118</v>
      </c>
      <c r="AF342" s="4">
        <v>96950</v>
      </c>
      <c r="AG342" t="s">
        <v>119</v>
      </c>
      <c r="AI342" s="5">
        <v>16702358748</v>
      </c>
      <c r="AK342" t="s">
        <v>5798</v>
      </c>
      <c r="BC342" t="str">
        <f>"41-1011.00"</f>
        <v>41-1011.00</v>
      </c>
      <c r="BD342" t="s">
        <v>653</v>
      </c>
      <c r="BE342" t="s">
        <v>5799</v>
      </c>
      <c r="BF342" t="s">
        <v>2828</v>
      </c>
      <c r="BG342">
        <v>1</v>
      </c>
      <c r="BH342">
        <v>1</v>
      </c>
      <c r="BI342" s="1">
        <v>44958</v>
      </c>
      <c r="BJ342" s="1">
        <v>45322</v>
      </c>
      <c r="BK342" s="1">
        <v>44958</v>
      </c>
      <c r="BL342" s="1">
        <v>45322</v>
      </c>
      <c r="BM342">
        <v>35</v>
      </c>
      <c r="BN342">
        <v>0</v>
      </c>
      <c r="BO342">
        <v>7</v>
      </c>
      <c r="BP342">
        <v>7</v>
      </c>
      <c r="BQ342">
        <v>7</v>
      </c>
      <c r="BR342">
        <v>7</v>
      </c>
      <c r="BS342">
        <v>7</v>
      </c>
      <c r="BT342">
        <v>0</v>
      </c>
      <c r="BU342" t="str">
        <f>"8:00 AM"</f>
        <v>8:00 AM</v>
      </c>
      <c r="BV342" t="str">
        <f>"4:00 PM"</f>
        <v>4:00 PM</v>
      </c>
      <c r="BW342" t="s">
        <v>164</v>
      </c>
      <c r="BX342">
        <v>0</v>
      </c>
      <c r="BY342">
        <v>12</v>
      </c>
      <c r="BZ342" t="s">
        <v>134</v>
      </c>
      <c r="CA342">
        <v>5</v>
      </c>
      <c r="CB342" t="s">
        <v>5800</v>
      </c>
      <c r="CC342" t="s">
        <v>5797</v>
      </c>
      <c r="CD342" t="s">
        <v>1128</v>
      </c>
      <c r="CE342" t="s">
        <v>117</v>
      </c>
      <c r="CF342" t="s">
        <v>118</v>
      </c>
      <c r="CG342" s="4">
        <v>96950</v>
      </c>
      <c r="CH342" s="2">
        <v>10.45</v>
      </c>
      <c r="CI342" s="2">
        <v>10.45</v>
      </c>
      <c r="CJ342" s="2">
        <v>15.67</v>
      </c>
      <c r="CK342" s="2">
        <v>15.67</v>
      </c>
      <c r="CL342" t="s">
        <v>131</v>
      </c>
      <c r="CM342" t="s">
        <v>183</v>
      </c>
      <c r="CN342" t="s">
        <v>1330</v>
      </c>
      <c r="CP342" t="s">
        <v>113</v>
      </c>
      <c r="CQ342" t="s">
        <v>134</v>
      </c>
      <c r="CR342" t="s">
        <v>113</v>
      </c>
      <c r="CS342" t="s">
        <v>134</v>
      </c>
      <c r="CT342" t="s">
        <v>132</v>
      </c>
      <c r="CU342" t="s">
        <v>134</v>
      </c>
      <c r="CV342" t="s">
        <v>132</v>
      </c>
      <c r="CW342" t="s">
        <v>4761</v>
      </c>
      <c r="CX342" s="5">
        <v>16702358748</v>
      </c>
      <c r="CY342" t="s">
        <v>5798</v>
      </c>
      <c r="CZ342" t="s">
        <v>183</v>
      </c>
      <c r="DA342" t="s">
        <v>134</v>
      </c>
      <c r="DB342" t="s">
        <v>113</v>
      </c>
    </row>
    <row r="343" spans="1:111" ht="14.45" customHeight="1" x14ac:dyDescent="0.25">
      <c r="A343" t="s">
        <v>5801</v>
      </c>
      <c r="B343" t="s">
        <v>187</v>
      </c>
      <c r="C343" s="1">
        <v>44817.767066435183</v>
      </c>
      <c r="D343" s="1">
        <v>44886</v>
      </c>
      <c r="E343" t="s">
        <v>112</v>
      </c>
      <c r="F343" s="1">
        <v>44833.833333333336</v>
      </c>
      <c r="G343" t="s">
        <v>113</v>
      </c>
      <c r="H343" t="s">
        <v>113</v>
      </c>
      <c r="I343" t="s">
        <v>113</v>
      </c>
      <c r="J343" t="s">
        <v>5802</v>
      </c>
      <c r="L343" t="s">
        <v>5803</v>
      </c>
      <c r="N343" t="s">
        <v>117</v>
      </c>
      <c r="O343" t="s">
        <v>118</v>
      </c>
      <c r="P343" s="4">
        <v>96950</v>
      </c>
      <c r="Q343" t="s">
        <v>119</v>
      </c>
      <c r="R343" t="s">
        <v>132</v>
      </c>
      <c r="S343" s="5">
        <v>16703229240</v>
      </c>
      <c r="U343">
        <v>488320</v>
      </c>
      <c r="V343" t="s">
        <v>120</v>
      </c>
      <c r="X343" t="s">
        <v>5804</v>
      </c>
      <c r="Y343" t="s">
        <v>4755</v>
      </c>
      <c r="Z343" t="s">
        <v>792</v>
      </c>
      <c r="AA343" t="s">
        <v>5805</v>
      </c>
      <c r="AB343" t="s">
        <v>5806</v>
      </c>
      <c r="AD343" t="s">
        <v>117</v>
      </c>
      <c r="AE343" t="s">
        <v>118</v>
      </c>
      <c r="AF343" s="4">
        <v>96950</v>
      </c>
      <c r="AG343" t="s">
        <v>119</v>
      </c>
      <c r="AH343" t="s">
        <v>132</v>
      </c>
      <c r="AI343" s="5">
        <v>16703229240</v>
      </c>
      <c r="AK343" t="s">
        <v>5807</v>
      </c>
      <c r="BC343" t="str">
        <f>"49-3031.00"</f>
        <v>49-3031.00</v>
      </c>
      <c r="BD343" t="s">
        <v>2673</v>
      </c>
      <c r="BE343" t="s">
        <v>5808</v>
      </c>
      <c r="BF343" t="s">
        <v>5809</v>
      </c>
      <c r="BG343">
        <v>1</v>
      </c>
      <c r="BH343">
        <v>1</v>
      </c>
      <c r="BI343" s="1">
        <v>44835</v>
      </c>
      <c r="BJ343" s="1">
        <v>45199</v>
      </c>
      <c r="BK343" s="1">
        <v>44886</v>
      </c>
      <c r="BL343" s="1">
        <v>45199</v>
      </c>
      <c r="BM343">
        <v>40</v>
      </c>
      <c r="BN343">
        <v>0</v>
      </c>
      <c r="BO343">
        <v>8</v>
      </c>
      <c r="BP343">
        <v>8</v>
      </c>
      <c r="BQ343">
        <v>8</v>
      </c>
      <c r="BR343">
        <v>8</v>
      </c>
      <c r="BS343">
        <v>8</v>
      </c>
      <c r="BT343">
        <v>0</v>
      </c>
      <c r="BU343" t="str">
        <f>"8:00 AM"</f>
        <v>8:00 AM</v>
      </c>
      <c r="BV343" t="str">
        <f>"5:00 PM"</f>
        <v>5:00 PM</v>
      </c>
      <c r="BW343" t="s">
        <v>128</v>
      </c>
      <c r="BX343">
        <v>0</v>
      </c>
      <c r="BY343">
        <v>24</v>
      </c>
      <c r="BZ343" t="s">
        <v>113</v>
      </c>
      <c r="CB343" t="s">
        <v>5810</v>
      </c>
      <c r="CC343" t="s">
        <v>5811</v>
      </c>
      <c r="CE343" t="s">
        <v>117</v>
      </c>
      <c r="CF343" t="s">
        <v>118</v>
      </c>
      <c r="CG343" s="4">
        <v>96950</v>
      </c>
      <c r="CH343" s="2">
        <v>10.17</v>
      </c>
      <c r="CI343" s="2">
        <v>10.8</v>
      </c>
      <c r="CJ343" s="2">
        <v>15.26</v>
      </c>
      <c r="CK343" s="2">
        <v>16.2</v>
      </c>
      <c r="CL343" t="s">
        <v>131</v>
      </c>
      <c r="CM343" t="s">
        <v>132</v>
      </c>
      <c r="CN343" t="s">
        <v>133</v>
      </c>
      <c r="CP343" t="s">
        <v>113</v>
      </c>
      <c r="CQ343" t="s">
        <v>134</v>
      </c>
      <c r="CR343" t="s">
        <v>113</v>
      </c>
      <c r="CS343" t="s">
        <v>134</v>
      </c>
      <c r="CT343" t="s">
        <v>132</v>
      </c>
      <c r="CU343" t="s">
        <v>134</v>
      </c>
      <c r="CV343" t="s">
        <v>132</v>
      </c>
      <c r="CW343" t="s">
        <v>132</v>
      </c>
      <c r="CX343" s="5">
        <v>16703229240</v>
      </c>
      <c r="CY343" t="s">
        <v>5807</v>
      </c>
      <c r="CZ343" t="s">
        <v>5812</v>
      </c>
      <c r="DA343" t="s">
        <v>134</v>
      </c>
      <c r="DB343" t="s">
        <v>113</v>
      </c>
    </row>
    <row r="344" spans="1:111" ht="14.45" customHeight="1" x14ac:dyDescent="0.25">
      <c r="A344" t="s">
        <v>5813</v>
      </c>
      <c r="B344" t="s">
        <v>187</v>
      </c>
      <c r="C344" s="1">
        <v>44851.05955740741</v>
      </c>
      <c r="D344" s="1">
        <v>44886</v>
      </c>
      <c r="E344" t="s">
        <v>112</v>
      </c>
      <c r="F344" s="1">
        <v>45015.833333333336</v>
      </c>
      <c r="G344" t="s">
        <v>113</v>
      </c>
      <c r="H344" t="s">
        <v>113</v>
      </c>
      <c r="I344" t="s">
        <v>113</v>
      </c>
      <c r="J344" t="s">
        <v>5405</v>
      </c>
      <c r="K344" t="s">
        <v>5406</v>
      </c>
      <c r="L344" t="s">
        <v>5407</v>
      </c>
      <c r="N344" t="s">
        <v>141</v>
      </c>
      <c r="O344" t="s">
        <v>118</v>
      </c>
      <c r="P344" s="4">
        <v>96950</v>
      </c>
      <c r="Q344" t="s">
        <v>119</v>
      </c>
      <c r="S344" s="5">
        <v>16702343977</v>
      </c>
      <c r="U344">
        <v>81112</v>
      </c>
      <c r="V344" t="s">
        <v>120</v>
      </c>
      <c r="X344" t="s">
        <v>142</v>
      </c>
      <c r="Y344" t="s">
        <v>5408</v>
      </c>
      <c r="AA344" t="s">
        <v>326</v>
      </c>
      <c r="AB344" t="s">
        <v>5407</v>
      </c>
      <c r="AD344" t="s">
        <v>141</v>
      </c>
      <c r="AE344" t="s">
        <v>118</v>
      </c>
      <c r="AF344" s="4">
        <v>96950</v>
      </c>
      <c r="AG344" t="s">
        <v>119</v>
      </c>
      <c r="AI344" s="5">
        <v>16702343977</v>
      </c>
      <c r="AK344" t="s">
        <v>5409</v>
      </c>
      <c r="BC344" t="str">
        <f>"49-3021.00"</f>
        <v>49-3021.00</v>
      </c>
      <c r="BD344" t="s">
        <v>2282</v>
      </c>
      <c r="BE344" t="s">
        <v>5410</v>
      </c>
      <c r="BF344" t="s">
        <v>2282</v>
      </c>
      <c r="BG344">
        <v>1</v>
      </c>
      <c r="BH344">
        <v>1</v>
      </c>
      <c r="BI344" s="1">
        <v>45017</v>
      </c>
      <c r="BJ344" s="1">
        <v>45381</v>
      </c>
      <c r="BK344" s="1">
        <v>45017</v>
      </c>
      <c r="BL344" s="1">
        <v>45381</v>
      </c>
      <c r="BM344">
        <v>35</v>
      </c>
      <c r="BN344">
        <v>0</v>
      </c>
      <c r="BO344">
        <v>7</v>
      </c>
      <c r="BP344">
        <v>7</v>
      </c>
      <c r="BQ344">
        <v>7</v>
      </c>
      <c r="BR344">
        <v>7</v>
      </c>
      <c r="BS344">
        <v>7</v>
      </c>
      <c r="BT344">
        <v>0</v>
      </c>
      <c r="BU344" t="str">
        <f>"8:00 AM"</f>
        <v>8:00 AM</v>
      </c>
      <c r="BV344" t="str">
        <f>"4:00 PM"</f>
        <v>4:00 PM</v>
      </c>
      <c r="BW344" t="s">
        <v>164</v>
      </c>
      <c r="BX344">
        <v>0</v>
      </c>
      <c r="BY344">
        <v>12</v>
      </c>
      <c r="BZ344" t="s">
        <v>113</v>
      </c>
      <c r="CB344" s="3" t="s">
        <v>5411</v>
      </c>
      <c r="CC344" t="s">
        <v>2538</v>
      </c>
      <c r="CE344" t="s">
        <v>141</v>
      </c>
      <c r="CF344" t="s">
        <v>118</v>
      </c>
      <c r="CG344" s="4">
        <v>96950</v>
      </c>
      <c r="CH344" s="2">
        <v>10.06</v>
      </c>
      <c r="CI344" s="2">
        <v>10.06</v>
      </c>
      <c r="CJ344" s="2">
        <v>15.09</v>
      </c>
      <c r="CK344" s="2">
        <v>15.09</v>
      </c>
      <c r="CL344" t="s">
        <v>131</v>
      </c>
      <c r="CM344" t="s">
        <v>557</v>
      </c>
      <c r="CN344" t="s">
        <v>133</v>
      </c>
      <c r="CP344" t="s">
        <v>113</v>
      </c>
      <c r="CQ344" t="s">
        <v>134</v>
      </c>
      <c r="CR344" t="s">
        <v>113</v>
      </c>
      <c r="CS344" t="s">
        <v>134</v>
      </c>
      <c r="CT344" t="s">
        <v>132</v>
      </c>
      <c r="CU344" t="s">
        <v>134</v>
      </c>
      <c r="CV344" t="s">
        <v>132</v>
      </c>
      <c r="CW344" t="s">
        <v>4990</v>
      </c>
      <c r="CX344" s="5">
        <v>16702343977</v>
      </c>
      <c r="CY344" t="s">
        <v>4987</v>
      </c>
      <c r="CZ344" t="s">
        <v>132</v>
      </c>
      <c r="DA344" t="s">
        <v>134</v>
      </c>
      <c r="DB344" t="s">
        <v>113</v>
      </c>
      <c r="DC344" t="s">
        <v>4454</v>
      </c>
      <c r="DD344" t="s">
        <v>4991</v>
      </c>
      <c r="DF344" t="s">
        <v>4983</v>
      </c>
      <c r="DG344" t="s">
        <v>4987</v>
      </c>
    </row>
    <row r="345" spans="1:111" ht="14.45" customHeight="1" x14ac:dyDescent="0.25">
      <c r="A345" t="s">
        <v>5814</v>
      </c>
      <c r="B345" t="s">
        <v>187</v>
      </c>
      <c r="C345" s="1">
        <v>44838.115513888886</v>
      </c>
      <c r="D345" s="1">
        <v>44886</v>
      </c>
      <c r="E345" t="s">
        <v>112</v>
      </c>
      <c r="F345" s="1">
        <v>45015.833333333336</v>
      </c>
      <c r="G345" t="s">
        <v>113</v>
      </c>
      <c r="H345" t="s">
        <v>113</v>
      </c>
      <c r="I345" t="s">
        <v>113</v>
      </c>
      <c r="J345" t="s">
        <v>4537</v>
      </c>
      <c r="K345" t="s">
        <v>132</v>
      </c>
      <c r="L345" t="s">
        <v>4538</v>
      </c>
      <c r="M345" t="s">
        <v>4807</v>
      </c>
      <c r="N345" t="s">
        <v>141</v>
      </c>
      <c r="O345" t="s">
        <v>118</v>
      </c>
      <c r="P345" s="4">
        <v>96950</v>
      </c>
      <c r="Q345" t="s">
        <v>119</v>
      </c>
      <c r="R345" t="s">
        <v>132</v>
      </c>
      <c r="S345" s="5">
        <v>16702368202</v>
      </c>
      <c r="T345">
        <v>3554</v>
      </c>
      <c r="U345">
        <v>62211</v>
      </c>
      <c r="V345" t="s">
        <v>120</v>
      </c>
      <c r="X345" t="s">
        <v>4540</v>
      </c>
      <c r="Y345" t="s">
        <v>4541</v>
      </c>
      <c r="Z345" t="s">
        <v>1847</v>
      </c>
      <c r="AA345" t="s">
        <v>4542</v>
      </c>
      <c r="AB345" t="s">
        <v>4538</v>
      </c>
      <c r="AC345" t="s">
        <v>4807</v>
      </c>
      <c r="AD345" t="s">
        <v>141</v>
      </c>
      <c r="AE345" t="s">
        <v>118</v>
      </c>
      <c r="AF345" s="4">
        <v>96950</v>
      </c>
      <c r="AG345" t="s">
        <v>119</v>
      </c>
      <c r="AH345" t="s">
        <v>132</v>
      </c>
      <c r="AI345" s="5">
        <v>16702368202</v>
      </c>
      <c r="AJ345">
        <v>3554</v>
      </c>
      <c r="AK345" t="s">
        <v>4543</v>
      </c>
      <c r="BC345" t="str">
        <f>"29-2012.00"</f>
        <v>29-2012.00</v>
      </c>
      <c r="BD345" t="s">
        <v>4808</v>
      </c>
      <c r="BE345" t="s">
        <v>4809</v>
      </c>
      <c r="BF345" t="s">
        <v>4810</v>
      </c>
      <c r="BG345">
        <v>3</v>
      </c>
      <c r="BH345">
        <v>3</v>
      </c>
      <c r="BI345" s="1">
        <v>45017</v>
      </c>
      <c r="BJ345" s="1">
        <v>45381</v>
      </c>
      <c r="BK345" s="1">
        <v>45017</v>
      </c>
      <c r="BL345" s="1">
        <v>45381</v>
      </c>
      <c r="BM345">
        <v>40</v>
      </c>
      <c r="BN345">
        <v>0</v>
      </c>
      <c r="BO345">
        <v>8</v>
      </c>
      <c r="BP345">
        <v>8</v>
      </c>
      <c r="BQ345">
        <v>8</v>
      </c>
      <c r="BR345">
        <v>8</v>
      </c>
      <c r="BS345">
        <v>8</v>
      </c>
      <c r="BT345">
        <v>0</v>
      </c>
      <c r="BU345" t="str">
        <f>"7:00 AM"</f>
        <v>7:00 AM</v>
      </c>
      <c r="BV345" t="str">
        <f>"4:00 PM"</f>
        <v>4:00 PM</v>
      </c>
      <c r="BW345" t="s">
        <v>394</v>
      </c>
      <c r="BX345">
        <v>0</v>
      </c>
      <c r="BY345">
        <v>24</v>
      </c>
      <c r="BZ345" t="s">
        <v>113</v>
      </c>
      <c r="CB345" t="s">
        <v>5815</v>
      </c>
      <c r="CC345" t="s">
        <v>4538</v>
      </c>
      <c r="CD345" t="s">
        <v>4539</v>
      </c>
      <c r="CE345" t="s">
        <v>141</v>
      </c>
      <c r="CF345" t="s">
        <v>118</v>
      </c>
      <c r="CG345" s="4">
        <v>96950</v>
      </c>
      <c r="CH345" s="2">
        <v>15.18</v>
      </c>
      <c r="CI345" s="2">
        <v>23.57</v>
      </c>
      <c r="CJ345" s="2">
        <v>22.77</v>
      </c>
      <c r="CK345" s="2">
        <v>35.35</v>
      </c>
      <c r="CL345" t="s">
        <v>131</v>
      </c>
      <c r="CM345" t="s">
        <v>4548</v>
      </c>
      <c r="CN345" t="s">
        <v>133</v>
      </c>
      <c r="CP345" t="s">
        <v>113</v>
      </c>
      <c r="CQ345" t="s">
        <v>134</v>
      </c>
      <c r="CR345" t="s">
        <v>113</v>
      </c>
      <c r="CS345" t="s">
        <v>134</v>
      </c>
      <c r="CT345" t="s">
        <v>132</v>
      </c>
      <c r="CU345" t="s">
        <v>134</v>
      </c>
      <c r="CV345" t="s">
        <v>132</v>
      </c>
      <c r="CW345" t="s">
        <v>4549</v>
      </c>
      <c r="CX345" s="5">
        <v>16702368202</v>
      </c>
      <c r="CY345" t="s">
        <v>4550</v>
      </c>
      <c r="CZ345" t="s">
        <v>4551</v>
      </c>
      <c r="DA345" t="s">
        <v>134</v>
      </c>
      <c r="DB345" t="s">
        <v>113</v>
      </c>
      <c r="DC345" t="s">
        <v>4552</v>
      </c>
      <c r="DD345" t="s">
        <v>4553</v>
      </c>
      <c r="DE345" t="s">
        <v>2550</v>
      </c>
      <c r="DF345" t="s">
        <v>4537</v>
      </c>
      <c r="DG345" t="s">
        <v>4554</v>
      </c>
    </row>
    <row r="346" spans="1:111" ht="14.45" customHeight="1" x14ac:dyDescent="0.25">
      <c r="A346" t="s">
        <v>5816</v>
      </c>
      <c r="B346" t="s">
        <v>187</v>
      </c>
      <c r="C346" s="1">
        <v>44847.883644560185</v>
      </c>
      <c r="D346" s="1">
        <v>44886</v>
      </c>
      <c r="E346" t="s">
        <v>170</v>
      </c>
      <c r="G346" t="s">
        <v>113</v>
      </c>
      <c r="H346" t="s">
        <v>113</v>
      </c>
      <c r="I346" t="s">
        <v>113</v>
      </c>
      <c r="J346" t="s">
        <v>5817</v>
      </c>
      <c r="L346" t="s">
        <v>5818</v>
      </c>
      <c r="M346" t="s">
        <v>5819</v>
      </c>
      <c r="N346" t="s">
        <v>117</v>
      </c>
      <c r="O346" t="s">
        <v>118</v>
      </c>
      <c r="P346" s="4">
        <v>96950</v>
      </c>
      <c r="Q346" t="s">
        <v>119</v>
      </c>
      <c r="S346" s="5">
        <v>16702358885</v>
      </c>
      <c r="U346">
        <v>541618</v>
      </c>
      <c r="V346" t="s">
        <v>120</v>
      </c>
      <c r="X346" t="s">
        <v>5820</v>
      </c>
      <c r="Y346" t="s">
        <v>5821</v>
      </c>
      <c r="AA346" t="s">
        <v>590</v>
      </c>
      <c r="AB346" t="s">
        <v>5822</v>
      </c>
      <c r="AC346" t="s">
        <v>5819</v>
      </c>
      <c r="AD346" t="s">
        <v>117</v>
      </c>
      <c r="AE346" t="s">
        <v>118</v>
      </c>
      <c r="AF346" s="4">
        <v>96950</v>
      </c>
      <c r="AG346" t="s">
        <v>119</v>
      </c>
      <c r="AI346" s="5">
        <v>16702358885</v>
      </c>
      <c r="AK346" t="s">
        <v>5823</v>
      </c>
      <c r="AL346" t="s">
        <v>197</v>
      </c>
      <c r="AM346" t="s">
        <v>2148</v>
      </c>
      <c r="AN346" t="s">
        <v>2149</v>
      </c>
      <c r="AO346" t="s">
        <v>142</v>
      </c>
      <c r="AP346" t="s">
        <v>5824</v>
      </c>
      <c r="AQ346" t="s">
        <v>2151</v>
      </c>
      <c r="AR346" t="s">
        <v>117</v>
      </c>
      <c r="AS346" t="s">
        <v>118</v>
      </c>
      <c r="AT346" s="4">
        <v>96950</v>
      </c>
      <c r="AU346" t="s">
        <v>119</v>
      </c>
      <c r="AW346" s="5">
        <v>16702330081</v>
      </c>
      <c r="AY346" t="s">
        <v>2152</v>
      </c>
      <c r="AZ346" t="s">
        <v>5312</v>
      </c>
      <c r="BA346" t="s">
        <v>118</v>
      </c>
      <c r="BB346" t="s">
        <v>4724</v>
      </c>
      <c r="BC346" t="str">
        <f>"11-1021.00"</f>
        <v>11-1021.00</v>
      </c>
      <c r="BD346" t="s">
        <v>637</v>
      </c>
      <c r="BE346" t="s">
        <v>5825</v>
      </c>
      <c r="BF346" t="s">
        <v>5826</v>
      </c>
      <c r="BG346">
        <v>1</v>
      </c>
      <c r="BH346">
        <v>1</v>
      </c>
      <c r="BI346" s="1">
        <v>44966</v>
      </c>
      <c r="BJ346" s="1">
        <v>45330</v>
      </c>
      <c r="BK346" s="1">
        <v>44966</v>
      </c>
      <c r="BL346" s="1">
        <v>45330</v>
      </c>
      <c r="BM346">
        <v>40</v>
      </c>
      <c r="BN346">
        <v>0</v>
      </c>
      <c r="BO346">
        <v>8</v>
      </c>
      <c r="BP346">
        <v>8</v>
      </c>
      <c r="BQ346">
        <v>8</v>
      </c>
      <c r="BR346">
        <v>8</v>
      </c>
      <c r="BS346">
        <v>8</v>
      </c>
      <c r="BT346">
        <v>0</v>
      </c>
      <c r="BU346" t="str">
        <f>"8:00 AM"</f>
        <v>8:00 AM</v>
      </c>
      <c r="BV346" t="str">
        <f>"5:00 PM"</f>
        <v>5:00 PM</v>
      </c>
      <c r="BW346" t="s">
        <v>150</v>
      </c>
      <c r="BX346">
        <v>0</v>
      </c>
      <c r="BY346">
        <v>48</v>
      </c>
      <c r="BZ346" t="s">
        <v>113</v>
      </c>
      <c r="CB346" t="s">
        <v>5827</v>
      </c>
      <c r="CC346" t="s">
        <v>5828</v>
      </c>
      <c r="CD346" t="s">
        <v>5819</v>
      </c>
      <c r="CE346" t="s">
        <v>117</v>
      </c>
      <c r="CF346" t="s">
        <v>118</v>
      </c>
      <c r="CG346" s="4">
        <v>96950</v>
      </c>
      <c r="CH346" s="2">
        <v>20.83</v>
      </c>
      <c r="CJ346" s="2">
        <v>0</v>
      </c>
      <c r="CL346" t="s">
        <v>131</v>
      </c>
      <c r="CM346" t="s">
        <v>132</v>
      </c>
      <c r="CN346" t="s">
        <v>133</v>
      </c>
      <c r="CP346" t="s">
        <v>113</v>
      </c>
      <c r="CQ346" t="s">
        <v>134</v>
      </c>
      <c r="CR346" t="s">
        <v>113</v>
      </c>
      <c r="CS346" t="s">
        <v>113</v>
      </c>
      <c r="CT346" t="s">
        <v>132</v>
      </c>
      <c r="CU346" t="s">
        <v>134</v>
      </c>
      <c r="CV346" t="s">
        <v>132</v>
      </c>
      <c r="CW346" t="s">
        <v>132</v>
      </c>
      <c r="CX346" s="5">
        <v>16702358885</v>
      </c>
      <c r="CY346" t="s">
        <v>5823</v>
      </c>
      <c r="CZ346" t="s">
        <v>5829</v>
      </c>
      <c r="DA346" t="s">
        <v>134</v>
      </c>
      <c r="DB346" t="s">
        <v>113</v>
      </c>
      <c r="DC346" t="s">
        <v>2148</v>
      </c>
      <c r="DD346" t="s">
        <v>2149</v>
      </c>
      <c r="DE346" t="s">
        <v>1085</v>
      </c>
      <c r="DF346" t="s">
        <v>2153</v>
      </c>
      <c r="DG346" t="s">
        <v>4569</v>
      </c>
    </row>
    <row r="347" spans="1:111" ht="14.45" customHeight="1" x14ac:dyDescent="0.25">
      <c r="A347" t="s">
        <v>5830</v>
      </c>
      <c r="B347" t="s">
        <v>187</v>
      </c>
      <c r="C347" s="1">
        <v>44784.431720023145</v>
      </c>
      <c r="D347" s="1">
        <v>44886</v>
      </c>
      <c r="E347" t="s">
        <v>170</v>
      </c>
      <c r="G347" t="s">
        <v>113</v>
      </c>
      <c r="H347" t="s">
        <v>113</v>
      </c>
      <c r="I347" t="s">
        <v>113</v>
      </c>
      <c r="J347" t="s">
        <v>1558</v>
      </c>
      <c r="K347" t="s">
        <v>1559</v>
      </c>
      <c r="L347" t="s">
        <v>1560</v>
      </c>
      <c r="M347" t="s">
        <v>1571</v>
      </c>
      <c r="N347" t="s">
        <v>117</v>
      </c>
      <c r="O347" t="s">
        <v>118</v>
      </c>
      <c r="P347" s="4">
        <v>96950</v>
      </c>
      <c r="Q347" t="s">
        <v>119</v>
      </c>
      <c r="R347" t="s">
        <v>117</v>
      </c>
      <c r="S347" s="5">
        <v>16702342664</v>
      </c>
      <c r="T347">
        <v>0</v>
      </c>
      <c r="U347">
        <v>236220</v>
      </c>
      <c r="V347" t="s">
        <v>120</v>
      </c>
      <c r="X347" t="s">
        <v>1741</v>
      </c>
      <c r="Y347" t="s">
        <v>1828</v>
      </c>
      <c r="Z347" t="s">
        <v>1829</v>
      </c>
      <c r="AA347" t="s">
        <v>1830</v>
      </c>
      <c r="AB347" t="s">
        <v>1560</v>
      </c>
      <c r="AC347" t="s">
        <v>1561</v>
      </c>
      <c r="AD347" t="s">
        <v>117</v>
      </c>
      <c r="AE347" t="s">
        <v>118</v>
      </c>
      <c r="AF347" s="4">
        <v>96950</v>
      </c>
      <c r="AG347" t="s">
        <v>119</v>
      </c>
      <c r="AH347" t="s">
        <v>117</v>
      </c>
      <c r="AI347" s="5">
        <v>16702342664</v>
      </c>
      <c r="AJ347">
        <v>0</v>
      </c>
      <c r="AK347" t="s">
        <v>1566</v>
      </c>
      <c r="BC347" t="str">
        <f>"49-9071.00"</f>
        <v>49-9071.00</v>
      </c>
      <c r="BD347" t="s">
        <v>240</v>
      </c>
      <c r="BE347" t="s">
        <v>1831</v>
      </c>
      <c r="BF347" t="s">
        <v>1832</v>
      </c>
      <c r="BG347">
        <v>10</v>
      </c>
      <c r="BH347">
        <v>10</v>
      </c>
      <c r="BI347" s="1">
        <v>44835</v>
      </c>
      <c r="BJ347" s="1">
        <v>45199</v>
      </c>
      <c r="BK347" s="1">
        <v>44886</v>
      </c>
      <c r="BL347" s="1">
        <v>45199</v>
      </c>
      <c r="BM347">
        <v>40</v>
      </c>
      <c r="BN347">
        <v>0</v>
      </c>
      <c r="BO347">
        <v>8</v>
      </c>
      <c r="BP347">
        <v>8</v>
      </c>
      <c r="BQ347">
        <v>8</v>
      </c>
      <c r="BR347">
        <v>8</v>
      </c>
      <c r="BS347">
        <v>8</v>
      </c>
      <c r="BT347">
        <v>0</v>
      </c>
      <c r="BU347" t="str">
        <f>"8:00 AM"</f>
        <v>8:00 AM</v>
      </c>
      <c r="BV347" t="str">
        <f>"5:00 PM"</f>
        <v>5:00 PM</v>
      </c>
      <c r="BW347" t="s">
        <v>164</v>
      </c>
      <c r="BX347">
        <v>0</v>
      </c>
      <c r="BY347">
        <v>12</v>
      </c>
      <c r="BZ347" t="s">
        <v>113</v>
      </c>
      <c r="CB347" t="s">
        <v>5831</v>
      </c>
      <c r="CC347" t="s">
        <v>1658</v>
      </c>
      <c r="CD347" t="s">
        <v>1561</v>
      </c>
      <c r="CE347" t="s">
        <v>117</v>
      </c>
      <c r="CF347" t="s">
        <v>118</v>
      </c>
      <c r="CG347" s="4">
        <v>96950</v>
      </c>
      <c r="CH347" s="2">
        <v>8.7200000000000006</v>
      </c>
      <c r="CI347" s="2">
        <v>8.7200000000000006</v>
      </c>
      <c r="CJ347" s="2">
        <v>13.08</v>
      </c>
      <c r="CK347" s="2">
        <v>13.08</v>
      </c>
      <c r="CL347" t="s">
        <v>131</v>
      </c>
      <c r="CM347" t="s">
        <v>128</v>
      </c>
      <c r="CN347" t="s">
        <v>133</v>
      </c>
      <c r="CP347" t="s">
        <v>113</v>
      </c>
      <c r="CQ347" t="s">
        <v>134</v>
      </c>
      <c r="CR347" t="s">
        <v>113</v>
      </c>
      <c r="CS347" t="s">
        <v>134</v>
      </c>
      <c r="CT347" t="s">
        <v>132</v>
      </c>
      <c r="CU347" t="s">
        <v>134</v>
      </c>
      <c r="CV347" t="s">
        <v>132</v>
      </c>
      <c r="CW347" t="s">
        <v>1834</v>
      </c>
      <c r="CX347" s="5">
        <v>16702342664</v>
      </c>
      <c r="CY347" t="s">
        <v>1566</v>
      </c>
      <c r="CZ347" t="s">
        <v>399</v>
      </c>
      <c r="DA347" t="s">
        <v>134</v>
      </c>
      <c r="DB347" t="s">
        <v>113</v>
      </c>
    </row>
    <row r="348" spans="1:111" ht="14.45" customHeight="1" x14ac:dyDescent="0.25">
      <c r="A348" t="s">
        <v>5832</v>
      </c>
      <c r="B348" t="s">
        <v>356</v>
      </c>
      <c r="C348" s="1">
        <v>44759.963259027776</v>
      </c>
      <c r="D348" s="1">
        <v>44886</v>
      </c>
      <c r="E348" t="s">
        <v>170</v>
      </c>
      <c r="G348" t="s">
        <v>113</v>
      </c>
      <c r="H348" t="s">
        <v>113</v>
      </c>
      <c r="I348" t="s">
        <v>113</v>
      </c>
      <c r="J348" t="s">
        <v>3012</v>
      </c>
      <c r="K348" t="s">
        <v>5833</v>
      </c>
      <c r="L348" t="s">
        <v>5834</v>
      </c>
      <c r="N348" t="s">
        <v>117</v>
      </c>
      <c r="O348" t="s">
        <v>118</v>
      </c>
      <c r="P348" s="4">
        <v>96950</v>
      </c>
      <c r="Q348" t="s">
        <v>119</v>
      </c>
      <c r="S348" s="5">
        <v>16702341071</v>
      </c>
      <c r="U348">
        <v>56132</v>
      </c>
      <c r="V348" t="s">
        <v>120</v>
      </c>
      <c r="X348" t="s">
        <v>1363</v>
      </c>
      <c r="Y348" t="s">
        <v>3014</v>
      </c>
      <c r="Z348" t="s">
        <v>1728</v>
      </c>
      <c r="AA348" t="s">
        <v>144</v>
      </c>
      <c r="AB348" t="s">
        <v>5834</v>
      </c>
      <c r="AD348" t="s">
        <v>117</v>
      </c>
      <c r="AE348" t="s">
        <v>118</v>
      </c>
      <c r="AF348" s="4">
        <v>96950</v>
      </c>
      <c r="AG348" t="s">
        <v>119</v>
      </c>
      <c r="AI348" s="5">
        <v>16702341071</v>
      </c>
      <c r="AK348" t="s">
        <v>3021</v>
      </c>
      <c r="BC348" t="str">
        <f>"49-9071.00"</f>
        <v>49-9071.00</v>
      </c>
      <c r="BD348" t="s">
        <v>240</v>
      </c>
      <c r="BE348" t="s">
        <v>5835</v>
      </c>
      <c r="BF348" t="s">
        <v>5836</v>
      </c>
      <c r="BG348">
        <v>25</v>
      </c>
      <c r="BI348" s="1">
        <v>44835</v>
      </c>
      <c r="BJ348" s="1">
        <v>45199</v>
      </c>
      <c r="BM348">
        <v>40</v>
      </c>
      <c r="BN348">
        <v>0</v>
      </c>
      <c r="BO348">
        <v>8</v>
      </c>
      <c r="BP348">
        <v>8</v>
      </c>
      <c r="BQ348">
        <v>8</v>
      </c>
      <c r="BR348">
        <v>8</v>
      </c>
      <c r="BS348">
        <v>8</v>
      </c>
      <c r="BT348">
        <v>0</v>
      </c>
      <c r="BU348" t="str">
        <f>"8:00 AM"</f>
        <v>8:00 AM</v>
      </c>
      <c r="BV348" t="str">
        <f>"5:00 PM"</f>
        <v>5:00 PM</v>
      </c>
      <c r="BW348" t="s">
        <v>128</v>
      </c>
      <c r="BX348">
        <v>0</v>
      </c>
      <c r="BY348">
        <v>24</v>
      </c>
      <c r="BZ348" t="s">
        <v>113</v>
      </c>
      <c r="CB348" t="s">
        <v>5837</v>
      </c>
      <c r="CC348" t="s">
        <v>5838</v>
      </c>
      <c r="CD348" t="s">
        <v>4415</v>
      </c>
      <c r="CE348" t="s">
        <v>117</v>
      </c>
      <c r="CF348" t="s">
        <v>118</v>
      </c>
      <c r="CG348" s="4">
        <v>96950</v>
      </c>
      <c r="CH348" s="2">
        <v>9.19</v>
      </c>
      <c r="CI348" s="2">
        <v>9.19</v>
      </c>
      <c r="CJ348" s="2">
        <v>13.78</v>
      </c>
      <c r="CK348" s="2">
        <v>13.78</v>
      </c>
      <c r="CL348" t="s">
        <v>131</v>
      </c>
      <c r="CM348" t="s">
        <v>5839</v>
      </c>
      <c r="CN348" t="s">
        <v>133</v>
      </c>
      <c r="CP348" t="s">
        <v>113</v>
      </c>
      <c r="CQ348" t="s">
        <v>134</v>
      </c>
      <c r="CR348" t="s">
        <v>134</v>
      </c>
      <c r="CS348" t="s">
        <v>134</v>
      </c>
      <c r="CT348" t="s">
        <v>132</v>
      </c>
      <c r="CU348" t="s">
        <v>134</v>
      </c>
      <c r="CV348" t="s">
        <v>134</v>
      </c>
      <c r="CW348" t="s">
        <v>5840</v>
      </c>
      <c r="CX348" s="5">
        <v>16702341071</v>
      </c>
      <c r="CY348" t="s">
        <v>3021</v>
      </c>
      <c r="CZ348" t="s">
        <v>399</v>
      </c>
      <c r="DA348" t="s">
        <v>134</v>
      </c>
      <c r="DB348" t="s">
        <v>113</v>
      </c>
    </row>
    <row r="349" spans="1:111" ht="14.45" customHeight="1" x14ac:dyDescent="0.25">
      <c r="A349" t="s">
        <v>5841</v>
      </c>
      <c r="B349" t="s">
        <v>187</v>
      </c>
      <c r="C349" s="1">
        <v>44846.010506712963</v>
      </c>
      <c r="D349" s="1">
        <v>44886</v>
      </c>
      <c r="E349" t="s">
        <v>170</v>
      </c>
      <c r="G349" t="s">
        <v>113</v>
      </c>
      <c r="H349" t="s">
        <v>113</v>
      </c>
      <c r="I349" t="s">
        <v>113</v>
      </c>
      <c r="J349" t="s">
        <v>2143</v>
      </c>
      <c r="K349" t="s">
        <v>132</v>
      </c>
      <c r="L349" t="s">
        <v>694</v>
      </c>
      <c r="M349" t="s">
        <v>2144</v>
      </c>
      <c r="N349" t="s">
        <v>695</v>
      </c>
      <c r="O349" t="s">
        <v>118</v>
      </c>
      <c r="P349" s="4">
        <v>96952</v>
      </c>
      <c r="Q349" t="s">
        <v>119</v>
      </c>
      <c r="S349" s="5">
        <v>16704334501</v>
      </c>
      <c r="U349">
        <v>221112</v>
      </c>
      <c r="V349" t="s">
        <v>120</v>
      </c>
      <c r="X349" t="s">
        <v>2145</v>
      </c>
      <c r="Y349" t="s">
        <v>2146</v>
      </c>
      <c r="Z349" t="s">
        <v>5842</v>
      </c>
      <c r="AA349" t="s">
        <v>390</v>
      </c>
      <c r="AB349" t="s">
        <v>5843</v>
      </c>
      <c r="AC349" t="s">
        <v>694</v>
      </c>
      <c r="AD349" t="s">
        <v>695</v>
      </c>
      <c r="AE349" t="s">
        <v>118</v>
      </c>
      <c r="AF349" s="4">
        <v>96952</v>
      </c>
      <c r="AG349" t="s">
        <v>119</v>
      </c>
      <c r="AI349" s="5">
        <v>16704334501</v>
      </c>
      <c r="AK349" t="s">
        <v>2147</v>
      </c>
      <c r="AL349" t="s">
        <v>197</v>
      </c>
      <c r="AM349" t="s">
        <v>2148</v>
      </c>
      <c r="AN349" t="s">
        <v>2149</v>
      </c>
      <c r="AO349" t="s">
        <v>142</v>
      </c>
      <c r="AP349" t="s">
        <v>5844</v>
      </c>
      <c r="AQ349" t="s">
        <v>2151</v>
      </c>
      <c r="AR349" t="s">
        <v>117</v>
      </c>
      <c r="AS349" t="s">
        <v>118</v>
      </c>
      <c r="AT349" s="4">
        <v>96950</v>
      </c>
      <c r="AU349" t="s">
        <v>119</v>
      </c>
      <c r="AW349" s="5">
        <v>16702330081</v>
      </c>
      <c r="AY349" t="s">
        <v>4569</v>
      </c>
      <c r="AZ349" t="s">
        <v>2153</v>
      </c>
      <c r="BA349" t="s">
        <v>118</v>
      </c>
      <c r="BB349" t="s">
        <v>1244</v>
      </c>
      <c r="BC349" t="str">
        <f>"49-9071.00"</f>
        <v>49-9071.00</v>
      </c>
      <c r="BD349" t="s">
        <v>240</v>
      </c>
      <c r="BE349" t="s">
        <v>5845</v>
      </c>
      <c r="BF349" t="s">
        <v>453</v>
      </c>
      <c r="BG349">
        <v>1</v>
      </c>
      <c r="BH349">
        <v>1</v>
      </c>
      <c r="BI349" s="1">
        <v>44958</v>
      </c>
      <c r="BJ349" s="1">
        <v>45322</v>
      </c>
      <c r="BK349" s="1">
        <v>44958</v>
      </c>
      <c r="BL349" s="1">
        <v>45322</v>
      </c>
      <c r="BM349">
        <v>40</v>
      </c>
      <c r="BN349">
        <v>0</v>
      </c>
      <c r="BO349">
        <v>8</v>
      </c>
      <c r="BP349">
        <v>8</v>
      </c>
      <c r="BQ349">
        <v>8</v>
      </c>
      <c r="BR349">
        <v>8</v>
      </c>
      <c r="BS349">
        <v>8</v>
      </c>
      <c r="BT349">
        <v>0</v>
      </c>
      <c r="BU349" t="str">
        <f>"7:30 AM"</f>
        <v>7:30 AM</v>
      </c>
      <c r="BV349" t="str">
        <f>"4:30 PM"</f>
        <v>4:30 PM</v>
      </c>
      <c r="BW349" t="s">
        <v>164</v>
      </c>
      <c r="BX349">
        <v>0</v>
      </c>
      <c r="BY349">
        <v>24</v>
      </c>
      <c r="BZ349" t="s">
        <v>113</v>
      </c>
      <c r="CB349" t="s">
        <v>5846</v>
      </c>
      <c r="CC349" t="s">
        <v>2156</v>
      </c>
      <c r="CD349" t="s">
        <v>2144</v>
      </c>
      <c r="CE349" t="s">
        <v>695</v>
      </c>
      <c r="CF349" t="s">
        <v>118</v>
      </c>
      <c r="CG349" s="4">
        <v>96952</v>
      </c>
      <c r="CH349" s="2">
        <v>9.19</v>
      </c>
      <c r="CJ349" s="2">
        <v>13.79</v>
      </c>
      <c r="CL349" t="s">
        <v>131</v>
      </c>
      <c r="CN349" t="s">
        <v>133</v>
      </c>
      <c r="CP349" t="s">
        <v>113</v>
      </c>
      <c r="CQ349" t="s">
        <v>134</v>
      </c>
      <c r="CR349" t="s">
        <v>113</v>
      </c>
      <c r="CS349" t="s">
        <v>134</v>
      </c>
      <c r="CT349" t="s">
        <v>132</v>
      </c>
      <c r="CU349" t="s">
        <v>134</v>
      </c>
      <c r="CV349" t="s">
        <v>132</v>
      </c>
      <c r="CW349" t="s">
        <v>5847</v>
      </c>
      <c r="CX349" s="5">
        <v>16704334501</v>
      </c>
      <c r="CY349" t="s">
        <v>2147</v>
      </c>
      <c r="CZ349" t="s">
        <v>132</v>
      </c>
      <c r="DA349" t="s">
        <v>134</v>
      </c>
      <c r="DB349" t="s">
        <v>113</v>
      </c>
      <c r="DC349" t="s">
        <v>2148</v>
      </c>
      <c r="DD349" t="s">
        <v>2149</v>
      </c>
      <c r="DE349" t="s">
        <v>1085</v>
      </c>
      <c r="DF349" t="s">
        <v>2153</v>
      </c>
      <c r="DG349" t="s">
        <v>4569</v>
      </c>
    </row>
    <row r="350" spans="1:111" ht="14.45" customHeight="1" x14ac:dyDescent="0.25">
      <c r="A350" t="s">
        <v>5848</v>
      </c>
      <c r="B350" t="s">
        <v>187</v>
      </c>
      <c r="C350" s="1">
        <v>44852.092572569447</v>
      </c>
      <c r="D350" s="1">
        <v>44886</v>
      </c>
      <c r="E350" t="s">
        <v>170</v>
      </c>
      <c r="G350" t="s">
        <v>113</v>
      </c>
      <c r="H350" t="s">
        <v>113</v>
      </c>
      <c r="I350" t="s">
        <v>113</v>
      </c>
      <c r="J350" t="s">
        <v>5849</v>
      </c>
      <c r="K350" t="s">
        <v>5850</v>
      </c>
      <c r="L350" t="s">
        <v>5851</v>
      </c>
      <c r="M350" t="s">
        <v>1132</v>
      </c>
      <c r="N350" t="s">
        <v>141</v>
      </c>
      <c r="O350" t="s">
        <v>118</v>
      </c>
      <c r="P350" s="4">
        <v>96950</v>
      </c>
      <c r="Q350" t="s">
        <v>119</v>
      </c>
      <c r="S350" s="5">
        <v>16702351680</v>
      </c>
      <c r="U350">
        <v>81211</v>
      </c>
      <c r="V350" t="s">
        <v>120</v>
      </c>
      <c r="X350" t="s">
        <v>794</v>
      </c>
      <c r="Y350" t="s">
        <v>1129</v>
      </c>
      <c r="Z350" t="s">
        <v>1130</v>
      </c>
      <c r="AA350" t="s">
        <v>1424</v>
      </c>
      <c r="AB350" t="s">
        <v>5852</v>
      </c>
      <c r="AC350" t="s">
        <v>1128</v>
      </c>
      <c r="AD350" t="s">
        <v>117</v>
      </c>
      <c r="AE350" t="s">
        <v>118</v>
      </c>
      <c r="AF350" s="4">
        <v>96950</v>
      </c>
      <c r="AG350" t="s">
        <v>119</v>
      </c>
      <c r="AI350" s="5">
        <v>16702351680</v>
      </c>
      <c r="AK350" t="s">
        <v>5853</v>
      </c>
      <c r="BC350" t="str">
        <f>"39-5012.00"</f>
        <v>39-5012.00</v>
      </c>
      <c r="BD350" t="s">
        <v>806</v>
      </c>
      <c r="BE350" t="s">
        <v>5854</v>
      </c>
      <c r="BF350" t="s">
        <v>1096</v>
      </c>
      <c r="BG350">
        <v>8</v>
      </c>
      <c r="BH350">
        <v>8</v>
      </c>
      <c r="BI350" s="1">
        <v>44959</v>
      </c>
      <c r="BJ350" s="1">
        <v>45323</v>
      </c>
      <c r="BK350" s="1">
        <v>44959</v>
      </c>
      <c r="BL350" s="1">
        <v>45323</v>
      </c>
      <c r="BM350">
        <v>40</v>
      </c>
      <c r="BN350">
        <v>0</v>
      </c>
      <c r="BO350">
        <v>8</v>
      </c>
      <c r="BP350">
        <v>8</v>
      </c>
      <c r="BQ350">
        <v>8</v>
      </c>
      <c r="BR350">
        <v>8</v>
      </c>
      <c r="BS350">
        <v>8</v>
      </c>
      <c r="BT350">
        <v>0</v>
      </c>
      <c r="BU350" t="str">
        <f>"8:00 AM"</f>
        <v>8:00 AM</v>
      </c>
      <c r="BV350" t="str">
        <f>"5:00 PM"</f>
        <v>5:00 PM</v>
      </c>
      <c r="BW350" t="s">
        <v>164</v>
      </c>
      <c r="BX350">
        <v>0</v>
      </c>
      <c r="BY350">
        <v>12</v>
      </c>
      <c r="BZ350" t="s">
        <v>113</v>
      </c>
      <c r="CB350" t="s">
        <v>5855</v>
      </c>
      <c r="CC350" t="s">
        <v>2287</v>
      </c>
      <c r="CD350" t="s">
        <v>1551</v>
      </c>
      <c r="CE350" t="s">
        <v>117</v>
      </c>
      <c r="CF350" t="s">
        <v>118</v>
      </c>
      <c r="CG350" s="4">
        <v>96950</v>
      </c>
      <c r="CH350" s="2">
        <v>7.88</v>
      </c>
      <c r="CI350" s="2">
        <v>7.88</v>
      </c>
      <c r="CJ350" s="2">
        <v>11.82</v>
      </c>
      <c r="CK350" s="2">
        <v>11.82</v>
      </c>
      <c r="CL350" t="s">
        <v>131</v>
      </c>
      <c r="CM350" t="s">
        <v>132</v>
      </c>
      <c r="CN350" t="s">
        <v>133</v>
      </c>
      <c r="CP350" t="s">
        <v>113</v>
      </c>
      <c r="CQ350" t="s">
        <v>134</v>
      </c>
      <c r="CR350" t="s">
        <v>113</v>
      </c>
      <c r="CS350" t="s">
        <v>134</v>
      </c>
      <c r="CT350" t="s">
        <v>132</v>
      </c>
      <c r="CU350" t="s">
        <v>134</v>
      </c>
      <c r="CV350" t="s">
        <v>132</v>
      </c>
      <c r="CW350" t="s">
        <v>132</v>
      </c>
      <c r="CX350" s="5">
        <v>16702351680</v>
      </c>
      <c r="CY350" t="s">
        <v>5853</v>
      </c>
      <c r="CZ350" t="s">
        <v>624</v>
      </c>
      <c r="DA350" t="s">
        <v>134</v>
      </c>
      <c r="DB350" t="s">
        <v>113</v>
      </c>
    </row>
    <row r="351" spans="1:111" ht="14.45" customHeight="1" x14ac:dyDescent="0.25">
      <c r="A351" t="s">
        <v>5856</v>
      </c>
      <c r="B351" t="s">
        <v>187</v>
      </c>
      <c r="C351" s="1">
        <v>44838.067144907407</v>
      </c>
      <c r="D351" s="1">
        <v>44886</v>
      </c>
      <c r="E351" t="s">
        <v>170</v>
      </c>
      <c r="G351" t="s">
        <v>113</v>
      </c>
      <c r="H351" t="s">
        <v>113</v>
      </c>
      <c r="I351" t="s">
        <v>113</v>
      </c>
      <c r="J351" t="s">
        <v>4537</v>
      </c>
      <c r="K351" t="s">
        <v>132</v>
      </c>
      <c r="L351" t="s">
        <v>4538</v>
      </c>
      <c r="M351" t="s">
        <v>4539</v>
      </c>
      <c r="N351" t="s">
        <v>141</v>
      </c>
      <c r="O351" t="s">
        <v>118</v>
      </c>
      <c r="P351" s="4">
        <v>96950</v>
      </c>
      <c r="Q351" t="s">
        <v>119</v>
      </c>
      <c r="R351" t="s">
        <v>132</v>
      </c>
      <c r="S351" s="5">
        <v>16702368202</v>
      </c>
      <c r="T351">
        <v>3554</v>
      </c>
      <c r="U351">
        <v>62211</v>
      </c>
      <c r="V351" t="s">
        <v>120</v>
      </c>
      <c r="X351" t="s">
        <v>4540</v>
      </c>
      <c r="Y351" t="s">
        <v>4541</v>
      </c>
      <c r="Z351" t="s">
        <v>1847</v>
      </c>
      <c r="AA351" t="s">
        <v>4542</v>
      </c>
      <c r="AB351" t="s">
        <v>4538</v>
      </c>
      <c r="AC351" t="s">
        <v>4539</v>
      </c>
      <c r="AD351" t="s">
        <v>141</v>
      </c>
      <c r="AE351" t="s">
        <v>118</v>
      </c>
      <c r="AF351" s="4">
        <v>96950</v>
      </c>
      <c r="AG351" t="s">
        <v>119</v>
      </c>
      <c r="AH351" t="s">
        <v>132</v>
      </c>
      <c r="AI351" s="5">
        <v>16702368202</v>
      </c>
      <c r="AJ351">
        <v>3554</v>
      </c>
      <c r="AK351" t="s">
        <v>4543</v>
      </c>
      <c r="BC351" t="str">
        <f>"29-2034.00"</f>
        <v>29-2034.00</v>
      </c>
      <c r="BD351" t="s">
        <v>4544</v>
      </c>
      <c r="BE351" t="s">
        <v>4545</v>
      </c>
      <c r="BF351" t="s">
        <v>4546</v>
      </c>
      <c r="BG351">
        <v>1</v>
      </c>
      <c r="BH351">
        <v>1</v>
      </c>
      <c r="BI351" s="1">
        <v>44927</v>
      </c>
      <c r="BJ351" s="1">
        <v>45291</v>
      </c>
      <c r="BK351" s="1">
        <v>44927</v>
      </c>
      <c r="BL351" s="1">
        <v>45291</v>
      </c>
      <c r="BM351">
        <v>40</v>
      </c>
      <c r="BN351">
        <v>0</v>
      </c>
      <c r="BO351">
        <v>8</v>
      </c>
      <c r="BP351">
        <v>8</v>
      </c>
      <c r="BQ351">
        <v>8</v>
      </c>
      <c r="BR351">
        <v>8</v>
      </c>
      <c r="BS351">
        <v>8</v>
      </c>
      <c r="BT351">
        <v>0</v>
      </c>
      <c r="BU351" t="str">
        <f>"7:30 AM"</f>
        <v>7:30 AM</v>
      </c>
      <c r="BV351" t="str">
        <f>"4:30 PM"</f>
        <v>4:30 PM</v>
      </c>
      <c r="BW351" t="s">
        <v>394</v>
      </c>
      <c r="BX351">
        <v>0</v>
      </c>
      <c r="BY351">
        <v>24</v>
      </c>
      <c r="BZ351" t="s">
        <v>113</v>
      </c>
      <c r="CB351" t="s">
        <v>4547</v>
      </c>
      <c r="CC351" t="s">
        <v>4538</v>
      </c>
      <c r="CD351" t="s">
        <v>4539</v>
      </c>
      <c r="CE351" t="s">
        <v>141</v>
      </c>
      <c r="CF351" t="s">
        <v>118</v>
      </c>
      <c r="CG351" s="4">
        <v>96950</v>
      </c>
      <c r="CH351" s="2">
        <v>15.18</v>
      </c>
      <c r="CI351" s="2">
        <v>23.55</v>
      </c>
      <c r="CJ351" s="2">
        <v>22.77</v>
      </c>
      <c r="CK351" s="2">
        <v>35.32</v>
      </c>
      <c r="CL351" t="s">
        <v>131</v>
      </c>
      <c r="CM351" t="s">
        <v>4548</v>
      </c>
      <c r="CN351" t="s">
        <v>133</v>
      </c>
      <c r="CP351" t="s">
        <v>113</v>
      </c>
      <c r="CQ351" t="s">
        <v>134</v>
      </c>
      <c r="CR351" t="s">
        <v>113</v>
      </c>
      <c r="CS351" t="s">
        <v>134</v>
      </c>
      <c r="CT351" t="s">
        <v>132</v>
      </c>
      <c r="CU351" t="s">
        <v>132</v>
      </c>
      <c r="CV351" t="s">
        <v>132</v>
      </c>
      <c r="CW351" t="s">
        <v>4549</v>
      </c>
      <c r="CX351" s="5">
        <v>16702368202</v>
      </c>
      <c r="CY351" t="s">
        <v>4550</v>
      </c>
      <c r="CZ351" t="s">
        <v>4551</v>
      </c>
      <c r="DA351" t="s">
        <v>134</v>
      </c>
      <c r="DB351" t="s">
        <v>113</v>
      </c>
      <c r="DC351" t="s">
        <v>4552</v>
      </c>
      <c r="DD351" t="s">
        <v>4553</v>
      </c>
      <c r="DE351" t="s">
        <v>2550</v>
      </c>
      <c r="DF351" t="s">
        <v>4537</v>
      </c>
      <c r="DG351" t="s">
        <v>4554</v>
      </c>
    </row>
    <row r="352" spans="1:111" ht="14.45" customHeight="1" x14ac:dyDescent="0.25">
      <c r="A352" t="s">
        <v>5857</v>
      </c>
      <c r="B352" t="s">
        <v>187</v>
      </c>
      <c r="C352" s="1">
        <v>44813.066647453707</v>
      </c>
      <c r="D352" s="1">
        <v>44886</v>
      </c>
      <c r="E352" t="s">
        <v>170</v>
      </c>
      <c r="G352" t="s">
        <v>113</v>
      </c>
      <c r="H352" t="s">
        <v>113</v>
      </c>
      <c r="I352" t="s">
        <v>113</v>
      </c>
      <c r="J352" t="s">
        <v>293</v>
      </c>
      <c r="K352" t="s">
        <v>294</v>
      </c>
      <c r="L352" t="s">
        <v>295</v>
      </c>
      <c r="M352" t="s">
        <v>296</v>
      </c>
      <c r="N352" t="s">
        <v>117</v>
      </c>
      <c r="O352" t="s">
        <v>118</v>
      </c>
      <c r="P352" s="4">
        <v>96950</v>
      </c>
      <c r="Q352" t="s">
        <v>119</v>
      </c>
      <c r="S352" s="5">
        <v>16703223311</v>
      </c>
      <c r="T352">
        <v>4504</v>
      </c>
      <c r="U352">
        <v>72111</v>
      </c>
      <c r="V352" t="s">
        <v>120</v>
      </c>
      <c r="X352" t="s">
        <v>142</v>
      </c>
      <c r="Y352" t="s">
        <v>297</v>
      </c>
      <c r="AA352" t="s">
        <v>298</v>
      </c>
      <c r="AB352" t="s">
        <v>295</v>
      </c>
      <c r="AC352" t="s">
        <v>296</v>
      </c>
      <c r="AD352" t="s">
        <v>117</v>
      </c>
      <c r="AE352" t="s">
        <v>118</v>
      </c>
      <c r="AF352" s="4">
        <v>96950</v>
      </c>
      <c r="AG352" t="s">
        <v>119</v>
      </c>
      <c r="AI352" s="5">
        <v>16703223311</v>
      </c>
      <c r="AJ352">
        <v>4504</v>
      </c>
      <c r="AK352" t="s">
        <v>299</v>
      </c>
      <c r="BC352" t="str">
        <f>"43-4081.00"</f>
        <v>43-4081.00</v>
      </c>
      <c r="BD352" t="s">
        <v>300</v>
      </c>
      <c r="BE352" t="s">
        <v>5858</v>
      </c>
      <c r="BF352" t="s">
        <v>5859</v>
      </c>
      <c r="BG352">
        <v>6</v>
      </c>
      <c r="BH352">
        <v>6</v>
      </c>
      <c r="BI352" s="1">
        <v>44896</v>
      </c>
      <c r="BJ352" s="1">
        <v>45260</v>
      </c>
      <c r="BK352" s="1">
        <v>44896</v>
      </c>
      <c r="BL352" s="1">
        <v>45260</v>
      </c>
      <c r="BM352">
        <v>40</v>
      </c>
      <c r="BN352">
        <v>0</v>
      </c>
      <c r="BO352">
        <v>8</v>
      </c>
      <c r="BP352">
        <v>8</v>
      </c>
      <c r="BQ352">
        <v>8</v>
      </c>
      <c r="BR352">
        <v>8</v>
      </c>
      <c r="BS352">
        <v>8</v>
      </c>
      <c r="BT352">
        <v>0</v>
      </c>
      <c r="BU352" t="str">
        <f>"8:00 AM"</f>
        <v>8:00 AM</v>
      </c>
      <c r="BV352" t="str">
        <f>"5:00 PM"</f>
        <v>5:00 PM</v>
      </c>
      <c r="BW352" t="s">
        <v>164</v>
      </c>
      <c r="BX352">
        <v>0</v>
      </c>
      <c r="BY352">
        <v>12</v>
      </c>
      <c r="BZ352" t="s">
        <v>134</v>
      </c>
      <c r="CA352">
        <v>8</v>
      </c>
      <c r="CB352" t="s">
        <v>5860</v>
      </c>
      <c r="CC352" t="s">
        <v>295</v>
      </c>
      <c r="CD352" t="s">
        <v>296</v>
      </c>
      <c r="CE352" t="s">
        <v>117</v>
      </c>
      <c r="CF352" t="s">
        <v>118</v>
      </c>
      <c r="CG352" s="4">
        <v>96950</v>
      </c>
      <c r="CH352" s="2">
        <v>8.08</v>
      </c>
      <c r="CI352" s="2">
        <v>8.08</v>
      </c>
      <c r="CJ352" s="2">
        <v>12.12</v>
      </c>
      <c r="CK352" s="2">
        <v>12.12</v>
      </c>
      <c r="CL352" t="s">
        <v>131</v>
      </c>
      <c r="CM352" t="s">
        <v>304</v>
      </c>
      <c r="CN352" t="s">
        <v>133</v>
      </c>
      <c r="CP352" t="s">
        <v>113</v>
      </c>
      <c r="CQ352" t="s">
        <v>134</v>
      </c>
      <c r="CR352" t="s">
        <v>113</v>
      </c>
      <c r="CS352" t="s">
        <v>134</v>
      </c>
      <c r="CT352" t="s">
        <v>132</v>
      </c>
      <c r="CU352" t="s">
        <v>134</v>
      </c>
      <c r="CV352" t="s">
        <v>134</v>
      </c>
      <c r="CW352" t="s">
        <v>342</v>
      </c>
      <c r="CX352" s="5">
        <v>16703223311</v>
      </c>
      <c r="CY352" t="s">
        <v>306</v>
      </c>
      <c r="CZ352" t="s">
        <v>307</v>
      </c>
      <c r="DA352" t="s">
        <v>134</v>
      </c>
      <c r="DB352" t="s">
        <v>113</v>
      </c>
      <c r="DC352" t="s">
        <v>308</v>
      </c>
      <c r="DD352" t="s">
        <v>309</v>
      </c>
      <c r="DE352" t="s">
        <v>246</v>
      </c>
      <c r="DF352" t="s">
        <v>310</v>
      </c>
      <c r="DG352" t="s">
        <v>311</v>
      </c>
    </row>
    <row r="353" spans="1:111" ht="14.45" customHeight="1" x14ac:dyDescent="0.25">
      <c r="A353" t="s">
        <v>5861</v>
      </c>
      <c r="B353" t="s">
        <v>187</v>
      </c>
      <c r="C353" s="1">
        <v>44823.141047800927</v>
      </c>
      <c r="D353" s="1">
        <v>44886</v>
      </c>
      <c r="E353" t="s">
        <v>170</v>
      </c>
      <c r="G353" t="s">
        <v>134</v>
      </c>
      <c r="H353" t="s">
        <v>113</v>
      </c>
      <c r="I353" t="s">
        <v>113</v>
      </c>
      <c r="J353" t="s">
        <v>2063</v>
      </c>
      <c r="K353" t="s">
        <v>2064</v>
      </c>
      <c r="L353" t="s">
        <v>2065</v>
      </c>
      <c r="N353" t="s">
        <v>117</v>
      </c>
      <c r="O353" t="s">
        <v>118</v>
      </c>
      <c r="P353" s="4">
        <v>96950</v>
      </c>
      <c r="Q353" t="s">
        <v>119</v>
      </c>
      <c r="S353" s="5">
        <v>16702358570</v>
      </c>
      <c r="U353">
        <v>44522</v>
      </c>
      <c r="V353" t="s">
        <v>120</v>
      </c>
      <c r="X353" t="s">
        <v>2066</v>
      </c>
      <c r="Y353" t="s">
        <v>2067</v>
      </c>
      <c r="Z353" t="s">
        <v>1032</v>
      </c>
      <c r="AA353" t="s">
        <v>2068</v>
      </c>
      <c r="AB353" t="s">
        <v>2065</v>
      </c>
      <c r="AD353" t="s">
        <v>117</v>
      </c>
      <c r="AE353" t="s">
        <v>118</v>
      </c>
      <c r="AF353" s="4">
        <v>96950</v>
      </c>
      <c r="AG353" t="s">
        <v>119</v>
      </c>
      <c r="AI353" s="5">
        <v>16702358570</v>
      </c>
      <c r="AK353" t="s">
        <v>2069</v>
      </c>
      <c r="BC353" t="str">
        <f>"41-4012.00"</f>
        <v>41-4012.00</v>
      </c>
      <c r="BD353" t="s">
        <v>465</v>
      </c>
      <c r="BE353" t="s">
        <v>5862</v>
      </c>
      <c r="BF353" t="s">
        <v>5863</v>
      </c>
      <c r="BG353">
        <v>1</v>
      </c>
      <c r="BH353">
        <v>1</v>
      </c>
      <c r="BI353" s="1">
        <v>44835</v>
      </c>
      <c r="BJ353" s="1">
        <v>45930</v>
      </c>
      <c r="BK353" s="1">
        <v>44886</v>
      </c>
      <c r="BL353" s="1">
        <v>45930</v>
      </c>
      <c r="BM353">
        <v>35</v>
      </c>
      <c r="BN353">
        <v>7</v>
      </c>
      <c r="BO353">
        <v>6</v>
      </c>
      <c r="BP353">
        <v>0</v>
      </c>
      <c r="BQ353">
        <v>5</v>
      </c>
      <c r="BR353">
        <v>5</v>
      </c>
      <c r="BS353">
        <v>5</v>
      </c>
      <c r="BT353">
        <v>7</v>
      </c>
      <c r="BU353" t="str">
        <f>"7:00 AM"</f>
        <v>7:00 AM</v>
      </c>
      <c r="BV353" t="str">
        <f>"3:00 PM"</f>
        <v>3:00 PM</v>
      </c>
      <c r="BW353" t="s">
        <v>164</v>
      </c>
      <c r="BX353">
        <v>0</v>
      </c>
      <c r="BY353">
        <v>24</v>
      </c>
      <c r="BZ353" t="s">
        <v>113</v>
      </c>
      <c r="CB353" s="3" t="s">
        <v>5864</v>
      </c>
      <c r="CC353" t="s">
        <v>2073</v>
      </c>
      <c r="CD353" t="s">
        <v>1373</v>
      </c>
      <c r="CE353" t="s">
        <v>141</v>
      </c>
      <c r="CF353" t="s">
        <v>118</v>
      </c>
      <c r="CG353" s="4">
        <v>96950</v>
      </c>
      <c r="CH353" s="2">
        <v>8.81</v>
      </c>
      <c r="CI353" s="2">
        <v>8.81</v>
      </c>
      <c r="CJ353" s="2">
        <v>13.22</v>
      </c>
      <c r="CK353" s="2">
        <v>13.22</v>
      </c>
      <c r="CL353" t="s">
        <v>131</v>
      </c>
      <c r="CM353" t="s">
        <v>128</v>
      </c>
      <c r="CN353" t="s">
        <v>133</v>
      </c>
      <c r="CP353" t="s">
        <v>113</v>
      </c>
      <c r="CQ353" t="s">
        <v>134</v>
      </c>
      <c r="CR353" t="s">
        <v>113</v>
      </c>
      <c r="CS353" t="s">
        <v>134</v>
      </c>
      <c r="CT353" t="s">
        <v>132</v>
      </c>
      <c r="CU353" t="s">
        <v>134</v>
      </c>
      <c r="CV353" t="s">
        <v>132</v>
      </c>
      <c r="CW353" t="s">
        <v>715</v>
      </c>
      <c r="CX353" s="5">
        <v>16702358570</v>
      </c>
      <c r="CY353" t="s">
        <v>2069</v>
      </c>
      <c r="CZ353" t="s">
        <v>132</v>
      </c>
      <c r="DA353" t="s">
        <v>134</v>
      </c>
      <c r="DB353" t="s">
        <v>113</v>
      </c>
      <c r="DC353" t="s">
        <v>2066</v>
      </c>
      <c r="DD353" t="s">
        <v>2067</v>
      </c>
      <c r="DE353" t="s">
        <v>1032</v>
      </c>
    </row>
    <row r="354" spans="1:111" ht="14.45" customHeight="1" x14ac:dyDescent="0.25">
      <c r="A354" t="s">
        <v>5865</v>
      </c>
      <c r="B354" t="s">
        <v>187</v>
      </c>
      <c r="C354" s="1">
        <v>44848.097231250002</v>
      </c>
      <c r="D354" s="1">
        <v>44886</v>
      </c>
      <c r="E354" t="s">
        <v>170</v>
      </c>
      <c r="G354" t="s">
        <v>113</v>
      </c>
      <c r="H354" t="s">
        <v>113</v>
      </c>
      <c r="I354" t="s">
        <v>113</v>
      </c>
      <c r="J354" t="s">
        <v>5866</v>
      </c>
      <c r="L354" t="s">
        <v>5867</v>
      </c>
      <c r="N354" t="s">
        <v>141</v>
      </c>
      <c r="O354" t="s">
        <v>118</v>
      </c>
      <c r="P354" s="4">
        <v>96950</v>
      </c>
      <c r="Q354" t="s">
        <v>119</v>
      </c>
      <c r="S354" s="5">
        <v>16707854432</v>
      </c>
      <c r="U354">
        <v>236115</v>
      </c>
      <c r="V354" t="s">
        <v>120</v>
      </c>
      <c r="X354" t="s">
        <v>5868</v>
      </c>
      <c r="Y354" t="s">
        <v>5869</v>
      </c>
      <c r="Z354" t="s">
        <v>430</v>
      </c>
      <c r="AA354" t="s">
        <v>639</v>
      </c>
      <c r="AB354" t="s">
        <v>5867</v>
      </c>
      <c r="AD354" t="s">
        <v>141</v>
      </c>
      <c r="AE354" t="s">
        <v>118</v>
      </c>
      <c r="AF354" s="4">
        <v>96950</v>
      </c>
      <c r="AG354" t="s">
        <v>119</v>
      </c>
      <c r="AI354" s="5">
        <v>16707854432</v>
      </c>
      <c r="AK354" t="s">
        <v>5870</v>
      </c>
      <c r="BC354" t="str">
        <f>"49-9071.00"</f>
        <v>49-9071.00</v>
      </c>
      <c r="BD354" t="s">
        <v>240</v>
      </c>
      <c r="BE354" t="s">
        <v>5871</v>
      </c>
      <c r="BF354" t="s">
        <v>4098</v>
      </c>
      <c r="BG354">
        <v>10</v>
      </c>
      <c r="BH354">
        <v>10</v>
      </c>
      <c r="BI354" s="1">
        <v>44927</v>
      </c>
      <c r="BJ354" s="1">
        <v>45291</v>
      </c>
      <c r="BK354" s="1">
        <v>44927</v>
      </c>
      <c r="BL354" s="1">
        <v>45291</v>
      </c>
      <c r="BM354">
        <v>35</v>
      </c>
      <c r="BN354">
        <v>0</v>
      </c>
      <c r="BO354">
        <v>7</v>
      </c>
      <c r="BP354">
        <v>7</v>
      </c>
      <c r="BQ354">
        <v>7</v>
      </c>
      <c r="BR354">
        <v>7</v>
      </c>
      <c r="BS354">
        <v>7</v>
      </c>
      <c r="BT354">
        <v>0</v>
      </c>
      <c r="BU354" t="str">
        <f>"7:30 AM"</f>
        <v>7:30 AM</v>
      </c>
      <c r="BV354" t="str">
        <f>"4:30 PM"</f>
        <v>4:30 PM</v>
      </c>
      <c r="BW354" t="s">
        <v>164</v>
      </c>
      <c r="BX354">
        <v>0</v>
      </c>
      <c r="BY354">
        <v>12</v>
      </c>
      <c r="BZ354" t="s">
        <v>113</v>
      </c>
      <c r="CB354" s="3" t="s">
        <v>5872</v>
      </c>
      <c r="CC354" t="s">
        <v>5873</v>
      </c>
      <c r="CE354" t="s">
        <v>141</v>
      </c>
      <c r="CF354" t="s">
        <v>118</v>
      </c>
      <c r="CG354" s="4">
        <v>96950</v>
      </c>
      <c r="CH354" s="2">
        <v>9.19</v>
      </c>
      <c r="CI354" s="2">
        <v>9.19</v>
      </c>
      <c r="CJ354" s="2">
        <v>13.78</v>
      </c>
      <c r="CK354" s="2">
        <v>13.78</v>
      </c>
      <c r="CL354" t="s">
        <v>131</v>
      </c>
      <c r="CM354" t="s">
        <v>557</v>
      </c>
      <c r="CN354" t="s">
        <v>133</v>
      </c>
      <c r="CP354" t="s">
        <v>113</v>
      </c>
      <c r="CQ354" t="s">
        <v>134</v>
      </c>
      <c r="CR354" t="s">
        <v>113</v>
      </c>
      <c r="CS354" t="s">
        <v>134</v>
      </c>
      <c r="CT354" t="s">
        <v>132</v>
      </c>
      <c r="CU354" t="s">
        <v>134</v>
      </c>
      <c r="CV354" t="s">
        <v>132</v>
      </c>
      <c r="CW354" t="s">
        <v>245</v>
      </c>
      <c r="CX354" s="5">
        <v>16707854432</v>
      </c>
      <c r="CY354" t="s">
        <v>5870</v>
      </c>
      <c r="CZ354" t="s">
        <v>132</v>
      </c>
      <c r="DA354" t="s">
        <v>134</v>
      </c>
      <c r="DB354" t="s">
        <v>113</v>
      </c>
      <c r="DC354" t="s">
        <v>5874</v>
      </c>
      <c r="DD354" t="s">
        <v>602</v>
      </c>
      <c r="DF354" t="s">
        <v>5875</v>
      </c>
      <c r="DG354" t="s">
        <v>5876</v>
      </c>
    </row>
    <row r="355" spans="1:111" ht="14.45" customHeight="1" x14ac:dyDescent="0.25">
      <c r="A355" t="s">
        <v>5877</v>
      </c>
      <c r="B355" t="s">
        <v>187</v>
      </c>
      <c r="C355" s="1">
        <v>44851.365480671295</v>
      </c>
      <c r="D355" s="1">
        <v>44886</v>
      </c>
      <c r="E355" t="s">
        <v>170</v>
      </c>
      <c r="G355" t="s">
        <v>113</v>
      </c>
      <c r="H355" t="s">
        <v>113</v>
      </c>
      <c r="I355" t="s">
        <v>113</v>
      </c>
      <c r="J355" t="s">
        <v>5878</v>
      </c>
      <c r="K355" t="s">
        <v>5879</v>
      </c>
      <c r="L355" t="s">
        <v>5880</v>
      </c>
      <c r="M355" t="s">
        <v>1106</v>
      </c>
      <c r="N355" t="s">
        <v>117</v>
      </c>
      <c r="O355" t="s">
        <v>118</v>
      </c>
      <c r="P355" s="4">
        <v>96950</v>
      </c>
      <c r="Q355" t="s">
        <v>119</v>
      </c>
      <c r="R355" t="s">
        <v>118</v>
      </c>
      <c r="S355" s="5">
        <v>16709898771</v>
      </c>
      <c r="U355">
        <v>81121</v>
      </c>
      <c r="V355" t="s">
        <v>120</v>
      </c>
      <c r="X355" t="s">
        <v>5881</v>
      </c>
      <c r="Y355" t="s">
        <v>5882</v>
      </c>
      <c r="Z355" t="s">
        <v>5883</v>
      </c>
      <c r="AA355" t="s">
        <v>450</v>
      </c>
      <c r="AB355" t="s">
        <v>5880</v>
      </c>
      <c r="AC355" t="s">
        <v>1106</v>
      </c>
      <c r="AD355" t="s">
        <v>117</v>
      </c>
      <c r="AE355" t="s">
        <v>118</v>
      </c>
      <c r="AF355" s="4">
        <v>96950</v>
      </c>
      <c r="AG355" t="s">
        <v>119</v>
      </c>
      <c r="AH355" t="s">
        <v>118</v>
      </c>
      <c r="AI355" s="5">
        <v>16709898771</v>
      </c>
      <c r="AK355" t="s">
        <v>5884</v>
      </c>
      <c r="BC355" t="str">
        <f>"49-9071.00"</f>
        <v>49-9071.00</v>
      </c>
      <c r="BD355" t="s">
        <v>240</v>
      </c>
      <c r="BE355" t="s">
        <v>5885</v>
      </c>
      <c r="BF355" t="s">
        <v>3648</v>
      </c>
      <c r="BG355">
        <v>10</v>
      </c>
      <c r="BH355">
        <v>10</v>
      </c>
      <c r="BI355" s="1">
        <v>44896</v>
      </c>
      <c r="BJ355" s="1">
        <v>45199</v>
      </c>
      <c r="BK355" s="1">
        <v>44896</v>
      </c>
      <c r="BL355" s="1">
        <v>45199</v>
      </c>
      <c r="BM355">
        <v>40</v>
      </c>
      <c r="BN355">
        <v>0</v>
      </c>
      <c r="BO355">
        <v>8</v>
      </c>
      <c r="BP355">
        <v>8</v>
      </c>
      <c r="BQ355">
        <v>8</v>
      </c>
      <c r="BR355">
        <v>8</v>
      </c>
      <c r="BS355">
        <v>8</v>
      </c>
      <c r="BT355">
        <v>0</v>
      </c>
      <c r="BU355" t="str">
        <f>"8:00 AM"</f>
        <v>8:00 AM</v>
      </c>
      <c r="BV355" t="str">
        <f>"5:00 PM"</f>
        <v>5:00 PM</v>
      </c>
      <c r="BW355" t="s">
        <v>128</v>
      </c>
      <c r="BX355">
        <v>0</v>
      </c>
      <c r="BY355">
        <v>6</v>
      </c>
      <c r="BZ355" t="s">
        <v>113</v>
      </c>
      <c r="CB355" t="s">
        <v>5886</v>
      </c>
      <c r="CC355" t="s">
        <v>1105</v>
      </c>
      <c r="CD355" t="s">
        <v>1106</v>
      </c>
      <c r="CE355" t="s">
        <v>117</v>
      </c>
      <c r="CF355" t="s">
        <v>118</v>
      </c>
      <c r="CG355" s="4">
        <v>96950</v>
      </c>
      <c r="CH355" s="2">
        <v>9.19</v>
      </c>
      <c r="CI355" s="2">
        <v>9.5</v>
      </c>
      <c r="CJ355" s="2">
        <v>0</v>
      </c>
      <c r="CK355" s="2">
        <v>0</v>
      </c>
      <c r="CL355" t="s">
        <v>131</v>
      </c>
      <c r="CM355" t="s">
        <v>132</v>
      </c>
      <c r="CN355" t="s">
        <v>1330</v>
      </c>
      <c r="CP355" t="s">
        <v>113</v>
      </c>
      <c r="CQ355" t="s">
        <v>134</v>
      </c>
      <c r="CR355" t="s">
        <v>134</v>
      </c>
      <c r="CS355" t="s">
        <v>113</v>
      </c>
      <c r="CT355" t="s">
        <v>132</v>
      </c>
      <c r="CU355" t="s">
        <v>134</v>
      </c>
      <c r="CV355" t="s">
        <v>132</v>
      </c>
      <c r="CW355" t="s">
        <v>1460</v>
      </c>
      <c r="CX355" s="5">
        <v>16709898771</v>
      </c>
      <c r="CY355" t="s">
        <v>5884</v>
      </c>
      <c r="CZ355" t="s">
        <v>132</v>
      </c>
      <c r="DA355" t="s">
        <v>134</v>
      </c>
      <c r="DB355" t="s">
        <v>113</v>
      </c>
    </row>
    <row r="356" spans="1:111" ht="14.45" customHeight="1" x14ac:dyDescent="0.25">
      <c r="A356" t="s">
        <v>5887</v>
      </c>
      <c r="B356" t="s">
        <v>111</v>
      </c>
      <c r="C356" s="1">
        <v>44779.080804976853</v>
      </c>
      <c r="D356" s="1">
        <v>44886</v>
      </c>
      <c r="E356" t="s">
        <v>112</v>
      </c>
      <c r="F356" s="1">
        <v>44834.833333333336</v>
      </c>
      <c r="G356" t="s">
        <v>113</v>
      </c>
      <c r="H356" t="s">
        <v>113</v>
      </c>
      <c r="I356" t="s">
        <v>113</v>
      </c>
      <c r="J356" t="s">
        <v>3642</v>
      </c>
      <c r="K356" t="s">
        <v>3643</v>
      </c>
      <c r="L356" t="s">
        <v>3644</v>
      </c>
      <c r="N356" t="s">
        <v>141</v>
      </c>
      <c r="O356" t="s">
        <v>118</v>
      </c>
      <c r="P356" s="4">
        <v>96950</v>
      </c>
      <c r="Q356" t="s">
        <v>119</v>
      </c>
      <c r="S356" s="5">
        <v>16702346108</v>
      </c>
      <c r="T356">
        <v>7723</v>
      </c>
      <c r="U356">
        <v>531110</v>
      </c>
      <c r="V356" t="s">
        <v>120</v>
      </c>
      <c r="X356" t="s">
        <v>958</v>
      </c>
      <c r="Y356" t="s">
        <v>3645</v>
      </c>
      <c r="Z356" t="s">
        <v>3212</v>
      </c>
      <c r="AA356" t="s">
        <v>144</v>
      </c>
      <c r="AB356" t="s">
        <v>3644</v>
      </c>
      <c r="AD356" t="s">
        <v>141</v>
      </c>
      <c r="AE356" t="s">
        <v>118</v>
      </c>
      <c r="AF356" s="4">
        <v>96950</v>
      </c>
      <c r="AG356" t="s">
        <v>119</v>
      </c>
      <c r="AI356" s="5">
        <v>16702346108</v>
      </c>
      <c r="AJ356">
        <v>7723</v>
      </c>
      <c r="AK356" t="s">
        <v>3646</v>
      </c>
      <c r="BC356" t="str">
        <f>"49-9071.00"</f>
        <v>49-9071.00</v>
      </c>
      <c r="BD356" t="s">
        <v>240</v>
      </c>
      <c r="BE356" t="s">
        <v>3647</v>
      </c>
      <c r="BF356" t="s">
        <v>3648</v>
      </c>
      <c r="BG356">
        <v>2</v>
      </c>
      <c r="BI356" s="1">
        <v>44836</v>
      </c>
      <c r="BJ356" s="1">
        <v>45200</v>
      </c>
      <c r="BM356">
        <v>40</v>
      </c>
      <c r="BN356">
        <v>0</v>
      </c>
      <c r="BO356">
        <v>8</v>
      </c>
      <c r="BP356">
        <v>8</v>
      </c>
      <c r="BQ356">
        <v>8</v>
      </c>
      <c r="BR356">
        <v>8</v>
      </c>
      <c r="BS356">
        <v>8</v>
      </c>
      <c r="BT356">
        <v>0</v>
      </c>
      <c r="BU356" t="str">
        <f>"8:00 AM"</f>
        <v>8:00 AM</v>
      </c>
      <c r="BV356" t="str">
        <f>"5:00 PM"</f>
        <v>5:00 PM</v>
      </c>
      <c r="BW356" t="s">
        <v>164</v>
      </c>
      <c r="BX356">
        <v>0</v>
      </c>
      <c r="BY356">
        <v>24</v>
      </c>
      <c r="BZ356" t="s">
        <v>113</v>
      </c>
      <c r="CB356" t="s">
        <v>3649</v>
      </c>
      <c r="CC356" t="s">
        <v>1106</v>
      </c>
      <c r="CD356" t="s">
        <v>947</v>
      </c>
      <c r="CE356" t="s">
        <v>117</v>
      </c>
      <c r="CF356" t="s">
        <v>118</v>
      </c>
      <c r="CG356" s="4">
        <v>96950</v>
      </c>
      <c r="CH356" s="2">
        <v>8.7200000000000006</v>
      </c>
      <c r="CI356" s="2">
        <v>8.7200000000000006</v>
      </c>
      <c r="CJ356" s="2">
        <v>13.08</v>
      </c>
      <c r="CK356" s="2">
        <v>13.08</v>
      </c>
      <c r="CL356" t="s">
        <v>131</v>
      </c>
      <c r="CN356" t="s">
        <v>133</v>
      </c>
      <c r="CP356" t="s">
        <v>134</v>
      </c>
      <c r="CQ356" t="s">
        <v>134</v>
      </c>
      <c r="CR356" t="s">
        <v>134</v>
      </c>
      <c r="CS356" t="s">
        <v>134</v>
      </c>
      <c r="CT356" t="s">
        <v>132</v>
      </c>
      <c r="CU356" t="s">
        <v>134</v>
      </c>
      <c r="CV356" t="s">
        <v>132</v>
      </c>
      <c r="CW356" t="s">
        <v>183</v>
      </c>
      <c r="CX356" s="5">
        <v>16702346108</v>
      </c>
      <c r="CY356" t="s">
        <v>3646</v>
      </c>
      <c r="CZ356" t="s">
        <v>132</v>
      </c>
      <c r="DA356" t="s">
        <v>134</v>
      </c>
      <c r="DB356" t="s">
        <v>113</v>
      </c>
    </row>
    <row r="357" spans="1:111" ht="14.45" customHeight="1" x14ac:dyDescent="0.25">
      <c r="A357" t="s">
        <v>5675</v>
      </c>
      <c r="B357" t="s">
        <v>187</v>
      </c>
      <c r="C357" s="1">
        <v>44845.165277662039</v>
      </c>
      <c r="D357" s="1">
        <v>44883</v>
      </c>
      <c r="E357" t="s">
        <v>112</v>
      </c>
      <c r="F357" s="1">
        <v>44940.791666666664</v>
      </c>
      <c r="G357" t="s">
        <v>113</v>
      </c>
      <c r="H357" t="s">
        <v>113</v>
      </c>
      <c r="I357" t="s">
        <v>113</v>
      </c>
      <c r="J357" t="s">
        <v>5676</v>
      </c>
      <c r="K357" t="s">
        <v>768</v>
      </c>
      <c r="L357" t="s">
        <v>5677</v>
      </c>
      <c r="M357" t="s">
        <v>5678</v>
      </c>
      <c r="N357" t="s">
        <v>141</v>
      </c>
      <c r="O357" t="s">
        <v>118</v>
      </c>
      <c r="P357" s="4">
        <v>96950</v>
      </c>
      <c r="Q357" t="s">
        <v>119</v>
      </c>
      <c r="S357" s="5">
        <v>16702345050</v>
      </c>
      <c r="U357">
        <v>53119</v>
      </c>
      <c r="V357" t="s">
        <v>120</v>
      </c>
      <c r="X357" t="s">
        <v>5679</v>
      </c>
      <c r="Y357" t="s">
        <v>5680</v>
      </c>
      <c r="Z357" t="s">
        <v>5681</v>
      </c>
      <c r="AA357" t="s">
        <v>5682</v>
      </c>
      <c r="AB357" t="s">
        <v>5677</v>
      </c>
      <c r="AC357" t="s">
        <v>5683</v>
      </c>
      <c r="AD357" t="s">
        <v>141</v>
      </c>
      <c r="AE357" t="s">
        <v>118</v>
      </c>
      <c r="AF357" s="4">
        <v>96950</v>
      </c>
      <c r="AG357" t="s">
        <v>119</v>
      </c>
      <c r="AI357" s="5">
        <v>16702345050</v>
      </c>
      <c r="AK357" t="s">
        <v>5684</v>
      </c>
      <c r="BC357" t="str">
        <f>"41-9022.00"</f>
        <v>41-9022.00</v>
      </c>
      <c r="BD357" t="s">
        <v>5685</v>
      </c>
      <c r="BE357" t="s">
        <v>5686</v>
      </c>
      <c r="BF357" t="s">
        <v>5687</v>
      </c>
      <c r="BG357">
        <v>1</v>
      </c>
      <c r="BH357">
        <v>1</v>
      </c>
      <c r="BI357" s="1">
        <v>44942</v>
      </c>
      <c r="BJ357" s="1">
        <v>45306</v>
      </c>
      <c r="BK357" s="1">
        <v>44942</v>
      </c>
      <c r="BL357" s="1">
        <v>45306</v>
      </c>
      <c r="BM357">
        <v>35</v>
      </c>
      <c r="BN357">
        <v>0</v>
      </c>
      <c r="BO357">
        <v>7</v>
      </c>
      <c r="BP357">
        <v>7</v>
      </c>
      <c r="BQ357">
        <v>7</v>
      </c>
      <c r="BR357">
        <v>7</v>
      </c>
      <c r="BS357">
        <v>7</v>
      </c>
      <c r="BT357">
        <v>0</v>
      </c>
      <c r="BU357" t="str">
        <f>"9:00 AM"</f>
        <v>9:00 AM</v>
      </c>
      <c r="BV357" t="str">
        <f>"5:00 PM"</f>
        <v>5:00 PM</v>
      </c>
      <c r="BW357" t="s">
        <v>394</v>
      </c>
      <c r="BX357">
        <v>0</v>
      </c>
      <c r="BY357">
        <v>12</v>
      </c>
      <c r="BZ357" t="s">
        <v>113</v>
      </c>
      <c r="CB357" t="s">
        <v>5688</v>
      </c>
      <c r="CC357" t="s">
        <v>5689</v>
      </c>
      <c r="CD357" t="s">
        <v>2538</v>
      </c>
      <c r="CE357" t="s">
        <v>141</v>
      </c>
      <c r="CF357" t="s">
        <v>118</v>
      </c>
      <c r="CG357" s="4">
        <v>96950</v>
      </c>
      <c r="CH357" s="2">
        <v>8.76</v>
      </c>
      <c r="CI357" s="2">
        <v>20.29</v>
      </c>
      <c r="CJ357" s="2">
        <v>13.14</v>
      </c>
      <c r="CK357" s="2">
        <v>30.44</v>
      </c>
      <c r="CL357" t="s">
        <v>131</v>
      </c>
      <c r="CM357" t="s">
        <v>183</v>
      </c>
      <c r="CN357" t="s">
        <v>133</v>
      </c>
      <c r="CP357" t="s">
        <v>113</v>
      </c>
      <c r="CQ357" t="s">
        <v>134</v>
      </c>
      <c r="CR357" t="s">
        <v>113</v>
      </c>
      <c r="CS357" t="s">
        <v>134</v>
      </c>
      <c r="CT357" t="s">
        <v>132</v>
      </c>
      <c r="CU357" t="s">
        <v>134</v>
      </c>
      <c r="CV357" t="s">
        <v>134</v>
      </c>
      <c r="CW357" t="s">
        <v>183</v>
      </c>
      <c r="CX357" s="5">
        <v>16702345050</v>
      </c>
      <c r="CY357" t="s">
        <v>5684</v>
      </c>
      <c r="CZ357" t="s">
        <v>132</v>
      </c>
      <c r="DA357" t="s">
        <v>134</v>
      </c>
      <c r="DB357" t="s">
        <v>113</v>
      </c>
    </row>
    <row r="358" spans="1:111" ht="14.45" customHeight="1" x14ac:dyDescent="0.25">
      <c r="A358" t="s">
        <v>5690</v>
      </c>
      <c r="B358" t="s">
        <v>356</v>
      </c>
      <c r="C358" s="1">
        <v>44826.348493287034</v>
      </c>
      <c r="D358" s="1">
        <v>44883</v>
      </c>
      <c r="E358" t="s">
        <v>170</v>
      </c>
      <c r="G358" t="s">
        <v>113</v>
      </c>
      <c r="H358" t="s">
        <v>113</v>
      </c>
      <c r="I358" t="s">
        <v>113</v>
      </c>
      <c r="J358" t="s">
        <v>5691</v>
      </c>
      <c r="K358" t="s">
        <v>4654</v>
      </c>
      <c r="L358" t="s">
        <v>5692</v>
      </c>
      <c r="M358" t="s">
        <v>1106</v>
      </c>
      <c r="N358" t="s">
        <v>117</v>
      </c>
      <c r="O358" t="s">
        <v>118</v>
      </c>
      <c r="P358" s="4">
        <v>96950</v>
      </c>
      <c r="Q358" t="s">
        <v>119</v>
      </c>
      <c r="R358" t="s">
        <v>118</v>
      </c>
      <c r="S358" s="5">
        <v>16702871609</v>
      </c>
      <c r="U358">
        <v>531110</v>
      </c>
      <c r="V358" t="s">
        <v>120</v>
      </c>
      <c r="X358" t="s">
        <v>4663</v>
      </c>
      <c r="Y358" t="s">
        <v>5693</v>
      </c>
      <c r="Z358" t="s">
        <v>5694</v>
      </c>
      <c r="AA358" t="s">
        <v>238</v>
      </c>
      <c r="AB358" t="s">
        <v>5692</v>
      </c>
      <c r="AC358" t="s">
        <v>1106</v>
      </c>
      <c r="AD358" t="s">
        <v>117</v>
      </c>
      <c r="AE358" t="s">
        <v>118</v>
      </c>
      <c r="AF358" s="4">
        <v>96950</v>
      </c>
      <c r="AG358" t="s">
        <v>119</v>
      </c>
      <c r="AH358" t="s">
        <v>118</v>
      </c>
      <c r="AI358" s="5">
        <v>16702871609</v>
      </c>
      <c r="AK358" t="s">
        <v>5695</v>
      </c>
      <c r="BC358" t="str">
        <f>"49-9071.00"</f>
        <v>49-9071.00</v>
      </c>
      <c r="BD358" t="s">
        <v>240</v>
      </c>
      <c r="BE358" t="s">
        <v>5696</v>
      </c>
      <c r="BF358" t="s">
        <v>5697</v>
      </c>
      <c r="BG358">
        <v>5</v>
      </c>
      <c r="BI358" s="1">
        <v>44896</v>
      </c>
      <c r="BJ358" s="1">
        <v>45199</v>
      </c>
      <c r="BM358">
        <v>40</v>
      </c>
      <c r="BN358">
        <v>0</v>
      </c>
      <c r="BO358">
        <v>8</v>
      </c>
      <c r="BP358">
        <v>8</v>
      </c>
      <c r="BQ358">
        <v>8</v>
      </c>
      <c r="BR358">
        <v>8</v>
      </c>
      <c r="BS358">
        <v>8</v>
      </c>
      <c r="BT358">
        <v>0</v>
      </c>
      <c r="BU358" t="str">
        <f>"8:00 AM"</f>
        <v>8:00 AM</v>
      </c>
      <c r="BV358" t="str">
        <f>"5:00 PM"</f>
        <v>5:00 PM</v>
      </c>
      <c r="BW358" t="s">
        <v>164</v>
      </c>
      <c r="BX358">
        <v>0</v>
      </c>
      <c r="BY358">
        <v>12</v>
      </c>
      <c r="BZ358" t="s">
        <v>113</v>
      </c>
      <c r="CB358" t="s">
        <v>5698</v>
      </c>
      <c r="CC358" t="s">
        <v>5699</v>
      </c>
      <c r="CD358" t="s">
        <v>1106</v>
      </c>
      <c r="CE358" t="s">
        <v>117</v>
      </c>
      <c r="CF358" t="s">
        <v>118</v>
      </c>
      <c r="CG358" s="4">
        <v>96950</v>
      </c>
      <c r="CH358" s="2">
        <v>9.19</v>
      </c>
      <c r="CI358" s="2">
        <v>9.5</v>
      </c>
      <c r="CJ358" s="2">
        <v>13.78</v>
      </c>
      <c r="CK358" s="2">
        <v>14.25</v>
      </c>
      <c r="CL358" t="s">
        <v>131</v>
      </c>
      <c r="CM358" t="s">
        <v>132</v>
      </c>
      <c r="CN358" t="s">
        <v>1330</v>
      </c>
      <c r="CP358" t="s">
        <v>113</v>
      </c>
      <c r="CQ358" t="s">
        <v>134</v>
      </c>
      <c r="CR358" t="s">
        <v>134</v>
      </c>
      <c r="CS358" t="s">
        <v>134</v>
      </c>
      <c r="CT358" t="s">
        <v>132</v>
      </c>
      <c r="CU358" t="s">
        <v>134</v>
      </c>
      <c r="CV358" t="s">
        <v>132</v>
      </c>
      <c r="CW358" t="s">
        <v>1460</v>
      </c>
      <c r="CX358" s="5">
        <v>16702871609</v>
      </c>
      <c r="CY358" t="s">
        <v>5695</v>
      </c>
      <c r="CZ358" t="s">
        <v>132</v>
      </c>
      <c r="DA358" t="s">
        <v>134</v>
      </c>
      <c r="DB358" t="s">
        <v>113</v>
      </c>
    </row>
    <row r="359" spans="1:111" ht="14.45" customHeight="1" x14ac:dyDescent="0.25">
      <c r="A359" t="s">
        <v>5700</v>
      </c>
      <c r="B359" t="s">
        <v>187</v>
      </c>
      <c r="C359" s="1">
        <v>44802.822259259257</v>
      </c>
      <c r="D359" s="1">
        <v>44883</v>
      </c>
      <c r="E359" t="s">
        <v>170</v>
      </c>
      <c r="G359" t="s">
        <v>113</v>
      </c>
      <c r="H359" t="s">
        <v>113</v>
      </c>
      <c r="I359" t="s">
        <v>113</v>
      </c>
      <c r="J359" t="s">
        <v>4537</v>
      </c>
      <c r="K359" t="s">
        <v>132</v>
      </c>
      <c r="L359" t="s">
        <v>4538</v>
      </c>
      <c r="M359" t="s">
        <v>4539</v>
      </c>
      <c r="N359" t="s">
        <v>141</v>
      </c>
      <c r="O359" t="s">
        <v>118</v>
      </c>
      <c r="P359" s="4">
        <v>96950</v>
      </c>
      <c r="Q359" t="s">
        <v>119</v>
      </c>
      <c r="R359" t="s">
        <v>132</v>
      </c>
      <c r="S359" s="5">
        <v>16702368202</v>
      </c>
      <c r="T359">
        <v>3554</v>
      </c>
      <c r="U359">
        <v>62211</v>
      </c>
      <c r="V359" t="s">
        <v>120</v>
      </c>
      <c r="X359" t="s">
        <v>4540</v>
      </c>
      <c r="Y359" t="s">
        <v>4541</v>
      </c>
      <c r="Z359" t="s">
        <v>1847</v>
      </c>
      <c r="AA359" t="s">
        <v>4542</v>
      </c>
      <c r="AB359" t="s">
        <v>4538</v>
      </c>
      <c r="AC359" t="s">
        <v>4539</v>
      </c>
      <c r="AD359" t="s">
        <v>141</v>
      </c>
      <c r="AE359" t="s">
        <v>118</v>
      </c>
      <c r="AF359" s="4">
        <v>96950</v>
      </c>
      <c r="AG359" t="s">
        <v>119</v>
      </c>
      <c r="AH359" t="s">
        <v>132</v>
      </c>
      <c r="AI359" s="5">
        <v>16702368202</v>
      </c>
      <c r="AJ359">
        <v>3554</v>
      </c>
      <c r="AK359" t="s">
        <v>4543</v>
      </c>
      <c r="BC359" t="str">
        <f>"29-2012.00"</f>
        <v>29-2012.00</v>
      </c>
      <c r="BD359" t="s">
        <v>4808</v>
      </c>
      <c r="BE359" t="s">
        <v>5701</v>
      </c>
      <c r="BF359" t="s">
        <v>5702</v>
      </c>
      <c r="BG359">
        <v>1</v>
      </c>
      <c r="BH359">
        <v>1</v>
      </c>
      <c r="BI359" s="1">
        <v>44916</v>
      </c>
      <c r="BJ359" s="1">
        <v>45280</v>
      </c>
      <c r="BK359" s="1">
        <v>44916</v>
      </c>
      <c r="BL359" s="1">
        <v>45280</v>
      </c>
      <c r="BM359">
        <v>40</v>
      </c>
      <c r="BN359">
        <v>0</v>
      </c>
      <c r="BO359">
        <v>8</v>
      </c>
      <c r="BP359">
        <v>8</v>
      </c>
      <c r="BQ359">
        <v>8</v>
      </c>
      <c r="BR359">
        <v>8</v>
      </c>
      <c r="BS359">
        <v>8</v>
      </c>
      <c r="BT359">
        <v>0</v>
      </c>
      <c r="BU359" t="str">
        <f>"7:00 AM"</f>
        <v>7:00 AM</v>
      </c>
      <c r="BV359" t="str">
        <f>"4:00 PM"</f>
        <v>4:00 PM</v>
      </c>
      <c r="BW359" t="s">
        <v>394</v>
      </c>
      <c r="BX359">
        <v>0</v>
      </c>
      <c r="BY359">
        <v>24</v>
      </c>
      <c r="BZ359" t="s">
        <v>113</v>
      </c>
      <c r="CB359" t="s">
        <v>5703</v>
      </c>
      <c r="CC359" t="s">
        <v>4538</v>
      </c>
      <c r="CD359" t="s">
        <v>4539</v>
      </c>
      <c r="CE359" t="s">
        <v>141</v>
      </c>
      <c r="CF359" t="s">
        <v>118</v>
      </c>
      <c r="CG359" s="4">
        <v>96950</v>
      </c>
      <c r="CH359" s="2">
        <v>15.18</v>
      </c>
      <c r="CI359" s="2">
        <v>23.57</v>
      </c>
      <c r="CJ359" s="2">
        <v>22.77</v>
      </c>
      <c r="CK359" s="2">
        <v>35.35</v>
      </c>
      <c r="CL359" t="s">
        <v>131</v>
      </c>
      <c r="CM359" t="s">
        <v>4548</v>
      </c>
      <c r="CN359" t="s">
        <v>133</v>
      </c>
      <c r="CP359" t="s">
        <v>134</v>
      </c>
      <c r="CQ359" t="s">
        <v>134</v>
      </c>
      <c r="CR359" t="s">
        <v>113</v>
      </c>
      <c r="CS359" t="s">
        <v>134</v>
      </c>
      <c r="CT359" t="s">
        <v>132</v>
      </c>
      <c r="CU359" t="s">
        <v>134</v>
      </c>
      <c r="CV359" t="s">
        <v>132</v>
      </c>
      <c r="CW359" t="s">
        <v>4549</v>
      </c>
      <c r="CX359" s="5">
        <v>16702368202</v>
      </c>
      <c r="CY359" t="s">
        <v>4550</v>
      </c>
      <c r="CZ359" t="s">
        <v>4551</v>
      </c>
      <c r="DA359" t="s">
        <v>134</v>
      </c>
      <c r="DB359" t="s">
        <v>113</v>
      </c>
      <c r="DC359" t="s">
        <v>4552</v>
      </c>
      <c r="DD359" t="s">
        <v>4553</v>
      </c>
      <c r="DE359" t="s">
        <v>2550</v>
      </c>
      <c r="DF359" t="s">
        <v>4537</v>
      </c>
      <c r="DG359" t="s">
        <v>4554</v>
      </c>
    </row>
    <row r="360" spans="1:111" ht="14.45" customHeight="1" x14ac:dyDescent="0.25">
      <c r="A360" t="s">
        <v>5704</v>
      </c>
      <c r="B360" t="s">
        <v>187</v>
      </c>
      <c r="C360" s="1">
        <v>44816.853287384256</v>
      </c>
      <c r="D360" s="1">
        <v>44883</v>
      </c>
      <c r="E360" t="s">
        <v>112</v>
      </c>
      <c r="F360" s="1">
        <v>44984.791666666664</v>
      </c>
      <c r="G360" t="s">
        <v>113</v>
      </c>
      <c r="H360" t="s">
        <v>113</v>
      </c>
      <c r="I360" t="s">
        <v>113</v>
      </c>
      <c r="J360" t="s">
        <v>4537</v>
      </c>
      <c r="K360" t="s">
        <v>132</v>
      </c>
      <c r="L360" t="s">
        <v>4538</v>
      </c>
      <c r="M360" t="s">
        <v>4539</v>
      </c>
      <c r="N360" t="s">
        <v>141</v>
      </c>
      <c r="O360" t="s">
        <v>118</v>
      </c>
      <c r="P360" s="4">
        <v>96950</v>
      </c>
      <c r="Q360" t="s">
        <v>119</v>
      </c>
      <c r="R360" t="s">
        <v>132</v>
      </c>
      <c r="S360" s="5">
        <v>16702368202</v>
      </c>
      <c r="T360">
        <v>3554</v>
      </c>
      <c r="U360">
        <v>62211</v>
      </c>
      <c r="V360" t="s">
        <v>120</v>
      </c>
      <c r="X360" t="s">
        <v>4540</v>
      </c>
      <c r="Y360" t="s">
        <v>4541</v>
      </c>
      <c r="Z360" t="s">
        <v>1847</v>
      </c>
      <c r="AA360" t="s">
        <v>4542</v>
      </c>
      <c r="AB360" t="s">
        <v>4538</v>
      </c>
      <c r="AC360" t="s">
        <v>4539</v>
      </c>
      <c r="AD360" t="s">
        <v>141</v>
      </c>
      <c r="AE360" t="s">
        <v>118</v>
      </c>
      <c r="AF360" s="4">
        <v>96950</v>
      </c>
      <c r="AG360" t="s">
        <v>119</v>
      </c>
      <c r="AH360" t="s">
        <v>132</v>
      </c>
      <c r="AI360" s="5">
        <v>16702368202</v>
      </c>
      <c r="AJ360">
        <v>3554</v>
      </c>
      <c r="AK360" t="s">
        <v>4543</v>
      </c>
      <c r="BC360" t="str">
        <f>"29-1141.00"</f>
        <v>29-1141.00</v>
      </c>
      <c r="BD360" t="s">
        <v>4137</v>
      </c>
      <c r="BE360" t="s">
        <v>4902</v>
      </c>
      <c r="BF360" t="s">
        <v>4903</v>
      </c>
      <c r="BG360">
        <v>3</v>
      </c>
      <c r="BH360">
        <v>3</v>
      </c>
      <c r="BI360" s="1">
        <v>44986</v>
      </c>
      <c r="BJ360" s="1">
        <v>45350</v>
      </c>
      <c r="BK360" s="1">
        <v>44986</v>
      </c>
      <c r="BL360" s="1">
        <v>45350</v>
      </c>
      <c r="BM360">
        <v>40</v>
      </c>
      <c r="BN360">
        <v>12</v>
      </c>
      <c r="BO360">
        <v>12</v>
      </c>
      <c r="BP360">
        <v>12</v>
      </c>
      <c r="BQ360">
        <v>4</v>
      </c>
      <c r="BR360">
        <v>0</v>
      </c>
      <c r="BS360">
        <v>0</v>
      </c>
      <c r="BT360">
        <v>0</v>
      </c>
      <c r="BU360" t="str">
        <f>"7:30 AM"</f>
        <v>7:30 AM</v>
      </c>
      <c r="BV360" t="str">
        <f>"7:30 PM"</f>
        <v>7:30 PM</v>
      </c>
      <c r="BW360" t="s">
        <v>394</v>
      </c>
      <c r="BX360">
        <v>0</v>
      </c>
      <c r="BY360">
        <v>0</v>
      </c>
      <c r="BZ360" t="s">
        <v>113</v>
      </c>
      <c r="CB360" t="s">
        <v>4904</v>
      </c>
      <c r="CC360" t="s">
        <v>4538</v>
      </c>
      <c r="CD360" t="s">
        <v>4539</v>
      </c>
      <c r="CE360" t="s">
        <v>141</v>
      </c>
      <c r="CF360" t="s">
        <v>118</v>
      </c>
      <c r="CG360" s="4">
        <v>96950</v>
      </c>
      <c r="CH360" s="2">
        <v>22.22</v>
      </c>
      <c r="CI360" s="2">
        <v>27.07</v>
      </c>
      <c r="CL360" t="s">
        <v>131</v>
      </c>
      <c r="CM360" t="s">
        <v>4548</v>
      </c>
      <c r="CN360" t="s">
        <v>133</v>
      </c>
      <c r="CP360" t="s">
        <v>113</v>
      </c>
      <c r="CQ360" t="s">
        <v>134</v>
      </c>
      <c r="CR360" t="s">
        <v>113</v>
      </c>
      <c r="CS360" t="s">
        <v>113</v>
      </c>
      <c r="CT360" t="s">
        <v>132</v>
      </c>
      <c r="CU360" t="s">
        <v>134</v>
      </c>
      <c r="CV360" t="s">
        <v>132</v>
      </c>
      <c r="CW360" t="s">
        <v>4549</v>
      </c>
      <c r="CX360" s="5">
        <v>16702368202</v>
      </c>
      <c r="CY360" t="s">
        <v>4550</v>
      </c>
      <c r="CZ360" t="s">
        <v>4551</v>
      </c>
      <c r="DA360" t="s">
        <v>134</v>
      </c>
      <c r="DB360" t="s">
        <v>113</v>
      </c>
      <c r="DC360" t="s">
        <v>4552</v>
      </c>
      <c r="DD360" t="s">
        <v>4553</v>
      </c>
      <c r="DE360" t="s">
        <v>2550</v>
      </c>
      <c r="DF360" t="s">
        <v>4537</v>
      </c>
      <c r="DG360" t="s">
        <v>4554</v>
      </c>
    </row>
    <row r="361" spans="1:111" ht="14.45" customHeight="1" x14ac:dyDescent="0.25">
      <c r="A361" t="s">
        <v>5705</v>
      </c>
      <c r="B361" t="s">
        <v>187</v>
      </c>
      <c r="C361" s="1">
        <v>44790.986134606479</v>
      </c>
      <c r="D361" s="1">
        <v>44883</v>
      </c>
      <c r="E361" t="s">
        <v>112</v>
      </c>
      <c r="F361" s="1">
        <v>44956.791666666664</v>
      </c>
      <c r="G361" t="s">
        <v>113</v>
      </c>
      <c r="H361" t="s">
        <v>113</v>
      </c>
      <c r="I361" t="s">
        <v>113</v>
      </c>
      <c r="J361" t="s">
        <v>5160</v>
      </c>
      <c r="K361" t="s">
        <v>132</v>
      </c>
      <c r="L361" t="s">
        <v>5161</v>
      </c>
      <c r="M361" t="s">
        <v>5162</v>
      </c>
      <c r="N361" t="s">
        <v>3527</v>
      </c>
      <c r="O361" t="s">
        <v>118</v>
      </c>
      <c r="P361" s="4">
        <v>96952</v>
      </c>
      <c r="Q361" t="s">
        <v>119</v>
      </c>
      <c r="R361" t="s">
        <v>132</v>
      </c>
      <c r="S361" s="5">
        <v>16704339989</v>
      </c>
      <c r="U361">
        <v>481111</v>
      </c>
      <c r="V361" t="s">
        <v>120</v>
      </c>
      <c r="X361" t="s">
        <v>5163</v>
      </c>
      <c r="Y361" t="s">
        <v>5164</v>
      </c>
      <c r="Z361" t="s">
        <v>5165</v>
      </c>
      <c r="AA361" t="s">
        <v>326</v>
      </c>
      <c r="AB361" t="s">
        <v>5161</v>
      </c>
      <c r="AC361" t="s">
        <v>5162</v>
      </c>
      <c r="AD361" t="s">
        <v>3527</v>
      </c>
      <c r="AE361" t="s">
        <v>118</v>
      </c>
      <c r="AF361" s="4">
        <v>96952</v>
      </c>
      <c r="AG361" t="s">
        <v>119</v>
      </c>
      <c r="AH361" t="s">
        <v>132</v>
      </c>
      <c r="AI361" s="5">
        <v>16704339989</v>
      </c>
      <c r="AK361" t="s">
        <v>5166</v>
      </c>
      <c r="BC361" t="str">
        <f>"43-3031.00"</f>
        <v>43-3031.00</v>
      </c>
      <c r="BD361" t="s">
        <v>316</v>
      </c>
      <c r="BE361" t="s">
        <v>5204</v>
      </c>
      <c r="BF361" t="s">
        <v>5205</v>
      </c>
      <c r="BG361">
        <v>4</v>
      </c>
      <c r="BH361">
        <v>4</v>
      </c>
      <c r="BI361" s="1">
        <v>44958</v>
      </c>
      <c r="BJ361" s="1">
        <v>45322</v>
      </c>
      <c r="BK361" s="1">
        <v>44958</v>
      </c>
      <c r="BL361" s="1">
        <v>45322</v>
      </c>
      <c r="BM361">
        <v>40</v>
      </c>
      <c r="BN361">
        <v>0</v>
      </c>
      <c r="BO361">
        <v>8</v>
      </c>
      <c r="BP361">
        <v>8</v>
      </c>
      <c r="BQ361">
        <v>8</v>
      </c>
      <c r="BR361">
        <v>8</v>
      </c>
      <c r="BS361">
        <v>8</v>
      </c>
      <c r="BT361">
        <v>0</v>
      </c>
      <c r="BU361" t="str">
        <f>"8:00 AM"</f>
        <v>8:00 AM</v>
      </c>
      <c r="BV361" t="str">
        <f>"5:00 PM"</f>
        <v>5:00 PM</v>
      </c>
      <c r="BW361" t="s">
        <v>164</v>
      </c>
      <c r="BX361">
        <v>0</v>
      </c>
      <c r="BY361">
        <v>24</v>
      </c>
      <c r="BZ361" t="s">
        <v>113</v>
      </c>
      <c r="CB361" t="s">
        <v>5206</v>
      </c>
      <c r="CC361" t="s">
        <v>5207</v>
      </c>
      <c r="CD361" t="s">
        <v>5162</v>
      </c>
      <c r="CE361" t="s">
        <v>3527</v>
      </c>
      <c r="CF361" t="s">
        <v>118</v>
      </c>
      <c r="CG361" s="4">
        <v>96952</v>
      </c>
      <c r="CH361" s="2">
        <v>11.21</v>
      </c>
      <c r="CI361" s="2">
        <v>11.5</v>
      </c>
      <c r="CL361" t="s">
        <v>131</v>
      </c>
      <c r="CM361" t="s">
        <v>132</v>
      </c>
      <c r="CN361" t="s">
        <v>133</v>
      </c>
      <c r="CP361" t="s">
        <v>113</v>
      </c>
      <c r="CQ361" t="s">
        <v>134</v>
      </c>
      <c r="CR361" t="s">
        <v>113</v>
      </c>
      <c r="CS361" t="s">
        <v>113</v>
      </c>
      <c r="CT361" t="s">
        <v>134</v>
      </c>
      <c r="CU361" t="s">
        <v>134</v>
      </c>
      <c r="CV361" t="s">
        <v>132</v>
      </c>
      <c r="CW361" t="s">
        <v>4181</v>
      </c>
      <c r="CX361" s="5">
        <v>16704339989</v>
      </c>
      <c r="CY361" t="s">
        <v>5170</v>
      </c>
      <c r="CZ361" t="s">
        <v>5171</v>
      </c>
      <c r="DA361" t="s">
        <v>134</v>
      </c>
      <c r="DB361" t="s">
        <v>113</v>
      </c>
    </row>
    <row r="362" spans="1:111" ht="14.45" customHeight="1" x14ac:dyDescent="0.25">
      <c r="A362" t="s">
        <v>5706</v>
      </c>
      <c r="B362" t="s">
        <v>356</v>
      </c>
      <c r="C362" s="1">
        <v>44852.022296064817</v>
      </c>
      <c r="D362" s="1">
        <v>44883</v>
      </c>
      <c r="E362" t="s">
        <v>170</v>
      </c>
      <c r="G362" t="s">
        <v>113</v>
      </c>
      <c r="H362" t="s">
        <v>113</v>
      </c>
      <c r="I362" t="s">
        <v>113</v>
      </c>
      <c r="J362" t="s">
        <v>5707</v>
      </c>
      <c r="K362" t="s">
        <v>5707</v>
      </c>
      <c r="L362" t="s">
        <v>5708</v>
      </c>
      <c r="M362" t="s">
        <v>5709</v>
      </c>
      <c r="N362" t="s">
        <v>5710</v>
      </c>
      <c r="O362" t="s">
        <v>118</v>
      </c>
      <c r="P362" s="4">
        <v>96950</v>
      </c>
      <c r="Q362" t="s">
        <v>119</v>
      </c>
      <c r="S362" s="5">
        <v>16703234987</v>
      </c>
      <c r="U362">
        <v>713930</v>
      </c>
      <c r="V362" t="s">
        <v>120</v>
      </c>
      <c r="X362" t="s">
        <v>5711</v>
      </c>
      <c r="Y362" t="s">
        <v>5712</v>
      </c>
      <c r="AA362" t="s">
        <v>144</v>
      </c>
      <c r="AB362" t="s">
        <v>5708</v>
      </c>
      <c r="AC362" t="s">
        <v>5709</v>
      </c>
      <c r="AD362" t="s">
        <v>5710</v>
      </c>
      <c r="AE362" t="s">
        <v>118</v>
      </c>
      <c r="AF362" s="4">
        <v>96950</v>
      </c>
      <c r="AG362" t="s">
        <v>119</v>
      </c>
      <c r="AI362" s="5">
        <v>16703234987</v>
      </c>
      <c r="AK362" t="s">
        <v>5713</v>
      </c>
      <c r="AL362" t="s">
        <v>777</v>
      </c>
      <c r="AM362" t="s">
        <v>5714</v>
      </c>
      <c r="AN362" t="s">
        <v>5715</v>
      </c>
      <c r="AP362" t="s">
        <v>5716</v>
      </c>
      <c r="AQ362" t="s">
        <v>5717</v>
      </c>
      <c r="AR362" t="s">
        <v>4981</v>
      </c>
      <c r="AS362" t="s">
        <v>118</v>
      </c>
      <c r="AT362" s="4">
        <v>96950</v>
      </c>
      <c r="AU362" t="s">
        <v>119</v>
      </c>
      <c r="AW362" s="5">
        <v>16702857505</v>
      </c>
      <c r="AY362" t="s">
        <v>5718</v>
      </c>
      <c r="AZ362" t="s">
        <v>5719</v>
      </c>
      <c r="BC362" t="str">
        <f>"49-3051.00"</f>
        <v>49-3051.00</v>
      </c>
      <c r="BD362" t="s">
        <v>3148</v>
      </c>
      <c r="BE362" t="s">
        <v>5720</v>
      </c>
      <c r="BF362" t="s">
        <v>5721</v>
      </c>
      <c r="BG362">
        <v>1</v>
      </c>
      <c r="BI362" s="1">
        <v>44896</v>
      </c>
      <c r="BJ362" s="1">
        <v>44834</v>
      </c>
      <c r="BM362">
        <v>40</v>
      </c>
      <c r="BN362">
        <v>0</v>
      </c>
      <c r="BO362">
        <v>8</v>
      </c>
      <c r="BP362">
        <v>8</v>
      </c>
      <c r="BQ362">
        <v>8</v>
      </c>
      <c r="BR362">
        <v>8</v>
      </c>
      <c r="BS362">
        <v>8</v>
      </c>
      <c r="BT362">
        <v>0</v>
      </c>
      <c r="BU362" t="str">
        <f>"8:00 AM"</f>
        <v>8:00 AM</v>
      </c>
      <c r="BV362" t="str">
        <f>"5:00 PM"</f>
        <v>5:00 PM</v>
      </c>
      <c r="BW362" t="s">
        <v>164</v>
      </c>
      <c r="BX362">
        <v>6</v>
      </c>
      <c r="BY362">
        <v>12</v>
      </c>
      <c r="BZ362" t="s">
        <v>113</v>
      </c>
      <c r="CB362" t="s">
        <v>5722</v>
      </c>
      <c r="CC362" t="s">
        <v>5708</v>
      </c>
      <c r="CD362" t="s">
        <v>5709</v>
      </c>
      <c r="CE362" t="s">
        <v>5710</v>
      </c>
      <c r="CF362" t="s">
        <v>118</v>
      </c>
      <c r="CG362" s="4">
        <v>96950</v>
      </c>
      <c r="CH362" s="2">
        <v>11.07</v>
      </c>
      <c r="CI362" s="2">
        <v>11.07</v>
      </c>
      <c r="CJ362" s="2">
        <v>16.600000000000001</v>
      </c>
      <c r="CK362" s="2">
        <v>16.61</v>
      </c>
      <c r="CL362" t="s">
        <v>131</v>
      </c>
      <c r="CM362" t="s">
        <v>5723</v>
      </c>
      <c r="CN362" t="s">
        <v>133</v>
      </c>
      <c r="CP362" t="s">
        <v>113</v>
      </c>
      <c r="CQ362" t="s">
        <v>134</v>
      </c>
      <c r="CR362" t="s">
        <v>113</v>
      </c>
      <c r="CS362" t="s">
        <v>134</v>
      </c>
      <c r="CT362" t="s">
        <v>132</v>
      </c>
      <c r="CU362" t="s">
        <v>134</v>
      </c>
      <c r="CV362" t="s">
        <v>132</v>
      </c>
      <c r="CW362" t="s">
        <v>5724</v>
      </c>
      <c r="CX362" s="5" t="s">
        <v>132</v>
      </c>
      <c r="CY362" t="s">
        <v>5713</v>
      </c>
      <c r="CZ362" t="s">
        <v>727</v>
      </c>
      <c r="DA362" t="s">
        <v>134</v>
      </c>
      <c r="DB362" t="s">
        <v>113</v>
      </c>
    </row>
    <row r="363" spans="1:111" ht="14.45" customHeight="1" x14ac:dyDescent="0.25">
      <c r="A363" t="s">
        <v>5725</v>
      </c>
      <c r="B363" t="s">
        <v>187</v>
      </c>
      <c r="C363" s="1">
        <v>44826.341240856484</v>
      </c>
      <c r="D363" s="1">
        <v>44883</v>
      </c>
      <c r="E363" t="s">
        <v>170</v>
      </c>
      <c r="G363" t="s">
        <v>113</v>
      </c>
      <c r="H363" t="s">
        <v>113</v>
      </c>
      <c r="I363" t="s">
        <v>113</v>
      </c>
      <c r="J363" t="s">
        <v>5726</v>
      </c>
      <c r="K363" t="s">
        <v>4654</v>
      </c>
      <c r="L363" t="s">
        <v>5692</v>
      </c>
      <c r="M363" t="s">
        <v>1106</v>
      </c>
      <c r="N363" t="s">
        <v>117</v>
      </c>
      <c r="O363" t="s">
        <v>118</v>
      </c>
      <c r="P363" s="4">
        <v>96950</v>
      </c>
      <c r="Q363" t="s">
        <v>119</v>
      </c>
      <c r="R363" t="s">
        <v>118</v>
      </c>
      <c r="S363" s="5">
        <v>16702871609</v>
      </c>
      <c r="U363">
        <v>56179</v>
      </c>
      <c r="V363" t="s">
        <v>120</v>
      </c>
      <c r="X363" t="s">
        <v>4663</v>
      </c>
      <c r="Y363" t="s">
        <v>5693</v>
      </c>
      <c r="Z363" t="s">
        <v>5694</v>
      </c>
      <c r="AA363" t="s">
        <v>238</v>
      </c>
      <c r="AB363" t="s">
        <v>5692</v>
      </c>
      <c r="AC363" t="s">
        <v>1106</v>
      </c>
      <c r="AD363" t="s">
        <v>117</v>
      </c>
      <c r="AE363" t="s">
        <v>118</v>
      </c>
      <c r="AF363" s="4">
        <v>96950</v>
      </c>
      <c r="AG363" t="s">
        <v>119</v>
      </c>
      <c r="AH363" t="s">
        <v>118</v>
      </c>
      <c r="AI363" s="5">
        <v>16702871609</v>
      </c>
      <c r="AK363" t="s">
        <v>5695</v>
      </c>
      <c r="BC363" t="str">
        <f>"49-9071.00"</f>
        <v>49-9071.00</v>
      </c>
      <c r="BD363" t="s">
        <v>240</v>
      </c>
      <c r="BE363" t="s">
        <v>5727</v>
      </c>
      <c r="BF363" t="s">
        <v>5728</v>
      </c>
      <c r="BG363">
        <v>30</v>
      </c>
      <c r="BH363">
        <v>30</v>
      </c>
      <c r="BI363" s="1">
        <v>44835</v>
      </c>
      <c r="BJ363" s="1">
        <v>45199</v>
      </c>
      <c r="BK363" s="1">
        <v>44883</v>
      </c>
      <c r="BL363" s="1">
        <v>45199</v>
      </c>
      <c r="BM363">
        <v>40</v>
      </c>
      <c r="BN363">
        <v>0</v>
      </c>
      <c r="BO363">
        <v>8</v>
      </c>
      <c r="BP363">
        <v>8</v>
      </c>
      <c r="BQ363">
        <v>8</v>
      </c>
      <c r="BR363">
        <v>8</v>
      </c>
      <c r="BS363">
        <v>8</v>
      </c>
      <c r="BT363">
        <v>0</v>
      </c>
      <c r="BU363" t="str">
        <f>"8:00 AM"</f>
        <v>8:00 AM</v>
      </c>
      <c r="BV363" t="str">
        <f>"5:00 PM"</f>
        <v>5:00 PM</v>
      </c>
      <c r="BW363" t="s">
        <v>164</v>
      </c>
      <c r="BX363">
        <v>0</v>
      </c>
      <c r="BY363">
        <v>12</v>
      </c>
      <c r="BZ363" t="s">
        <v>113</v>
      </c>
      <c r="CB363" t="s">
        <v>5729</v>
      </c>
      <c r="CC363" t="s">
        <v>5699</v>
      </c>
      <c r="CD363" t="s">
        <v>1106</v>
      </c>
      <c r="CE363" t="s">
        <v>117</v>
      </c>
      <c r="CF363" t="s">
        <v>118</v>
      </c>
      <c r="CG363" s="4">
        <v>96950</v>
      </c>
      <c r="CH363" s="2">
        <v>9.19</v>
      </c>
      <c r="CI363" s="2">
        <v>9.5</v>
      </c>
      <c r="CJ363" s="2">
        <v>13.78</v>
      </c>
      <c r="CK363" s="2">
        <v>14.25</v>
      </c>
      <c r="CL363" t="s">
        <v>131</v>
      </c>
      <c r="CM363" t="s">
        <v>132</v>
      </c>
      <c r="CN363" t="s">
        <v>1330</v>
      </c>
      <c r="CP363" t="s">
        <v>113</v>
      </c>
      <c r="CQ363" t="s">
        <v>134</v>
      </c>
      <c r="CR363" t="s">
        <v>134</v>
      </c>
      <c r="CS363" t="s">
        <v>134</v>
      </c>
      <c r="CT363" t="s">
        <v>132</v>
      </c>
      <c r="CU363" t="s">
        <v>134</v>
      </c>
      <c r="CV363" t="s">
        <v>132</v>
      </c>
      <c r="CW363" t="s">
        <v>1460</v>
      </c>
      <c r="CX363" s="5">
        <v>16702871609</v>
      </c>
      <c r="CY363" t="s">
        <v>5695</v>
      </c>
      <c r="CZ363" t="s">
        <v>132</v>
      </c>
      <c r="DA363" t="s">
        <v>134</v>
      </c>
      <c r="DB363" t="s">
        <v>113</v>
      </c>
    </row>
    <row r="364" spans="1:111" ht="14.45" customHeight="1" x14ac:dyDescent="0.25">
      <c r="A364" t="s">
        <v>5730</v>
      </c>
      <c r="B364" t="s">
        <v>187</v>
      </c>
      <c r="C364" s="1">
        <v>44797.776735879626</v>
      </c>
      <c r="D364" s="1">
        <v>44883</v>
      </c>
      <c r="E364" t="s">
        <v>112</v>
      </c>
      <c r="F364" s="1">
        <v>44914.791666666664</v>
      </c>
      <c r="G364" t="s">
        <v>113</v>
      </c>
      <c r="H364" t="s">
        <v>113</v>
      </c>
      <c r="I364" t="s">
        <v>113</v>
      </c>
      <c r="J364" t="s">
        <v>4537</v>
      </c>
      <c r="K364" t="s">
        <v>132</v>
      </c>
      <c r="L364" t="s">
        <v>4538</v>
      </c>
      <c r="M364" t="s">
        <v>4807</v>
      </c>
      <c r="N364" t="s">
        <v>141</v>
      </c>
      <c r="O364" t="s">
        <v>118</v>
      </c>
      <c r="P364" s="4">
        <v>96950</v>
      </c>
      <c r="Q364" t="s">
        <v>119</v>
      </c>
      <c r="R364" t="s">
        <v>132</v>
      </c>
      <c r="S364" s="5">
        <v>16702368202</v>
      </c>
      <c r="T364">
        <v>3554</v>
      </c>
      <c r="U364">
        <v>62211</v>
      </c>
      <c r="V364" t="s">
        <v>120</v>
      </c>
      <c r="X364" t="s">
        <v>4540</v>
      </c>
      <c r="Y364" t="s">
        <v>4541</v>
      </c>
      <c r="Z364" t="s">
        <v>1847</v>
      </c>
      <c r="AA364" t="s">
        <v>4542</v>
      </c>
      <c r="AB364" t="s">
        <v>4538</v>
      </c>
      <c r="AC364" t="s">
        <v>4807</v>
      </c>
      <c r="AD364" t="s">
        <v>141</v>
      </c>
      <c r="AE364" t="s">
        <v>118</v>
      </c>
      <c r="AF364" s="4">
        <v>96950</v>
      </c>
      <c r="AG364" t="s">
        <v>119</v>
      </c>
      <c r="AH364" t="s">
        <v>132</v>
      </c>
      <c r="AI364" s="5">
        <v>16702368202</v>
      </c>
      <c r="AJ364">
        <v>3554</v>
      </c>
      <c r="AK364" t="s">
        <v>4543</v>
      </c>
      <c r="BC364" t="str">
        <f>"29-2012.00"</f>
        <v>29-2012.00</v>
      </c>
      <c r="BD364" t="s">
        <v>4808</v>
      </c>
      <c r="BE364" t="s">
        <v>4809</v>
      </c>
      <c r="BF364" t="s">
        <v>4810</v>
      </c>
      <c r="BG364">
        <v>3</v>
      </c>
      <c r="BH364">
        <v>3</v>
      </c>
      <c r="BI364" s="1">
        <v>44916</v>
      </c>
      <c r="BJ364" s="1">
        <v>45280</v>
      </c>
      <c r="BK364" s="1">
        <v>44916</v>
      </c>
      <c r="BL364" s="1">
        <v>45280</v>
      </c>
      <c r="BM364">
        <v>40</v>
      </c>
      <c r="BN364">
        <v>0</v>
      </c>
      <c r="BO364">
        <v>8</v>
      </c>
      <c r="BP364">
        <v>8</v>
      </c>
      <c r="BQ364">
        <v>8</v>
      </c>
      <c r="BR364">
        <v>8</v>
      </c>
      <c r="BS364">
        <v>8</v>
      </c>
      <c r="BT364">
        <v>0</v>
      </c>
      <c r="BU364" t="str">
        <f>"7:00 AM"</f>
        <v>7:00 AM</v>
      </c>
      <c r="BV364" t="str">
        <f>"4:00 PM"</f>
        <v>4:00 PM</v>
      </c>
      <c r="BW364" t="s">
        <v>394</v>
      </c>
      <c r="BX364">
        <v>0</v>
      </c>
      <c r="BY364">
        <v>24</v>
      </c>
      <c r="BZ364" t="s">
        <v>113</v>
      </c>
      <c r="CB364" t="s">
        <v>5731</v>
      </c>
      <c r="CC364" t="s">
        <v>4538</v>
      </c>
      <c r="CD364" t="s">
        <v>4539</v>
      </c>
      <c r="CE364" t="s">
        <v>141</v>
      </c>
      <c r="CF364" t="s">
        <v>118</v>
      </c>
      <c r="CG364" s="4">
        <v>96950</v>
      </c>
      <c r="CH364" s="2">
        <v>15.18</v>
      </c>
      <c r="CI364" s="2">
        <v>23.57</v>
      </c>
      <c r="CJ364" s="2">
        <v>22.77</v>
      </c>
      <c r="CK364" s="2">
        <v>35.35</v>
      </c>
      <c r="CL364" t="s">
        <v>131</v>
      </c>
      <c r="CM364" t="s">
        <v>4548</v>
      </c>
      <c r="CN364" t="s">
        <v>133</v>
      </c>
      <c r="CP364" t="s">
        <v>113</v>
      </c>
      <c r="CQ364" t="s">
        <v>134</v>
      </c>
      <c r="CR364" t="s">
        <v>113</v>
      </c>
      <c r="CS364" t="s">
        <v>134</v>
      </c>
      <c r="CT364" t="s">
        <v>132</v>
      </c>
      <c r="CU364" t="s">
        <v>134</v>
      </c>
      <c r="CV364" t="s">
        <v>132</v>
      </c>
      <c r="CW364" t="s">
        <v>4549</v>
      </c>
      <c r="CX364" s="5">
        <v>16702368202</v>
      </c>
      <c r="CY364" t="s">
        <v>4550</v>
      </c>
      <c r="CZ364" t="s">
        <v>4551</v>
      </c>
      <c r="DA364" t="s">
        <v>134</v>
      </c>
      <c r="DB364" t="s">
        <v>113</v>
      </c>
      <c r="DC364" t="s">
        <v>4552</v>
      </c>
      <c r="DD364" t="s">
        <v>4553</v>
      </c>
      <c r="DE364" t="s">
        <v>2550</v>
      </c>
      <c r="DF364" t="s">
        <v>4537</v>
      </c>
      <c r="DG364" t="s">
        <v>4554</v>
      </c>
    </row>
    <row r="365" spans="1:111" ht="14.45" customHeight="1" x14ac:dyDescent="0.25">
      <c r="A365" t="s">
        <v>5732</v>
      </c>
      <c r="B365" t="s">
        <v>187</v>
      </c>
      <c r="C365" s="1">
        <v>44826.354869907409</v>
      </c>
      <c r="D365" s="1">
        <v>44883</v>
      </c>
      <c r="E365" t="s">
        <v>170</v>
      </c>
      <c r="G365" t="s">
        <v>113</v>
      </c>
      <c r="H365" t="s">
        <v>113</v>
      </c>
      <c r="I365" t="s">
        <v>113</v>
      </c>
      <c r="J365" t="s">
        <v>5691</v>
      </c>
      <c r="K365" t="s">
        <v>4654</v>
      </c>
      <c r="L365" t="s">
        <v>5692</v>
      </c>
      <c r="M365" t="s">
        <v>1106</v>
      </c>
      <c r="N365" t="s">
        <v>117</v>
      </c>
      <c r="O365" t="s">
        <v>118</v>
      </c>
      <c r="P365" s="4">
        <v>96950</v>
      </c>
      <c r="Q365" t="s">
        <v>119</v>
      </c>
      <c r="R365" t="s">
        <v>118</v>
      </c>
      <c r="S365" s="5">
        <v>16702871609</v>
      </c>
      <c r="U365">
        <v>811412</v>
      </c>
      <c r="V365" t="s">
        <v>120</v>
      </c>
      <c r="X365" t="s">
        <v>4663</v>
      </c>
      <c r="Y365" t="s">
        <v>5693</v>
      </c>
      <c r="Z365" t="s">
        <v>5694</v>
      </c>
      <c r="AA365" t="s">
        <v>238</v>
      </c>
      <c r="AB365" t="s">
        <v>5692</v>
      </c>
      <c r="AC365" t="s">
        <v>1106</v>
      </c>
      <c r="AD365" t="s">
        <v>117</v>
      </c>
      <c r="AE365" t="s">
        <v>118</v>
      </c>
      <c r="AF365" s="4">
        <v>96950</v>
      </c>
      <c r="AG365" t="s">
        <v>119</v>
      </c>
      <c r="AH365" t="s">
        <v>118</v>
      </c>
      <c r="AI365" s="5">
        <v>16702871609</v>
      </c>
      <c r="AK365" t="s">
        <v>5695</v>
      </c>
      <c r="BC365" t="str">
        <f>"49-9021.00"</f>
        <v>49-9021.00</v>
      </c>
      <c r="BD365" t="s">
        <v>3446</v>
      </c>
      <c r="BE365" t="s">
        <v>5733</v>
      </c>
      <c r="BF365" t="s">
        <v>5734</v>
      </c>
      <c r="BG365">
        <v>20</v>
      </c>
      <c r="BH365">
        <v>20</v>
      </c>
      <c r="BI365" s="1">
        <v>44896</v>
      </c>
      <c r="BJ365" s="1">
        <v>45199</v>
      </c>
      <c r="BK365" s="1">
        <v>44896</v>
      </c>
      <c r="BL365" s="1">
        <v>45199</v>
      </c>
      <c r="BM365">
        <v>40</v>
      </c>
      <c r="BN365">
        <v>0</v>
      </c>
      <c r="BO365">
        <v>8</v>
      </c>
      <c r="BP365">
        <v>8</v>
      </c>
      <c r="BQ365">
        <v>8</v>
      </c>
      <c r="BR365">
        <v>8</v>
      </c>
      <c r="BS365">
        <v>8</v>
      </c>
      <c r="BT365">
        <v>0</v>
      </c>
      <c r="BU365" t="str">
        <f>"8:00 AM"</f>
        <v>8:00 AM</v>
      </c>
      <c r="BV365" t="str">
        <f>"5:00 PM"</f>
        <v>5:00 PM</v>
      </c>
      <c r="BW365" t="s">
        <v>164</v>
      </c>
      <c r="BX365">
        <v>0</v>
      </c>
      <c r="BY365">
        <v>12</v>
      </c>
      <c r="BZ365" t="s">
        <v>113</v>
      </c>
      <c r="CB365" t="s">
        <v>5735</v>
      </c>
      <c r="CC365" t="s">
        <v>5699</v>
      </c>
      <c r="CD365" t="s">
        <v>1106</v>
      </c>
      <c r="CE365" t="s">
        <v>117</v>
      </c>
      <c r="CF365" t="s">
        <v>118</v>
      </c>
      <c r="CG365" s="4">
        <v>96950</v>
      </c>
      <c r="CH365" s="2">
        <v>9.6999999999999993</v>
      </c>
      <c r="CI365" s="2">
        <v>10.5</v>
      </c>
      <c r="CJ365" s="2">
        <v>14.55</v>
      </c>
      <c r="CK365" s="2">
        <v>15.75</v>
      </c>
      <c r="CL365" t="s">
        <v>131</v>
      </c>
      <c r="CM365" t="s">
        <v>132</v>
      </c>
      <c r="CN365" t="s">
        <v>1330</v>
      </c>
      <c r="CP365" t="s">
        <v>113</v>
      </c>
      <c r="CQ365" t="s">
        <v>134</v>
      </c>
      <c r="CR365" t="s">
        <v>134</v>
      </c>
      <c r="CS365" t="s">
        <v>134</v>
      </c>
      <c r="CT365" t="s">
        <v>132</v>
      </c>
      <c r="CU365" t="s">
        <v>134</v>
      </c>
      <c r="CV365" t="s">
        <v>132</v>
      </c>
      <c r="CW365" t="s">
        <v>1460</v>
      </c>
      <c r="CX365" s="5">
        <v>16702871609</v>
      </c>
      <c r="CY365" t="s">
        <v>5695</v>
      </c>
      <c r="CZ365" t="s">
        <v>132</v>
      </c>
      <c r="DA365" t="s">
        <v>134</v>
      </c>
      <c r="DB365" t="s">
        <v>113</v>
      </c>
    </row>
    <row r="366" spans="1:111" ht="14.45" customHeight="1" x14ac:dyDescent="0.25">
      <c r="A366" t="s">
        <v>5736</v>
      </c>
      <c r="B366" t="s">
        <v>111</v>
      </c>
      <c r="C366" s="1">
        <v>44784.104791550926</v>
      </c>
      <c r="D366" s="1">
        <v>44883</v>
      </c>
      <c r="E366" t="s">
        <v>170</v>
      </c>
      <c r="G366" t="s">
        <v>113</v>
      </c>
      <c r="H366" t="s">
        <v>113</v>
      </c>
      <c r="I366" t="s">
        <v>113</v>
      </c>
      <c r="J366" t="s">
        <v>5737</v>
      </c>
      <c r="K366" t="s">
        <v>5738</v>
      </c>
      <c r="L366" t="s">
        <v>5739</v>
      </c>
      <c r="M366" t="s">
        <v>2682</v>
      </c>
      <c r="N366" t="s">
        <v>117</v>
      </c>
      <c r="O366" t="s">
        <v>118</v>
      </c>
      <c r="P366" s="4">
        <v>96950</v>
      </c>
      <c r="Q366" t="s">
        <v>119</v>
      </c>
      <c r="R366" t="s">
        <v>118</v>
      </c>
      <c r="S366" s="5">
        <v>16702358233</v>
      </c>
      <c r="U366">
        <v>531110</v>
      </c>
      <c r="V366" t="s">
        <v>120</v>
      </c>
      <c r="X366" t="s">
        <v>2683</v>
      </c>
      <c r="Y366" t="s">
        <v>2684</v>
      </c>
      <c r="Z366" t="s">
        <v>2685</v>
      </c>
      <c r="AA366" t="s">
        <v>255</v>
      </c>
      <c r="AB366" t="s">
        <v>5739</v>
      </c>
      <c r="AC366" t="s">
        <v>2682</v>
      </c>
      <c r="AD366" t="s">
        <v>117</v>
      </c>
      <c r="AE366" t="s">
        <v>118</v>
      </c>
      <c r="AF366" s="4">
        <v>96950</v>
      </c>
      <c r="AG366" t="s">
        <v>119</v>
      </c>
      <c r="AH366" t="s">
        <v>118</v>
      </c>
      <c r="AI366" s="5">
        <v>16702358233</v>
      </c>
      <c r="AK366" t="s">
        <v>5740</v>
      </c>
      <c r="BC366" t="str">
        <f>"49-9071.00"</f>
        <v>49-9071.00</v>
      </c>
      <c r="BD366" t="s">
        <v>240</v>
      </c>
      <c r="BE366" t="s">
        <v>5741</v>
      </c>
      <c r="BF366" t="s">
        <v>3724</v>
      </c>
      <c r="BG366">
        <v>3</v>
      </c>
      <c r="BI366" s="1">
        <v>44896</v>
      </c>
      <c r="BJ366" s="1">
        <v>45260</v>
      </c>
      <c r="BM366">
        <v>35</v>
      </c>
      <c r="BN366">
        <v>0</v>
      </c>
      <c r="BO366">
        <v>7</v>
      </c>
      <c r="BP366">
        <v>7</v>
      </c>
      <c r="BQ366">
        <v>7</v>
      </c>
      <c r="BR366">
        <v>7</v>
      </c>
      <c r="BS366">
        <v>7</v>
      </c>
      <c r="BT366">
        <v>0</v>
      </c>
      <c r="BU366" t="str">
        <f>"9:00 AM"</f>
        <v>9:00 AM</v>
      </c>
      <c r="BV366" t="str">
        <f>"5:00 PM"</f>
        <v>5:00 PM</v>
      </c>
      <c r="BW366" t="s">
        <v>164</v>
      </c>
      <c r="BX366">
        <v>0</v>
      </c>
      <c r="BY366">
        <v>24</v>
      </c>
      <c r="BZ366" t="s">
        <v>113</v>
      </c>
      <c r="CB366" t="s">
        <v>5742</v>
      </c>
      <c r="CC366" t="s">
        <v>5739</v>
      </c>
      <c r="CD366" t="s">
        <v>2682</v>
      </c>
      <c r="CE366" t="s">
        <v>117</v>
      </c>
      <c r="CF366" t="s">
        <v>118</v>
      </c>
      <c r="CG366" s="4">
        <v>96950</v>
      </c>
      <c r="CH366" s="2">
        <v>8.7200000000000006</v>
      </c>
      <c r="CI366" s="2">
        <v>8.7200000000000006</v>
      </c>
      <c r="CJ366" s="2">
        <v>13.08</v>
      </c>
      <c r="CK366" s="2">
        <v>13.08</v>
      </c>
      <c r="CL366" t="s">
        <v>131</v>
      </c>
      <c r="CM366" t="s">
        <v>228</v>
      </c>
      <c r="CN366" t="s">
        <v>133</v>
      </c>
      <c r="CP366" t="s">
        <v>113</v>
      </c>
      <c r="CQ366" t="s">
        <v>134</v>
      </c>
      <c r="CR366" t="s">
        <v>113</v>
      </c>
      <c r="CS366" t="s">
        <v>134</v>
      </c>
      <c r="CT366" t="s">
        <v>132</v>
      </c>
      <c r="CU366" t="s">
        <v>134</v>
      </c>
      <c r="CV366" t="s">
        <v>132</v>
      </c>
      <c r="CW366" t="s">
        <v>132</v>
      </c>
      <c r="CX366" s="5">
        <v>16702358233</v>
      </c>
      <c r="CY366" t="s">
        <v>5740</v>
      </c>
      <c r="CZ366" t="s">
        <v>132</v>
      </c>
      <c r="DA366" t="s">
        <v>134</v>
      </c>
      <c r="DB366" t="s">
        <v>113</v>
      </c>
      <c r="DC366" t="s">
        <v>2683</v>
      </c>
      <c r="DD366" t="s">
        <v>2684</v>
      </c>
      <c r="DE366" t="s">
        <v>1032</v>
      </c>
      <c r="DF366" t="s">
        <v>5738</v>
      </c>
      <c r="DG366" t="s">
        <v>5740</v>
      </c>
    </row>
    <row r="367" spans="1:111" ht="14.45" customHeight="1" x14ac:dyDescent="0.25">
      <c r="A367" t="s">
        <v>5743</v>
      </c>
      <c r="B367" t="s">
        <v>187</v>
      </c>
      <c r="C367" s="1">
        <v>44838.110760069445</v>
      </c>
      <c r="D367" s="1">
        <v>44883</v>
      </c>
      <c r="E367" t="s">
        <v>112</v>
      </c>
      <c r="F367" s="1">
        <v>45015.833333333336</v>
      </c>
      <c r="G367" t="s">
        <v>113</v>
      </c>
      <c r="H367" t="s">
        <v>113</v>
      </c>
      <c r="I367" t="s">
        <v>113</v>
      </c>
      <c r="J367" t="s">
        <v>4537</v>
      </c>
      <c r="K367" t="s">
        <v>132</v>
      </c>
      <c r="L367" t="s">
        <v>4538</v>
      </c>
      <c r="M367" t="s">
        <v>4539</v>
      </c>
      <c r="N367" t="s">
        <v>141</v>
      </c>
      <c r="O367" t="s">
        <v>118</v>
      </c>
      <c r="P367" s="4">
        <v>96950</v>
      </c>
      <c r="Q367" t="s">
        <v>119</v>
      </c>
      <c r="R367" t="s">
        <v>132</v>
      </c>
      <c r="S367" s="5">
        <v>16702368202</v>
      </c>
      <c r="T367">
        <v>3554</v>
      </c>
      <c r="U367">
        <v>62211</v>
      </c>
      <c r="V367" t="s">
        <v>120</v>
      </c>
      <c r="X367" t="s">
        <v>4540</v>
      </c>
      <c r="Y367" t="s">
        <v>4541</v>
      </c>
      <c r="Z367" t="s">
        <v>1847</v>
      </c>
      <c r="AA367" t="s">
        <v>4542</v>
      </c>
      <c r="AB367" t="s">
        <v>4538</v>
      </c>
      <c r="AC367" t="s">
        <v>4539</v>
      </c>
      <c r="AD367" t="s">
        <v>141</v>
      </c>
      <c r="AE367" t="s">
        <v>118</v>
      </c>
      <c r="AF367" s="4">
        <v>96950</v>
      </c>
      <c r="AG367" t="s">
        <v>119</v>
      </c>
      <c r="AH367" t="s">
        <v>132</v>
      </c>
      <c r="AI367" s="5">
        <v>16702368202</v>
      </c>
      <c r="AJ367">
        <v>3554</v>
      </c>
      <c r="AK367" t="s">
        <v>4543</v>
      </c>
      <c r="BC367" t="str">
        <f>"29-2034.00"</f>
        <v>29-2034.00</v>
      </c>
      <c r="BD367" t="s">
        <v>4544</v>
      </c>
      <c r="BE367" t="s">
        <v>4545</v>
      </c>
      <c r="BF367" t="s">
        <v>4546</v>
      </c>
      <c r="BG367">
        <v>2</v>
      </c>
      <c r="BH367">
        <v>2</v>
      </c>
      <c r="BI367" s="1">
        <v>45017</v>
      </c>
      <c r="BJ367" s="1">
        <v>45382</v>
      </c>
      <c r="BK367" s="1">
        <v>45017</v>
      </c>
      <c r="BL367" s="1">
        <v>45382</v>
      </c>
      <c r="BM367">
        <v>40</v>
      </c>
      <c r="BN367">
        <v>0</v>
      </c>
      <c r="BO367">
        <v>8</v>
      </c>
      <c r="BP367">
        <v>8</v>
      </c>
      <c r="BQ367">
        <v>8</v>
      </c>
      <c r="BR367">
        <v>8</v>
      </c>
      <c r="BS367">
        <v>8</v>
      </c>
      <c r="BT367">
        <v>0</v>
      </c>
      <c r="BU367" t="str">
        <f>"7:30 AM"</f>
        <v>7:30 AM</v>
      </c>
      <c r="BV367" t="str">
        <f>"4:30 PM"</f>
        <v>4:30 PM</v>
      </c>
      <c r="BW367" t="s">
        <v>394</v>
      </c>
      <c r="BX367">
        <v>0</v>
      </c>
      <c r="BY367">
        <v>24</v>
      </c>
      <c r="BZ367" t="s">
        <v>113</v>
      </c>
      <c r="CB367" t="s">
        <v>4547</v>
      </c>
      <c r="CC367" t="s">
        <v>4538</v>
      </c>
      <c r="CD367" t="s">
        <v>4539</v>
      </c>
      <c r="CE367" t="s">
        <v>141</v>
      </c>
      <c r="CF367" t="s">
        <v>118</v>
      </c>
      <c r="CG367" s="4">
        <v>96950</v>
      </c>
      <c r="CH367" s="2">
        <v>15.18</v>
      </c>
      <c r="CI367" s="2">
        <v>23.55</v>
      </c>
      <c r="CJ367" s="2">
        <v>22.77</v>
      </c>
      <c r="CK367" s="2">
        <v>35.32</v>
      </c>
      <c r="CL367" t="s">
        <v>131</v>
      </c>
      <c r="CM367" t="s">
        <v>4548</v>
      </c>
      <c r="CN367" t="s">
        <v>133</v>
      </c>
      <c r="CP367" t="s">
        <v>113</v>
      </c>
      <c r="CQ367" t="s">
        <v>134</v>
      </c>
      <c r="CR367" t="s">
        <v>113</v>
      </c>
      <c r="CS367" t="s">
        <v>134</v>
      </c>
      <c r="CT367" t="s">
        <v>132</v>
      </c>
      <c r="CU367" t="s">
        <v>132</v>
      </c>
      <c r="CV367" t="s">
        <v>132</v>
      </c>
      <c r="CW367" t="s">
        <v>4549</v>
      </c>
      <c r="CX367" s="5">
        <v>16702368202</v>
      </c>
      <c r="CY367" t="s">
        <v>4550</v>
      </c>
      <c r="CZ367" t="s">
        <v>4551</v>
      </c>
      <c r="DA367" t="s">
        <v>134</v>
      </c>
      <c r="DB367" t="s">
        <v>113</v>
      </c>
      <c r="DC367" t="s">
        <v>4552</v>
      </c>
      <c r="DD367" t="s">
        <v>4553</v>
      </c>
      <c r="DE367" t="s">
        <v>2550</v>
      </c>
      <c r="DF367" t="s">
        <v>4537</v>
      </c>
      <c r="DG367" t="s">
        <v>4554</v>
      </c>
    </row>
    <row r="368" spans="1:111" ht="14.45" customHeight="1" x14ac:dyDescent="0.25">
      <c r="A368" t="s">
        <v>5744</v>
      </c>
      <c r="B368" t="s">
        <v>187</v>
      </c>
      <c r="C368" s="1">
        <v>44797.785721759261</v>
      </c>
      <c r="D368" s="1">
        <v>44883</v>
      </c>
      <c r="E368" t="s">
        <v>112</v>
      </c>
      <c r="F368" s="1">
        <v>44914.791666666664</v>
      </c>
      <c r="G368" t="s">
        <v>113</v>
      </c>
      <c r="H368" t="s">
        <v>113</v>
      </c>
      <c r="I368" t="s">
        <v>113</v>
      </c>
      <c r="J368" t="s">
        <v>4537</v>
      </c>
      <c r="K368" t="s">
        <v>132</v>
      </c>
      <c r="L368" t="s">
        <v>4538</v>
      </c>
      <c r="M368" t="s">
        <v>4539</v>
      </c>
      <c r="N368" t="s">
        <v>141</v>
      </c>
      <c r="O368" t="s">
        <v>118</v>
      </c>
      <c r="P368" s="4">
        <v>96950</v>
      </c>
      <c r="Q368" t="s">
        <v>119</v>
      </c>
      <c r="R368" t="s">
        <v>132</v>
      </c>
      <c r="S368" s="5">
        <v>16702368202</v>
      </c>
      <c r="T368">
        <v>3554</v>
      </c>
      <c r="U368">
        <v>62211</v>
      </c>
      <c r="V368" t="s">
        <v>120</v>
      </c>
      <c r="X368" t="s">
        <v>4540</v>
      </c>
      <c r="Y368" t="s">
        <v>4541</v>
      </c>
      <c r="Z368" t="s">
        <v>1847</v>
      </c>
      <c r="AA368" t="s">
        <v>4542</v>
      </c>
      <c r="AB368" t="s">
        <v>4538</v>
      </c>
      <c r="AC368" t="s">
        <v>4539</v>
      </c>
      <c r="AD368" t="s">
        <v>141</v>
      </c>
      <c r="AE368" t="s">
        <v>118</v>
      </c>
      <c r="AF368" s="4">
        <v>96950</v>
      </c>
      <c r="AG368" t="s">
        <v>119</v>
      </c>
      <c r="AH368" t="s">
        <v>132</v>
      </c>
      <c r="AI368" s="5">
        <v>16702368202</v>
      </c>
      <c r="AJ368">
        <v>3554</v>
      </c>
      <c r="AK368" t="s">
        <v>4543</v>
      </c>
      <c r="BC368" t="str">
        <f>"29-2012.00"</f>
        <v>29-2012.00</v>
      </c>
      <c r="BD368" t="s">
        <v>4808</v>
      </c>
      <c r="BE368" t="s">
        <v>5701</v>
      </c>
      <c r="BF368" t="s">
        <v>5702</v>
      </c>
      <c r="BG368">
        <v>1</v>
      </c>
      <c r="BH368">
        <v>1</v>
      </c>
      <c r="BI368" s="1">
        <v>44916</v>
      </c>
      <c r="BJ368" s="1">
        <v>45280</v>
      </c>
      <c r="BK368" s="1">
        <v>44916</v>
      </c>
      <c r="BL368" s="1">
        <v>45280</v>
      </c>
      <c r="BM368">
        <v>40</v>
      </c>
      <c r="BN368">
        <v>0</v>
      </c>
      <c r="BO368">
        <v>8</v>
      </c>
      <c r="BP368">
        <v>8</v>
      </c>
      <c r="BQ368">
        <v>8</v>
      </c>
      <c r="BR368">
        <v>8</v>
      </c>
      <c r="BS368">
        <v>8</v>
      </c>
      <c r="BT368">
        <v>0</v>
      </c>
      <c r="BU368" t="str">
        <f>"7:00 AM"</f>
        <v>7:00 AM</v>
      </c>
      <c r="BV368" t="str">
        <f>"4:00 PM"</f>
        <v>4:00 PM</v>
      </c>
      <c r="BW368" t="s">
        <v>394</v>
      </c>
      <c r="BX368">
        <v>0</v>
      </c>
      <c r="BY368">
        <v>24</v>
      </c>
      <c r="BZ368" t="s">
        <v>113</v>
      </c>
      <c r="CB368" t="s">
        <v>5703</v>
      </c>
      <c r="CC368" t="s">
        <v>4538</v>
      </c>
      <c r="CD368" t="s">
        <v>4539</v>
      </c>
      <c r="CE368" t="s">
        <v>141</v>
      </c>
      <c r="CF368" t="s">
        <v>118</v>
      </c>
      <c r="CG368" s="4">
        <v>96950</v>
      </c>
      <c r="CH368" s="2">
        <v>15.18</v>
      </c>
      <c r="CI368" s="2">
        <v>23.57</v>
      </c>
      <c r="CJ368" s="2">
        <v>22.77</v>
      </c>
      <c r="CK368" s="2">
        <v>35.35</v>
      </c>
      <c r="CL368" t="s">
        <v>131</v>
      </c>
      <c r="CM368" t="s">
        <v>4548</v>
      </c>
      <c r="CN368" t="s">
        <v>133</v>
      </c>
      <c r="CP368" t="s">
        <v>113</v>
      </c>
      <c r="CQ368" t="s">
        <v>134</v>
      </c>
      <c r="CR368" t="s">
        <v>113</v>
      </c>
      <c r="CS368" t="s">
        <v>134</v>
      </c>
      <c r="CT368" t="s">
        <v>132</v>
      </c>
      <c r="CU368" t="s">
        <v>134</v>
      </c>
      <c r="CV368" t="s">
        <v>132</v>
      </c>
      <c r="CW368" t="s">
        <v>4549</v>
      </c>
      <c r="CX368" s="5">
        <v>16702368202</v>
      </c>
      <c r="CY368" t="s">
        <v>4550</v>
      </c>
      <c r="CZ368" t="s">
        <v>4551</v>
      </c>
      <c r="DA368" t="s">
        <v>134</v>
      </c>
      <c r="DB368" t="s">
        <v>113</v>
      </c>
      <c r="DC368" t="s">
        <v>4552</v>
      </c>
      <c r="DD368" t="s">
        <v>4553</v>
      </c>
      <c r="DE368" t="s">
        <v>2550</v>
      </c>
      <c r="DF368" t="s">
        <v>4537</v>
      </c>
      <c r="DG368" t="s">
        <v>4554</v>
      </c>
    </row>
    <row r="369" spans="1:111" ht="14.45" customHeight="1" x14ac:dyDescent="0.25">
      <c r="A369" t="s">
        <v>5745</v>
      </c>
      <c r="B369" t="s">
        <v>187</v>
      </c>
      <c r="C369" s="1">
        <v>44834.136637384261</v>
      </c>
      <c r="D369" s="1">
        <v>44883</v>
      </c>
      <c r="E369" t="s">
        <v>170</v>
      </c>
      <c r="G369" t="s">
        <v>113</v>
      </c>
      <c r="H369" t="s">
        <v>113</v>
      </c>
      <c r="I369" t="s">
        <v>113</v>
      </c>
      <c r="J369" t="s">
        <v>293</v>
      </c>
      <c r="K369" t="s">
        <v>294</v>
      </c>
      <c r="L369" t="s">
        <v>295</v>
      </c>
      <c r="M369" t="s">
        <v>296</v>
      </c>
      <c r="N369" t="s">
        <v>117</v>
      </c>
      <c r="O369" t="s">
        <v>118</v>
      </c>
      <c r="P369" s="4">
        <v>96950</v>
      </c>
      <c r="Q369" t="s">
        <v>119</v>
      </c>
      <c r="S369" s="5">
        <v>16703223311</v>
      </c>
      <c r="T369">
        <v>4504</v>
      </c>
      <c r="U369">
        <v>72111</v>
      </c>
      <c r="V369" t="s">
        <v>120</v>
      </c>
      <c r="X369" t="s">
        <v>142</v>
      </c>
      <c r="Y369" t="s">
        <v>297</v>
      </c>
      <c r="AA369" t="s">
        <v>298</v>
      </c>
      <c r="AB369" t="s">
        <v>295</v>
      </c>
      <c r="AC369" t="s">
        <v>296</v>
      </c>
      <c r="AD369" t="s">
        <v>117</v>
      </c>
      <c r="AE369" t="s">
        <v>118</v>
      </c>
      <c r="AF369" s="4">
        <v>96950</v>
      </c>
      <c r="AG369" t="s">
        <v>119</v>
      </c>
      <c r="AI369" s="5">
        <v>16703223311</v>
      </c>
      <c r="AJ369">
        <v>4504</v>
      </c>
      <c r="AK369" t="s">
        <v>299</v>
      </c>
      <c r="BC369" t="str">
        <f>"41-4012.00"</f>
        <v>41-4012.00</v>
      </c>
      <c r="BD369" t="s">
        <v>465</v>
      </c>
      <c r="BE369" t="s">
        <v>5746</v>
      </c>
      <c r="BF369" t="s">
        <v>467</v>
      </c>
      <c r="BG369">
        <v>2</v>
      </c>
      <c r="BH369">
        <v>2</v>
      </c>
      <c r="BI369" s="1">
        <v>44935</v>
      </c>
      <c r="BJ369" s="1">
        <v>45299</v>
      </c>
      <c r="BK369" s="1">
        <v>44935</v>
      </c>
      <c r="BL369" s="1">
        <v>45299</v>
      </c>
      <c r="BM369">
        <v>40</v>
      </c>
      <c r="BN369">
        <v>0</v>
      </c>
      <c r="BO369">
        <v>8</v>
      </c>
      <c r="BP369">
        <v>8</v>
      </c>
      <c r="BQ369">
        <v>8</v>
      </c>
      <c r="BR369">
        <v>8</v>
      </c>
      <c r="BS369">
        <v>8</v>
      </c>
      <c r="BT369">
        <v>0</v>
      </c>
      <c r="BU369" t="str">
        <f>"8:00 AM"</f>
        <v>8:00 AM</v>
      </c>
      <c r="BV369" t="str">
        <f>"5:00 PM"</f>
        <v>5:00 PM</v>
      </c>
      <c r="BW369" t="s">
        <v>164</v>
      </c>
      <c r="BX369">
        <v>0</v>
      </c>
      <c r="BY369">
        <v>24</v>
      </c>
      <c r="BZ369" t="s">
        <v>113</v>
      </c>
      <c r="CB369" t="s">
        <v>5747</v>
      </c>
      <c r="CC369" t="s">
        <v>295</v>
      </c>
      <c r="CD369" t="s">
        <v>296</v>
      </c>
      <c r="CE369" t="s">
        <v>117</v>
      </c>
      <c r="CF369" t="s">
        <v>118</v>
      </c>
      <c r="CG369" s="4">
        <v>96950</v>
      </c>
      <c r="CH369" s="2">
        <v>8.81</v>
      </c>
      <c r="CI369" s="2">
        <v>8.81</v>
      </c>
      <c r="CJ369" s="2">
        <v>13.22</v>
      </c>
      <c r="CK369" s="2">
        <v>13.22</v>
      </c>
      <c r="CL369" t="s">
        <v>131</v>
      </c>
      <c r="CM369" t="s">
        <v>304</v>
      </c>
      <c r="CN369" t="s">
        <v>133</v>
      </c>
      <c r="CP369" t="s">
        <v>113</v>
      </c>
      <c r="CQ369" t="s">
        <v>134</v>
      </c>
      <c r="CR369" t="s">
        <v>113</v>
      </c>
      <c r="CS369" t="s">
        <v>134</v>
      </c>
      <c r="CT369" t="s">
        <v>132</v>
      </c>
      <c r="CU369" t="s">
        <v>134</v>
      </c>
      <c r="CV369" t="s">
        <v>134</v>
      </c>
      <c r="CW369" t="s">
        <v>305</v>
      </c>
      <c r="CX369" s="5">
        <v>16703223311</v>
      </c>
      <c r="CY369" t="s">
        <v>306</v>
      </c>
      <c r="CZ369" t="s">
        <v>307</v>
      </c>
      <c r="DA369" t="s">
        <v>134</v>
      </c>
      <c r="DB369" t="s">
        <v>113</v>
      </c>
      <c r="DC369" t="s">
        <v>5748</v>
      </c>
      <c r="DD369" t="s">
        <v>309</v>
      </c>
      <c r="DE369" t="s">
        <v>246</v>
      </c>
      <c r="DF369" t="s">
        <v>310</v>
      </c>
      <c r="DG369" t="s">
        <v>311</v>
      </c>
    </row>
    <row r="370" spans="1:111" ht="14.45" customHeight="1" x14ac:dyDescent="0.25">
      <c r="A370" t="s">
        <v>5749</v>
      </c>
      <c r="B370" t="s">
        <v>187</v>
      </c>
      <c r="C370" s="1">
        <v>44838.129533564817</v>
      </c>
      <c r="D370" s="1">
        <v>44883</v>
      </c>
      <c r="E370" t="s">
        <v>112</v>
      </c>
      <c r="F370" s="1">
        <v>45015.833333333336</v>
      </c>
      <c r="G370" t="s">
        <v>113</v>
      </c>
      <c r="H370" t="s">
        <v>113</v>
      </c>
      <c r="I370" t="s">
        <v>113</v>
      </c>
      <c r="J370" t="s">
        <v>4537</v>
      </c>
      <c r="K370" t="s">
        <v>132</v>
      </c>
      <c r="L370" t="s">
        <v>4538</v>
      </c>
      <c r="M370" t="s">
        <v>4539</v>
      </c>
      <c r="N370" t="s">
        <v>141</v>
      </c>
      <c r="O370" t="s">
        <v>118</v>
      </c>
      <c r="P370" s="4">
        <v>96950</v>
      </c>
      <c r="Q370" t="s">
        <v>119</v>
      </c>
      <c r="R370" t="s">
        <v>132</v>
      </c>
      <c r="S370" s="5">
        <v>16702368202</v>
      </c>
      <c r="T370">
        <v>3554</v>
      </c>
      <c r="U370">
        <v>62211</v>
      </c>
      <c r="V370" t="s">
        <v>120</v>
      </c>
      <c r="X370" t="s">
        <v>4540</v>
      </c>
      <c r="Y370" t="s">
        <v>4541</v>
      </c>
      <c r="Z370" t="s">
        <v>1847</v>
      </c>
      <c r="AA370" t="s">
        <v>4542</v>
      </c>
      <c r="AB370" t="s">
        <v>4538</v>
      </c>
      <c r="AC370" t="s">
        <v>4539</v>
      </c>
      <c r="AD370" t="s">
        <v>141</v>
      </c>
      <c r="AE370" t="s">
        <v>118</v>
      </c>
      <c r="AF370" s="4">
        <v>96950</v>
      </c>
      <c r="AG370" t="s">
        <v>119</v>
      </c>
      <c r="AH370" t="s">
        <v>132</v>
      </c>
      <c r="AI370" s="5">
        <v>16702368202</v>
      </c>
      <c r="AJ370">
        <v>3554</v>
      </c>
      <c r="AK370" t="s">
        <v>4543</v>
      </c>
      <c r="BC370" t="str">
        <f>"29-2012.00"</f>
        <v>29-2012.00</v>
      </c>
      <c r="BD370" t="s">
        <v>4808</v>
      </c>
      <c r="BE370" t="s">
        <v>5701</v>
      </c>
      <c r="BF370" t="s">
        <v>5702</v>
      </c>
      <c r="BG370">
        <v>1</v>
      </c>
      <c r="BH370">
        <v>1</v>
      </c>
      <c r="BI370" s="1">
        <v>45017</v>
      </c>
      <c r="BJ370" s="1">
        <v>45382</v>
      </c>
      <c r="BK370" s="1">
        <v>45017</v>
      </c>
      <c r="BL370" s="1">
        <v>45382</v>
      </c>
      <c r="BM370">
        <v>40</v>
      </c>
      <c r="BN370">
        <v>0</v>
      </c>
      <c r="BO370">
        <v>8</v>
      </c>
      <c r="BP370">
        <v>8</v>
      </c>
      <c r="BQ370">
        <v>8</v>
      </c>
      <c r="BR370">
        <v>8</v>
      </c>
      <c r="BS370">
        <v>8</v>
      </c>
      <c r="BT370">
        <v>0</v>
      </c>
      <c r="BU370" t="str">
        <f>"7:00 AM"</f>
        <v>7:00 AM</v>
      </c>
      <c r="BV370" t="str">
        <f>"4:00 PM"</f>
        <v>4:00 PM</v>
      </c>
      <c r="BW370" t="s">
        <v>394</v>
      </c>
      <c r="BX370">
        <v>0</v>
      </c>
      <c r="BY370">
        <v>24</v>
      </c>
      <c r="BZ370" t="s">
        <v>113</v>
      </c>
      <c r="CB370" t="s">
        <v>5703</v>
      </c>
      <c r="CC370" t="s">
        <v>4538</v>
      </c>
      <c r="CD370" t="s">
        <v>4539</v>
      </c>
      <c r="CE370" t="s">
        <v>141</v>
      </c>
      <c r="CF370" t="s">
        <v>118</v>
      </c>
      <c r="CG370" s="4">
        <v>96950</v>
      </c>
      <c r="CH370" s="2">
        <v>15.18</v>
      </c>
      <c r="CI370" s="2">
        <v>23.57</v>
      </c>
      <c r="CJ370" s="2">
        <v>22.77</v>
      </c>
      <c r="CK370" s="2">
        <v>35.35</v>
      </c>
      <c r="CL370" t="s">
        <v>131</v>
      </c>
      <c r="CM370" t="s">
        <v>4548</v>
      </c>
      <c r="CN370" t="s">
        <v>133</v>
      </c>
      <c r="CP370" t="s">
        <v>113</v>
      </c>
      <c r="CQ370" t="s">
        <v>134</v>
      </c>
      <c r="CR370" t="s">
        <v>113</v>
      </c>
      <c r="CS370" t="s">
        <v>134</v>
      </c>
      <c r="CT370" t="s">
        <v>132</v>
      </c>
      <c r="CU370" t="s">
        <v>134</v>
      </c>
      <c r="CV370" t="s">
        <v>132</v>
      </c>
      <c r="CW370" t="s">
        <v>4549</v>
      </c>
      <c r="CX370" s="5">
        <v>16702368202</v>
      </c>
      <c r="CY370" t="s">
        <v>4550</v>
      </c>
      <c r="CZ370" t="s">
        <v>4551</v>
      </c>
      <c r="DA370" t="s">
        <v>134</v>
      </c>
      <c r="DB370" t="s">
        <v>113</v>
      </c>
      <c r="DC370" t="s">
        <v>4552</v>
      </c>
      <c r="DD370" t="s">
        <v>4553</v>
      </c>
      <c r="DE370" t="s">
        <v>2550</v>
      </c>
      <c r="DF370" t="s">
        <v>4537</v>
      </c>
      <c r="DG370" t="s">
        <v>4554</v>
      </c>
    </row>
    <row r="371" spans="1:111" ht="14.45" customHeight="1" x14ac:dyDescent="0.25">
      <c r="A371" t="s">
        <v>5750</v>
      </c>
      <c r="B371" t="s">
        <v>313</v>
      </c>
      <c r="C371" s="1">
        <v>44847.94902083333</v>
      </c>
      <c r="D371" s="1">
        <v>44883</v>
      </c>
      <c r="E371" t="s">
        <v>112</v>
      </c>
      <c r="F371" s="1">
        <v>44925.791666666664</v>
      </c>
      <c r="G371" t="s">
        <v>113</v>
      </c>
      <c r="H371" t="s">
        <v>113</v>
      </c>
      <c r="I371" t="s">
        <v>113</v>
      </c>
      <c r="J371" t="s">
        <v>5751</v>
      </c>
      <c r="L371" t="s">
        <v>384</v>
      </c>
      <c r="M371" t="s">
        <v>5752</v>
      </c>
      <c r="N371" t="s">
        <v>117</v>
      </c>
      <c r="O371" t="s">
        <v>118</v>
      </c>
      <c r="P371" s="4">
        <v>96950</v>
      </c>
      <c r="Q371" t="s">
        <v>119</v>
      </c>
      <c r="R371" t="s">
        <v>386</v>
      </c>
      <c r="S371" s="5">
        <v>16702881463</v>
      </c>
      <c r="U371">
        <v>561320</v>
      </c>
      <c r="V371" t="s">
        <v>120</v>
      </c>
      <c r="X371" t="s">
        <v>387</v>
      </c>
      <c r="Y371" t="s">
        <v>388</v>
      </c>
      <c r="Z371" t="s">
        <v>389</v>
      </c>
      <c r="AA371" t="s">
        <v>390</v>
      </c>
      <c r="AB371" t="s">
        <v>1106</v>
      </c>
      <c r="AC371" t="s">
        <v>5752</v>
      </c>
      <c r="AD371" t="s">
        <v>117</v>
      </c>
      <c r="AE371" t="s">
        <v>118</v>
      </c>
      <c r="AF371" s="4">
        <v>96950</v>
      </c>
      <c r="AG371" t="s">
        <v>119</v>
      </c>
      <c r="AH371" t="s">
        <v>386</v>
      </c>
      <c r="AI371" s="5">
        <v>16702881463</v>
      </c>
      <c r="AK371" t="s">
        <v>391</v>
      </c>
      <c r="BC371" t="str">
        <f>"49-9071.00"</f>
        <v>49-9071.00</v>
      </c>
      <c r="BD371" t="s">
        <v>240</v>
      </c>
      <c r="BE371" t="s">
        <v>5753</v>
      </c>
      <c r="BF371" t="s">
        <v>453</v>
      </c>
      <c r="BG371">
        <v>20</v>
      </c>
      <c r="BH371">
        <v>19</v>
      </c>
      <c r="BI371" s="1">
        <v>44927</v>
      </c>
      <c r="BJ371" s="1">
        <v>45291</v>
      </c>
      <c r="BK371" s="1">
        <v>44927</v>
      </c>
      <c r="BL371" s="1">
        <v>45291</v>
      </c>
      <c r="BM371">
        <v>35</v>
      </c>
      <c r="BN371">
        <v>0</v>
      </c>
      <c r="BO371">
        <v>7</v>
      </c>
      <c r="BP371">
        <v>7</v>
      </c>
      <c r="BQ371">
        <v>7</v>
      </c>
      <c r="BR371">
        <v>7</v>
      </c>
      <c r="BS371">
        <v>7</v>
      </c>
      <c r="BT371">
        <v>0</v>
      </c>
      <c r="BU371" t="str">
        <f>"9:00 AM"</f>
        <v>9:00 AM</v>
      </c>
      <c r="BV371" t="str">
        <f>"5:00 PM"</f>
        <v>5:00 PM</v>
      </c>
      <c r="BW371" t="s">
        <v>164</v>
      </c>
      <c r="BX371">
        <v>1</v>
      </c>
      <c r="BY371">
        <v>1</v>
      </c>
      <c r="BZ371" t="s">
        <v>113</v>
      </c>
      <c r="CB371" s="3" t="s">
        <v>2345</v>
      </c>
      <c r="CC371" t="s">
        <v>5754</v>
      </c>
      <c r="CD371" t="s">
        <v>396</v>
      </c>
      <c r="CE371" t="s">
        <v>117</v>
      </c>
      <c r="CF371" t="s">
        <v>118</v>
      </c>
      <c r="CG371" s="4">
        <v>96950</v>
      </c>
      <c r="CH371" s="2">
        <v>9.19</v>
      </c>
      <c r="CI371" s="2">
        <v>9.19</v>
      </c>
      <c r="CJ371" s="2">
        <v>13.79</v>
      </c>
      <c r="CK371" s="2">
        <v>13.79</v>
      </c>
      <c r="CL371" t="s">
        <v>131</v>
      </c>
      <c r="CM371" t="s">
        <v>557</v>
      </c>
      <c r="CN371" t="s">
        <v>133</v>
      </c>
      <c r="CP371" t="s">
        <v>113</v>
      </c>
      <c r="CQ371" t="s">
        <v>134</v>
      </c>
      <c r="CR371" t="s">
        <v>134</v>
      </c>
      <c r="CS371" t="s">
        <v>134</v>
      </c>
      <c r="CT371" t="s">
        <v>134</v>
      </c>
      <c r="CU371" t="s">
        <v>134</v>
      </c>
      <c r="CV371" t="s">
        <v>134</v>
      </c>
      <c r="CW371" t="s">
        <v>5755</v>
      </c>
      <c r="CX371" s="5">
        <v>16702881463</v>
      </c>
      <c r="CY371" t="s">
        <v>5756</v>
      </c>
      <c r="CZ371" t="s">
        <v>533</v>
      </c>
      <c r="DA371" t="s">
        <v>134</v>
      </c>
      <c r="DB371" t="s">
        <v>113</v>
      </c>
    </row>
    <row r="372" spans="1:111" ht="14.45" customHeight="1" x14ac:dyDescent="0.25">
      <c r="A372" t="s">
        <v>5757</v>
      </c>
      <c r="B372" t="s">
        <v>187</v>
      </c>
      <c r="C372" s="1">
        <v>44790.991709027781</v>
      </c>
      <c r="D372" s="1">
        <v>44883</v>
      </c>
      <c r="E372" t="s">
        <v>112</v>
      </c>
      <c r="F372" s="1">
        <v>44956.791666666664</v>
      </c>
      <c r="G372" t="s">
        <v>113</v>
      </c>
      <c r="H372" t="s">
        <v>113</v>
      </c>
      <c r="I372" t="s">
        <v>113</v>
      </c>
      <c r="J372" t="s">
        <v>5160</v>
      </c>
      <c r="K372" t="s">
        <v>132</v>
      </c>
      <c r="L372" t="s">
        <v>5161</v>
      </c>
      <c r="M372" t="s">
        <v>5162</v>
      </c>
      <c r="N372" t="s">
        <v>3527</v>
      </c>
      <c r="O372" t="s">
        <v>118</v>
      </c>
      <c r="P372" s="4">
        <v>96952</v>
      </c>
      <c r="Q372" t="s">
        <v>119</v>
      </c>
      <c r="R372" t="s">
        <v>132</v>
      </c>
      <c r="S372" s="5">
        <v>16704339989</v>
      </c>
      <c r="U372">
        <v>481111</v>
      </c>
      <c r="V372" t="s">
        <v>120</v>
      </c>
      <c r="X372" t="s">
        <v>5163</v>
      </c>
      <c r="Y372" t="s">
        <v>5164</v>
      </c>
      <c r="Z372" t="s">
        <v>5165</v>
      </c>
      <c r="AA372" t="s">
        <v>326</v>
      </c>
      <c r="AB372" t="s">
        <v>5161</v>
      </c>
      <c r="AC372" t="s">
        <v>5162</v>
      </c>
      <c r="AD372" t="s">
        <v>3527</v>
      </c>
      <c r="AE372" t="s">
        <v>118</v>
      </c>
      <c r="AF372" s="4">
        <v>96952</v>
      </c>
      <c r="AG372" t="s">
        <v>119</v>
      </c>
      <c r="AH372" t="s">
        <v>132</v>
      </c>
      <c r="AI372" s="5">
        <v>16704339989</v>
      </c>
      <c r="AK372" t="s">
        <v>5166</v>
      </c>
      <c r="BC372" t="str">
        <f>"43-3061.00"</f>
        <v>43-3061.00</v>
      </c>
      <c r="BD372" t="s">
        <v>3162</v>
      </c>
      <c r="BE372" t="s">
        <v>5758</v>
      </c>
      <c r="BF372" t="s">
        <v>5759</v>
      </c>
      <c r="BG372">
        <v>1</v>
      </c>
      <c r="BH372">
        <v>1</v>
      </c>
      <c r="BI372" s="1">
        <v>44958</v>
      </c>
      <c r="BJ372" s="1">
        <v>45322</v>
      </c>
      <c r="BK372" s="1">
        <v>44958</v>
      </c>
      <c r="BL372" s="1">
        <v>45322</v>
      </c>
      <c r="BM372">
        <v>40</v>
      </c>
      <c r="BN372">
        <v>0</v>
      </c>
      <c r="BO372">
        <v>8</v>
      </c>
      <c r="BP372">
        <v>8</v>
      </c>
      <c r="BQ372">
        <v>8</v>
      </c>
      <c r="BR372">
        <v>8</v>
      </c>
      <c r="BS372">
        <v>8</v>
      </c>
      <c r="BT372">
        <v>0</v>
      </c>
      <c r="BU372" t="str">
        <f>"8:00 AM"</f>
        <v>8:00 AM</v>
      </c>
      <c r="BV372" t="str">
        <f>"5:00 PM"</f>
        <v>5:00 PM</v>
      </c>
      <c r="BW372" t="s">
        <v>164</v>
      </c>
      <c r="BX372">
        <v>0</v>
      </c>
      <c r="BY372">
        <v>24</v>
      </c>
      <c r="BZ372" t="s">
        <v>113</v>
      </c>
      <c r="CB372" t="s">
        <v>5760</v>
      </c>
      <c r="CC372" t="s">
        <v>5161</v>
      </c>
      <c r="CD372" t="s">
        <v>5162</v>
      </c>
      <c r="CE372" t="s">
        <v>3527</v>
      </c>
      <c r="CF372" t="s">
        <v>118</v>
      </c>
      <c r="CG372" s="4">
        <v>96952</v>
      </c>
      <c r="CH372" s="2">
        <v>14.87</v>
      </c>
      <c r="CI372" s="2">
        <v>15</v>
      </c>
      <c r="CJ372" s="2">
        <v>0</v>
      </c>
      <c r="CK372" s="2">
        <v>0</v>
      </c>
      <c r="CL372" t="s">
        <v>131</v>
      </c>
      <c r="CM372" t="s">
        <v>132</v>
      </c>
      <c r="CN372" t="s">
        <v>133</v>
      </c>
      <c r="CP372" t="s">
        <v>113</v>
      </c>
      <c r="CQ372" t="s">
        <v>134</v>
      </c>
      <c r="CR372" t="s">
        <v>113</v>
      </c>
      <c r="CS372" t="s">
        <v>113</v>
      </c>
      <c r="CT372" t="s">
        <v>134</v>
      </c>
      <c r="CU372" t="s">
        <v>134</v>
      </c>
      <c r="CV372" t="s">
        <v>132</v>
      </c>
      <c r="CW372" t="s">
        <v>4181</v>
      </c>
      <c r="CX372" s="5">
        <v>16704339989</v>
      </c>
      <c r="CY372" t="s">
        <v>5170</v>
      </c>
      <c r="CZ372" t="s">
        <v>5171</v>
      </c>
      <c r="DA372" t="s">
        <v>134</v>
      </c>
      <c r="DB372" t="s">
        <v>113</v>
      </c>
    </row>
    <row r="373" spans="1:111" ht="14.45" customHeight="1" x14ac:dyDescent="0.25">
      <c r="A373" t="s">
        <v>5761</v>
      </c>
      <c r="B373" t="s">
        <v>187</v>
      </c>
      <c r="C373" s="1">
        <v>44813.093472800923</v>
      </c>
      <c r="D373" s="1">
        <v>44883</v>
      </c>
      <c r="E373" t="s">
        <v>170</v>
      </c>
      <c r="G373" t="s">
        <v>113</v>
      </c>
      <c r="H373" t="s">
        <v>113</v>
      </c>
      <c r="I373" t="s">
        <v>113</v>
      </c>
      <c r="J373" t="s">
        <v>293</v>
      </c>
      <c r="K373" t="s">
        <v>294</v>
      </c>
      <c r="L373" t="s">
        <v>295</v>
      </c>
      <c r="M373" t="s">
        <v>296</v>
      </c>
      <c r="N373" t="s">
        <v>117</v>
      </c>
      <c r="O373" t="s">
        <v>118</v>
      </c>
      <c r="P373" s="4">
        <v>96950</v>
      </c>
      <c r="Q373" t="s">
        <v>119</v>
      </c>
      <c r="S373" s="5">
        <v>16703223311</v>
      </c>
      <c r="T373">
        <v>4504</v>
      </c>
      <c r="U373">
        <v>72111</v>
      </c>
      <c r="V373" t="s">
        <v>120</v>
      </c>
      <c r="X373" t="s">
        <v>142</v>
      </c>
      <c r="Y373" t="s">
        <v>297</v>
      </c>
      <c r="AA373" t="s">
        <v>298</v>
      </c>
      <c r="AB373" t="s">
        <v>295</v>
      </c>
      <c r="AC373" t="s">
        <v>296</v>
      </c>
      <c r="AD373" t="s">
        <v>117</v>
      </c>
      <c r="AE373" t="s">
        <v>118</v>
      </c>
      <c r="AF373" s="4">
        <v>96950</v>
      </c>
      <c r="AG373" t="s">
        <v>119</v>
      </c>
      <c r="AI373" s="5">
        <v>16703223311</v>
      </c>
      <c r="AJ373">
        <v>4504</v>
      </c>
      <c r="AK373" t="s">
        <v>299</v>
      </c>
      <c r="BC373" t="str">
        <f>"15-1232.00"</f>
        <v>15-1232.00</v>
      </c>
      <c r="BD373" t="s">
        <v>5167</v>
      </c>
      <c r="BE373" t="s">
        <v>5762</v>
      </c>
      <c r="BF373" t="s">
        <v>5763</v>
      </c>
      <c r="BG373">
        <v>2</v>
      </c>
      <c r="BH373">
        <v>2</v>
      </c>
      <c r="BI373" s="1">
        <v>44896</v>
      </c>
      <c r="BJ373" s="1">
        <v>45260</v>
      </c>
      <c r="BK373" s="1">
        <v>44896</v>
      </c>
      <c r="BL373" s="1">
        <v>45260</v>
      </c>
      <c r="BM373">
        <v>40</v>
      </c>
      <c r="BN373">
        <v>0</v>
      </c>
      <c r="BO373">
        <v>8</v>
      </c>
      <c r="BP373">
        <v>8</v>
      </c>
      <c r="BQ373">
        <v>8</v>
      </c>
      <c r="BR373">
        <v>8</v>
      </c>
      <c r="BS373">
        <v>8</v>
      </c>
      <c r="BT373">
        <v>0</v>
      </c>
      <c r="BU373" t="str">
        <f>"8:00 AM"</f>
        <v>8:00 AM</v>
      </c>
      <c r="BV373" t="str">
        <f>"5:00 PM"</f>
        <v>5:00 PM</v>
      </c>
      <c r="BW373" t="s">
        <v>164</v>
      </c>
      <c r="BX373">
        <v>0</v>
      </c>
      <c r="BY373">
        <v>24</v>
      </c>
      <c r="BZ373" t="s">
        <v>113</v>
      </c>
      <c r="CB373" t="s">
        <v>5764</v>
      </c>
      <c r="CC373" t="s">
        <v>295</v>
      </c>
      <c r="CD373" t="s">
        <v>296</v>
      </c>
      <c r="CE373" t="s">
        <v>117</v>
      </c>
      <c r="CF373" t="s">
        <v>118</v>
      </c>
      <c r="CG373" s="4">
        <v>96950</v>
      </c>
      <c r="CH373" s="2">
        <v>12.78</v>
      </c>
      <c r="CI373" s="2">
        <v>12.78</v>
      </c>
      <c r="CJ373" s="2">
        <v>19.170000000000002</v>
      </c>
      <c r="CK373" s="2">
        <v>19.170000000000002</v>
      </c>
      <c r="CL373" t="s">
        <v>131</v>
      </c>
      <c r="CM373" t="s">
        <v>304</v>
      </c>
      <c r="CN373" t="s">
        <v>133</v>
      </c>
      <c r="CP373" t="s">
        <v>113</v>
      </c>
      <c r="CQ373" t="s">
        <v>134</v>
      </c>
      <c r="CR373" t="s">
        <v>113</v>
      </c>
      <c r="CS373" t="s">
        <v>134</v>
      </c>
      <c r="CT373" t="s">
        <v>132</v>
      </c>
      <c r="CU373" t="s">
        <v>134</v>
      </c>
      <c r="CV373" t="s">
        <v>134</v>
      </c>
      <c r="CW373" t="s">
        <v>305</v>
      </c>
      <c r="CX373" s="5">
        <v>16703223311</v>
      </c>
      <c r="CY373" t="s">
        <v>306</v>
      </c>
      <c r="CZ373" t="s">
        <v>307</v>
      </c>
      <c r="DA373" t="s">
        <v>134</v>
      </c>
      <c r="DB373" t="s">
        <v>113</v>
      </c>
      <c r="DC373" t="s">
        <v>308</v>
      </c>
      <c r="DD373" t="s">
        <v>309</v>
      </c>
      <c r="DE373" t="s">
        <v>246</v>
      </c>
      <c r="DF373" t="s">
        <v>310</v>
      </c>
      <c r="DG373" t="s">
        <v>311</v>
      </c>
    </row>
    <row r="374" spans="1:111" ht="14.45" customHeight="1" x14ac:dyDescent="0.25">
      <c r="A374" t="s">
        <v>5765</v>
      </c>
      <c r="B374" t="s">
        <v>187</v>
      </c>
      <c r="C374" s="1">
        <v>44809.997044791664</v>
      </c>
      <c r="D374" s="1">
        <v>44883</v>
      </c>
      <c r="E374" t="s">
        <v>170</v>
      </c>
      <c r="G374" t="s">
        <v>113</v>
      </c>
      <c r="H374" t="s">
        <v>113</v>
      </c>
      <c r="I374" t="s">
        <v>113</v>
      </c>
      <c r="J374" t="s">
        <v>5160</v>
      </c>
      <c r="K374" t="s">
        <v>132</v>
      </c>
      <c r="L374" t="s">
        <v>5161</v>
      </c>
      <c r="M374" t="s">
        <v>5162</v>
      </c>
      <c r="N374" t="s">
        <v>3527</v>
      </c>
      <c r="O374" t="s">
        <v>118</v>
      </c>
      <c r="P374" s="4">
        <v>96952</v>
      </c>
      <c r="Q374" t="s">
        <v>119</v>
      </c>
      <c r="R374" t="s">
        <v>132</v>
      </c>
      <c r="S374" s="5">
        <v>16704339989</v>
      </c>
      <c r="U374">
        <v>481111</v>
      </c>
      <c r="V374" t="s">
        <v>120</v>
      </c>
      <c r="X374" t="s">
        <v>5163</v>
      </c>
      <c r="Y374" t="s">
        <v>5164</v>
      </c>
      <c r="Z374" t="s">
        <v>5165</v>
      </c>
      <c r="AA374" t="s">
        <v>326</v>
      </c>
      <c r="AB374" t="s">
        <v>5161</v>
      </c>
      <c r="AC374" t="s">
        <v>5162</v>
      </c>
      <c r="AD374" t="s">
        <v>3527</v>
      </c>
      <c r="AE374" t="s">
        <v>118</v>
      </c>
      <c r="AF374" s="4">
        <v>96952</v>
      </c>
      <c r="AG374" t="s">
        <v>119</v>
      </c>
      <c r="AH374" t="s">
        <v>132</v>
      </c>
      <c r="AI374" s="5">
        <v>16704339989</v>
      </c>
      <c r="AK374" t="s">
        <v>5166</v>
      </c>
      <c r="BC374" t="str">
        <f>"53-2012.00"</f>
        <v>53-2012.00</v>
      </c>
      <c r="BD374" t="s">
        <v>5489</v>
      </c>
      <c r="BE374" t="s">
        <v>5490</v>
      </c>
      <c r="BF374" t="s">
        <v>5491</v>
      </c>
      <c r="BG374">
        <v>2</v>
      </c>
      <c r="BH374">
        <v>2</v>
      </c>
      <c r="BI374" s="1">
        <v>44927</v>
      </c>
      <c r="BJ374" s="1">
        <v>45291</v>
      </c>
      <c r="BK374" s="1">
        <v>44927</v>
      </c>
      <c r="BL374" s="1">
        <v>45291</v>
      </c>
      <c r="BM374">
        <v>40</v>
      </c>
      <c r="BN374">
        <v>0</v>
      </c>
      <c r="BO374">
        <v>8</v>
      </c>
      <c r="BP374">
        <v>8</v>
      </c>
      <c r="BQ374">
        <v>8</v>
      </c>
      <c r="BR374">
        <v>8</v>
      </c>
      <c r="BS374">
        <v>8</v>
      </c>
      <c r="BT374">
        <v>0</v>
      </c>
      <c r="BU374" t="str">
        <f>"7:30 AM"</f>
        <v>7:30 AM</v>
      </c>
      <c r="BV374" t="str">
        <f>"4:30 PM"</f>
        <v>4:30 PM</v>
      </c>
      <c r="BW374" t="s">
        <v>164</v>
      </c>
      <c r="BX374">
        <v>2</v>
      </c>
      <c r="BY374">
        <v>6</v>
      </c>
      <c r="BZ374" t="s">
        <v>113</v>
      </c>
      <c r="CB374" s="3" t="s">
        <v>5492</v>
      </c>
      <c r="CC374" t="s">
        <v>5161</v>
      </c>
      <c r="CD374" t="s">
        <v>5162</v>
      </c>
      <c r="CE374" t="s">
        <v>3527</v>
      </c>
      <c r="CF374" t="s">
        <v>118</v>
      </c>
      <c r="CG374" s="4">
        <v>96952</v>
      </c>
      <c r="CH374" s="2">
        <v>78254</v>
      </c>
      <c r="CI374" s="2">
        <v>78254</v>
      </c>
      <c r="CJ374" s="2">
        <v>0</v>
      </c>
      <c r="CK374" s="2">
        <v>0</v>
      </c>
      <c r="CL374" t="s">
        <v>5493</v>
      </c>
      <c r="CM374" t="s">
        <v>5494</v>
      </c>
      <c r="CN374" t="s">
        <v>133</v>
      </c>
      <c r="CP374" t="s">
        <v>113</v>
      </c>
      <c r="CQ374" t="s">
        <v>134</v>
      </c>
      <c r="CR374" t="s">
        <v>113</v>
      </c>
      <c r="CS374" t="s">
        <v>113</v>
      </c>
      <c r="CT374" t="s">
        <v>134</v>
      </c>
      <c r="CU374" t="s">
        <v>134</v>
      </c>
      <c r="CV374" t="s">
        <v>132</v>
      </c>
      <c r="CW374" t="s">
        <v>4181</v>
      </c>
      <c r="CX374" s="5">
        <v>16704339989</v>
      </c>
      <c r="CY374" t="s">
        <v>5495</v>
      </c>
      <c r="CZ374" t="s">
        <v>5171</v>
      </c>
      <c r="DA374" t="s">
        <v>134</v>
      </c>
      <c r="DB374" t="s">
        <v>113</v>
      </c>
    </row>
    <row r="375" spans="1:111" ht="14.45" customHeight="1" x14ac:dyDescent="0.25">
      <c r="A375" t="s">
        <v>5766</v>
      </c>
      <c r="B375" t="s">
        <v>356</v>
      </c>
      <c r="C375" s="1">
        <v>44763.516756365738</v>
      </c>
      <c r="D375" s="1">
        <v>44883</v>
      </c>
      <c r="E375" t="s">
        <v>170</v>
      </c>
      <c r="G375" t="s">
        <v>113</v>
      </c>
      <c r="H375" t="s">
        <v>113</v>
      </c>
      <c r="I375" t="s">
        <v>113</v>
      </c>
      <c r="J375" t="s">
        <v>5767</v>
      </c>
      <c r="K375" t="s">
        <v>5768</v>
      </c>
      <c r="L375" t="s">
        <v>5769</v>
      </c>
      <c r="N375" t="s">
        <v>141</v>
      </c>
      <c r="O375" t="s">
        <v>118</v>
      </c>
      <c r="P375" s="4">
        <v>96950</v>
      </c>
      <c r="Q375" t="s">
        <v>119</v>
      </c>
      <c r="S375" s="5">
        <v>16702876046</v>
      </c>
      <c r="U375">
        <v>812112</v>
      </c>
      <c r="V375" t="s">
        <v>120</v>
      </c>
      <c r="X375" t="s">
        <v>4146</v>
      </c>
      <c r="Y375" t="s">
        <v>5770</v>
      </c>
      <c r="AA375" t="s">
        <v>5771</v>
      </c>
      <c r="AB375" t="s">
        <v>5769</v>
      </c>
      <c r="AD375" t="s">
        <v>141</v>
      </c>
      <c r="AE375" t="s">
        <v>118</v>
      </c>
      <c r="AF375" s="4">
        <v>96950</v>
      </c>
      <c r="AG375" t="s">
        <v>119</v>
      </c>
      <c r="AI375" s="5">
        <v>16702876046</v>
      </c>
      <c r="AK375" t="s">
        <v>4148</v>
      </c>
      <c r="BC375" t="str">
        <f>"39-5012.00"</f>
        <v>39-5012.00</v>
      </c>
      <c r="BD375" t="s">
        <v>806</v>
      </c>
      <c r="BE375" t="s">
        <v>5772</v>
      </c>
      <c r="BF375" t="s">
        <v>5773</v>
      </c>
      <c r="BG375">
        <v>4</v>
      </c>
      <c r="BI375" s="1">
        <v>44835</v>
      </c>
      <c r="BJ375" s="1">
        <v>45199</v>
      </c>
      <c r="BM375">
        <v>36</v>
      </c>
      <c r="BN375">
        <v>4</v>
      </c>
      <c r="BO375">
        <v>5</v>
      </c>
      <c r="BP375">
        <v>5</v>
      </c>
      <c r="BQ375">
        <v>5</v>
      </c>
      <c r="BR375">
        <v>5</v>
      </c>
      <c r="BS375">
        <v>6</v>
      </c>
      <c r="BT375">
        <v>6</v>
      </c>
      <c r="BU375" t="str">
        <f>"11:30 AM"</f>
        <v>11:30 AM</v>
      </c>
      <c r="BV375" t="str">
        <f>"5:30 PM"</f>
        <v>5:30 PM</v>
      </c>
      <c r="BW375" t="s">
        <v>128</v>
      </c>
      <c r="BX375">
        <v>0</v>
      </c>
      <c r="BY375">
        <v>12</v>
      </c>
      <c r="BZ375" t="s">
        <v>113</v>
      </c>
      <c r="CB375" t="s">
        <v>5774</v>
      </c>
      <c r="CC375" t="s">
        <v>5775</v>
      </c>
      <c r="CD375" t="s">
        <v>5776</v>
      </c>
      <c r="CE375" t="s">
        <v>141</v>
      </c>
      <c r="CF375" t="s">
        <v>118</v>
      </c>
      <c r="CG375" s="4">
        <v>96950</v>
      </c>
      <c r="CH375" s="2">
        <v>7.88</v>
      </c>
      <c r="CI375" s="2">
        <v>7.9</v>
      </c>
      <c r="CJ375" s="2">
        <v>11.82</v>
      </c>
      <c r="CK375" s="2">
        <v>11.85</v>
      </c>
      <c r="CL375" t="s">
        <v>131</v>
      </c>
      <c r="CM375" t="s">
        <v>132</v>
      </c>
      <c r="CN375" t="s">
        <v>133</v>
      </c>
      <c r="CP375" t="s">
        <v>113</v>
      </c>
      <c r="CQ375" t="s">
        <v>134</v>
      </c>
      <c r="CR375" t="s">
        <v>113</v>
      </c>
      <c r="CS375" t="s">
        <v>134</v>
      </c>
      <c r="CT375" t="s">
        <v>132</v>
      </c>
      <c r="CU375" t="s">
        <v>134</v>
      </c>
      <c r="CV375" t="s">
        <v>134</v>
      </c>
      <c r="CW375" t="s">
        <v>4152</v>
      </c>
      <c r="CX375" s="5">
        <v>16702876046</v>
      </c>
      <c r="CY375" t="s">
        <v>4148</v>
      </c>
      <c r="CZ375" t="s">
        <v>132</v>
      </c>
      <c r="DA375" t="s">
        <v>134</v>
      </c>
      <c r="DB375" t="s">
        <v>113</v>
      </c>
    </row>
    <row r="376" spans="1:111" ht="14.45" customHeight="1" x14ac:dyDescent="0.25">
      <c r="A376" t="s">
        <v>5777</v>
      </c>
      <c r="B376" t="s">
        <v>356</v>
      </c>
      <c r="C376" s="1">
        <v>44762.284151736108</v>
      </c>
      <c r="D376" s="1">
        <v>44883</v>
      </c>
      <c r="E376" t="s">
        <v>170</v>
      </c>
      <c r="G376" t="s">
        <v>134</v>
      </c>
      <c r="H376" t="s">
        <v>113</v>
      </c>
      <c r="I376" t="s">
        <v>113</v>
      </c>
      <c r="J376" t="s">
        <v>5767</v>
      </c>
      <c r="K376" t="s">
        <v>5768</v>
      </c>
      <c r="L376" t="s">
        <v>5769</v>
      </c>
      <c r="N376" t="s">
        <v>141</v>
      </c>
      <c r="O376" t="s">
        <v>118</v>
      </c>
      <c r="P376" s="4">
        <v>96950</v>
      </c>
      <c r="Q376" t="s">
        <v>119</v>
      </c>
      <c r="S376" s="5">
        <v>16702876046</v>
      </c>
      <c r="U376">
        <v>812112</v>
      </c>
      <c r="V376" t="s">
        <v>120</v>
      </c>
      <c r="X376" t="s">
        <v>4146</v>
      </c>
      <c r="Y376" t="s">
        <v>5770</v>
      </c>
      <c r="Z376" t="s">
        <v>843</v>
      </c>
      <c r="AA376" t="s">
        <v>5771</v>
      </c>
      <c r="AB376" t="s">
        <v>5769</v>
      </c>
      <c r="AD376" t="s">
        <v>141</v>
      </c>
      <c r="AE376" t="s">
        <v>118</v>
      </c>
      <c r="AF376" s="4">
        <v>96950</v>
      </c>
      <c r="AG376" t="s">
        <v>119</v>
      </c>
      <c r="AI376" s="5">
        <v>16702876046</v>
      </c>
      <c r="AK376" t="s">
        <v>4148</v>
      </c>
      <c r="BC376" t="str">
        <f>"39-5012.00"</f>
        <v>39-5012.00</v>
      </c>
      <c r="BD376" t="s">
        <v>806</v>
      </c>
      <c r="BE376" t="s">
        <v>5772</v>
      </c>
      <c r="BF376" t="s">
        <v>5773</v>
      </c>
      <c r="BG376">
        <v>8</v>
      </c>
      <c r="BI376" s="1">
        <v>44835</v>
      </c>
      <c r="BJ376" s="1">
        <v>45199</v>
      </c>
      <c r="BM376">
        <v>37</v>
      </c>
      <c r="BN376">
        <v>5</v>
      </c>
      <c r="BO376">
        <v>5</v>
      </c>
      <c r="BP376">
        <v>5</v>
      </c>
      <c r="BQ376">
        <v>5</v>
      </c>
      <c r="BR376">
        <v>5</v>
      </c>
      <c r="BS376">
        <v>6</v>
      </c>
      <c r="BT376">
        <v>6</v>
      </c>
      <c r="BU376" t="str">
        <f>"11:30 AM"</f>
        <v>11:30 AM</v>
      </c>
      <c r="BV376" t="str">
        <f>"5:30 PM"</f>
        <v>5:30 PM</v>
      </c>
      <c r="BW376" t="s">
        <v>128</v>
      </c>
      <c r="BX376">
        <v>0</v>
      </c>
      <c r="BY376">
        <v>12</v>
      </c>
      <c r="BZ376" t="s">
        <v>113</v>
      </c>
      <c r="CB376" t="s">
        <v>5774</v>
      </c>
      <c r="CC376" t="s">
        <v>5775</v>
      </c>
      <c r="CD376" t="s">
        <v>5776</v>
      </c>
      <c r="CE376" t="s">
        <v>141</v>
      </c>
      <c r="CF376" t="s">
        <v>118</v>
      </c>
      <c r="CG376" s="4">
        <v>96950</v>
      </c>
      <c r="CH376" s="2">
        <v>7.88</v>
      </c>
      <c r="CI376" s="2">
        <v>7.9</v>
      </c>
      <c r="CJ376" s="2">
        <v>11.82</v>
      </c>
      <c r="CK376" s="2">
        <v>11.85</v>
      </c>
      <c r="CL376" t="s">
        <v>131</v>
      </c>
      <c r="CM376" t="s">
        <v>132</v>
      </c>
      <c r="CN376" t="s">
        <v>133</v>
      </c>
      <c r="CP376" t="s">
        <v>113</v>
      </c>
      <c r="CQ376" t="s">
        <v>134</v>
      </c>
      <c r="CR376" t="s">
        <v>113</v>
      </c>
      <c r="CS376" t="s">
        <v>134</v>
      </c>
      <c r="CT376" t="s">
        <v>132</v>
      </c>
      <c r="CU376" t="s">
        <v>134</v>
      </c>
      <c r="CV376" t="s">
        <v>134</v>
      </c>
      <c r="CW376" t="s">
        <v>4152</v>
      </c>
      <c r="CX376" s="5">
        <v>16702876046</v>
      </c>
      <c r="CY376" t="s">
        <v>4148</v>
      </c>
      <c r="CZ376" t="s">
        <v>132</v>
      </c>
      <c r="DA376" t="s">
        <v>134</v>
      </c>
      <c r="DB376" t="s">
        <v>113</v>
      </c>
    </row>
    <row r="377" spans="1:111" ht="14.45" customHeight="1" x14ac:dyDescent="0.25">
      <c r="A377" t="s">
        <v>5778</v>
      </c>
      <c r="B377" t="s">
        <v>187</v>
      </c>
      <c r="C377" s="1">
        <v>44803.202642013886</v>
      </c>
      <c r="D377" s="1">
        <v>44883</v>
      </c>
      <c r="E377" t="s">
        <v>170</v>
      </c>
      <c r="G377" t="s">
        <v>134</v>
      </c>
      <c r="H377" t="s">
        <v>113</v>
      </c>
      <c r="I377" t="s">
        <v>113</v>
      </c>
      <c r="J377" t="s">
        <v>2577</v>
      </c>
      <c r="K377" t="s">
        <v>2578</v>
      </c>
      <c r="L377" t="s">
        <v>2579</v>
      </c>
      <c r="N377" t="s">
        <v>117</v>
      </c>
      <c r="O377" t="s">
        <v>118</v>
      </c>
      <c r="P377" s="4">
        <v>96950</v>
      </c>
      <c r="Q377" t="s">
        <v>119</v>
      </c>
      <c r="S377" s="5">
        <v>16702350064</v>
      </c>
      <c r="U377">
        <v>236220</v>
      </c>
      <c r="V377" t="s">
        <v>120</v>
      </c>
      <c r="X377" t="s">
        <v>2580</v>
      </c>
      <c r="Y377" t="s">
        <v>2581</v>
      </c>
      <c r="Z377" t="s">
        <v>1436</v>
      </c>
      <c r="AA377" t="s">
        <v>477</v>
      </c>
      <c r="AB377" t="s">
        <v>2579</v>
      </c>
      <c r="AD377" t="s">
        <v>117</v>
      </c>
      <c r="AE377" t="s">
        <v>118</v>
      </c>
      <c r="AF377" s="4">
        <v>96950</v>
      </c>
      <c r="AG377" t="s">
        <v>119</v>
      </c>
      <c r="AI377" s="5">
        <v>16702350064</v>
      </c>
      <c r="AK377" t="s">
        <v>2582</v>
      </c>
      <c r="BC377" t="str">
        <f>"17-3023.00"</f>
        <v>17-3023.00</v>
      </c>
      <c r="BD377" t="s">
        <v>4916</v>
      </c>
      <c r="BE377" t="s">
        <v>4917</v>
      </c>
      <c r="BF377" t="s">
        <v>4918</v>
      </c>
      <c r="BG377">
        <v>1</v>
      </c>
      <c r="BH377">
        <v>1</v>
      </c>
      <c r="BI377" s="1">
        <v>44896</v>
      </c>
      <c r="BJ377" s="1">
        <v>45991</v>
      </c>
      <c r="BK377" s="1">
        <v>44896</v>
      </c>
      <c r="BL377" s="1">
        <v>45991</v>
      </c>
      <c r="BM377">
        <v>35</v>
      </c>
      <c r="BN377">
        <v>0</v>
      </c>
      <c r="BO377">
        <v>7</v>
      </c>
      <c r="BP377">
        <v>7</v>
      </c>
      <c r="BQ377">
        <v>7</v>
      </c>
      <c r="BR377">
        <v>7</v>
      </c>
      <c r="BS377">
        <v>7</v>
      </c>
      <c r="BT377">
        <v>0</v>
      </c>
      <c r="BU377" t="str">
        <f>"9:00 AM"</f>
        <v>9:00 AM</v>
      </c>
      <c r="BV377" t="str">
        <f>"5:00 PM"</f>
        <v>5:00 PM</v>
      </c>
      <c r="BW377" t="s">
        <v>394</v>
      </c>
      <c r="BX377">
        <v>0</v>
      </c>
      <c r="BY377">
        <v>24</v>
      </c>
      <c r="BZ377" t="s">
        <v>134</v>
      </c>
      <c r="CA377">
        <v>5</v>
      </c>
      <c r="CB377" s="3" t="s">
        <v>5779</v>
      </c>
      <c r="CC377" t="s">
        <v>2579</v>
      </c>
      <c r="CE377" t="s">
        <v>117</v>
      </c>
      <c r="CF377" t="s">
        <v>118</v>
      </c>
      <c r="CG377" s="4">
        <v>96950</v>
      </c>
      <c r="CH377" s="2">
        <v>16.75</v>
      </c>
      <c r="CI377" s="2">
        <v>16.75</v>
      </c>
      <c r="CJ377" s="2">
        <v>25.13</v>
      </c>
      <c r="CK377" s="2">
        <v>25.13</v>
      </c>
      <c r="CL377" t="s">
        <v>131</v>
      </c>
      <c r="CM377" t="s">
        <v>132</v>
      </c>
      <c r="CN377" t="s">
        <v>133</v>
      </c>
      <c r="CP377" t="s">
        <v>113</v>
      </c>
      <c r="CQ377" t="s">
        <v>134</v>
      </c>
      <c r="CR377" t="s">
        <v>113</v>
      </c>
      <c r="CS377" t="s">
        <v>134</v>
      </c>
      <c r="CT377" t="s">
        <v>132</v>
      </c>
      <c r="CU377" t="s">
        <v>134</v>
      </c>
      <c r="CV377" t="s">
        <v>132</v>
      </c>
      <c r="CW377" t="s">
        <v>2586</v>
      </c>
      <c r="CX377" s="5">
        <v>16702350064</v>
      </c>
      <c r="CY377" t="s">
        <v>2582</v>
      </c>
      <c r="CZ377" t="s">
        <v>132</v>
      </c>
      <c r="DA377" t="s">
        <v>134</v>
      </c>
      <c r="DB377" t="s">
        <v>113</v>
      </c>
    </row>
    <row r="378" spans="1:111" ht="14.45" customHeight="1" x14ac:dyDescent="0.25">
      <c r="A378" t="s">
        <v>5278</v>
      </c>
      <c r="B378" t="s">
        <v>187</v>
      </c>
      <c r="C378" s="1">
        <v>44726.180807291668</v>
      </c>
      <c r="D378" s="1">
        <v>44882</v>
      </c>
      <c r="E378" t="s">
        <v>112</v>
      </c>
      <c r="F378" s="1">
        <v>44833.833333333336</v>
      </c>
      <c r="G378" t="s">
        <v>134</v>
      </c>
      <c r="H378" t="s">
        <v>113</v>
      </c>
      <c r="I378" t="s">
        <v>113</v>
      </c>
      <c r="J378" t="s">
        <v>173</v>
      </c>
      <c r="K378" t="s">
        <v>174</v>
      </c>
      <c r="L378" t="s">
        <v>175</v>
      </c>
      <c r="N378" t="s">
        <v>141</v>
      </c>
      <c r="O378" t="s">
        <v>118</v>
      </c>
      <c r="P378" s="4">
        <v>96950</v>
      </c>
      <c r="Q378" t="s">
        <v>119</v>
      </c>
      <c r="S378" s="5">
        <v>16702345900</v>
      </c>
      <c r="T378">
        <v>575</v>
      </c>
      <c r="U378">
        <v>721110</v>
      </c>
      <c r="V378" t="s">
        <v>120</v>
      </c>
      <c r="X378" t="s">
        <v>176</v>
      </c>
      <c r="Y378" t="s">
        <v>177</v>
      </c>
      <c r="AA378" t="s">
        <v>178</v>
      </c>
      <c r="AB378" t="s">
        <v>175</v>
      </c>
      <c r="AD378" t="s">
        <v>141</v>
      </c>
      <c r="AE378" t="s">
        <v>118</v>
      </c>
      <c r="AF378" s="4">
        <v>96950</v>
      </c>
      <c r="AG378" t="s">
        <v>119</v>
      </c>
      <c r="AI378" s="5">
        <v>16702345900</v>
      </c>
      <c r="AJ378">
        <v>575</v>
      </c>
      <c r="AK378" t="s">
        <v>179</v>
      </c>
      <c r="BC378" t="str">
        <f>"49-9071.00"</f>
        <v>49-9071.00</v>
      </c>
      <c r="BD378" t="s">
        <v>240</v>
      </c>
      <c r="BE378" t="s">
        <v>357</v>
      </c>
      <c r="BF378" t="s">
        <v>358</v>
      </c>
      <c r="BG378">
        <v>1</v>
      </c>
      <c r="BH378">
        <v>1</v>
      </c>
      <c r="BI378" s="1">
        <v>44835</v>
      </c>
      <c r="BJ378" s="1">
        <v>45930</v>
      </c>
      <c r="BK378" s="1">
        <v>44882</v>
      </c>
      <c r="BL378" s="1">
        <v>45930</v>
      </c>
      <c r="BM378">
        <v>40</v>
      </c>
      <c r="BN378">
        <v>0</v>
      </c>
      <c r="BO378">
        <v>7</v>
      </c>
      <c r="BP378">
        <v>7</v>
      </c>
      <c r="BQ378">
        <v>7</v>
      </c>
      <c r="BR378">
        <v>7</v>
      </c>
      <c r="BS378">
        <v>7</v>
      </c>
      <c r="BT378">
        <v>5</v>
      </c>
      <c r="BU378" t="str">
        <f>"8:00 AM"</f>
        <v>8:00 AM</v>
      </c>
      <c r="BV378" t="str">
        <f>"4:00 PM"</f>
        <v>4:00 PM</v>
      </c>
      <c r="BW378" t="s">
        <v>164</v>
      </c>
      <c r="BX378">
        <v>0</v>
      </c>
      <c r="BY378">
        <v>24</v>
      </c>
      <c r="BZ378" t="s">
        <v>113</v>
      </c>
      <c r="CB378" t="s">
        <v>183</v>
      </c>
      <c r="CC378" t="s">
        <v>184</v>
      </c>
      <c r="CE378" t="s">
        <v>141</v>
      </c>
      <c r="CF378" t="s">
        <v>118</v>
      </c>
      <c r="CG378" s="4">
        <v>96950</v>
      </c>
      <c r="CH378" s="2">
        <v>8.7200000000000006</v>
      </c>
      <c r="CI378" s="2">
        <v>8.7200000000000006</v>
      </c>
      <c r="CJ378" s="2">
        <v>13.08</v>
      </c>
      <c r="CK378" s="2">
        <v>13.08</v>
      </c>
      <c r="CL378" t="s">
        <v>131</v>
      </c>
      <c r="CN378" t="s">
        <v>133</v>
      </c>
      <c r="CP378" t="s">
        <v>113</v>
      </c>
      <c r="CQ378" t="s">
        <v>134</v>
      </c>
      <c r="CR378" t="s">
        <v>113</v>
      </c>
      <c r="CS378" t="s">
        <v>134</v>
      </c>
      <c r="CT378" t="s">
        <v>132</v>
      </c>
      <c r="CU378" t="s">
        <v>134</v>
      </c>
      <c r="CV378" t="s">
        <v>132</v>
      </c>
      <c r="CW378" t="s">
        <v>185</v>
      </c>
      <c r="CX378" s="5">
        <v>16702345900</v>
      </c>
      <c r="CY378" t="s">
        <v>179</v>
      </c>
      <c r="CZ378" t="s">
        <v>132</v>
      </c>
      <c r="DA378" t="s">
        <v>134</v>
      </c>
      <c r="DB378" t="s">
        <v>113</v>
      </c>
    </row>
    <row r="379" spans="1:111" ht="14.45" customHeight="1" x14ac:dyDescent="0.25">
      <c r="A379" t="s">
        <v>5279</v>
      </c>
      <c r="B379" t="s">
        <v>187</v>
      </c>
      <c r="C379" s="1">
        <v>44810.875366782406</v>
      </c>
      <c r="D379" s="1">
        <v>44882</v>
      </c>
      <c r="E379" t="s">
        <v>170</v>
      </c>
      <c r="G379" t="s">
        <v>113</v>
      </c>
      <c r="H379" t="s">
        <v>113</v>
      </c>
      <c r="I379" t="s">
        <v>113</v>
      </c>
      <c r="J379" t="s">
        <v>5134</v>
      </c>
      <c r="K379" t="s">
        <v>5135</v>
      </c>
      <c r="L379" t="s">
        <v>5280</v>
      </c>
      <c r="N379" t="s">
        <v>2012</v>
      </c>
      <c r="O379" t="s">
        <v>118</v>
      </c>
      <c r="P379" s="4">
        <v>96951</v>
      </c>
      <c r="Q379" t="s">
        <v>119</v>
      </c>
      <c r="S379" s="5">
        <v>16705324745</v>
      </c>
      <c r="U379">
        <v>72251</v>
      </c>
      <c r="V379" t="s">
        <v>120</v>
      </c>
      <c r="X379" t="s">
        <v>5137</v>
      </c>
      <c r="Y379" t="s">
        <v>5138</v>
      </c>
      <c r="Z379" t="s">
        <v>5139</v>
      </c>
      <c r="AA379" t="s">
        <v>3381</v>
      </c>
      <c r="AB379" t="s">
        <v>5280</v>
      </c>
      <c r="AD379" t="s">
        <v>2012</v>
      </c>
      <c r="AE379" t="s">
        <v>118</v>
      </c>
      <c r="AF379" s="4">
        <v>96951</v>
      </c>
      <c r="AG379" t="s">
        <v>119</v>
      </c>
      <c r="AI379" s="5">
        <v>16705324745</v>
      </c>
      <c r="AK379" t="s">
        <v>5141</v>
      </c>
      <c r="BC379" t="str">
        <f>"35-2021.00"</f>
        <v>35-2021.00</v>
      </c>
      <c r="BD379" t="s">
        <v>1703</v>
      </c>
      <c r="BE379" t="s">
        <v>5281</v>
      </c>
      <c r="BF379" t="s">
        <v>5282</v>
      </c>
      <c r="BG379">
        <v>1</v>
      </c>
      <c r="BH379">
        <v>1</v>
      </c>
      <c r="BI379" s="1">
        <v>44927</v>
      </c>
      <c r="BJ379" s="1">
        <v>45291</v>
      </c>
      <c r="BK379" s="1">
        <v>44927</v>
      </c>
      <c r="BL379" s="1">
        <v>45291</v>
      </c>
      <c r="BM379">
        <v>35</v>
      </c>
      <c r="BN379">
        <v>0</v>
      </c>
      <c r="BO379">
        <v>7</v>
      </c>
      <c r="BP379">
        <v>7</v>
      </c>
      <c r="BQ379">
        <v>7</v>
      </c>
      <c r="BR379">
        <v>7</v>
      </c>
      <c r="BS379">
        <v>7</v>
      </c>
      <c r="BT379">
        <v>0</v>
      </c>
      <c r="BU379" t="str">
        <f>"8:00 AM"</f>
        <v>8:00 AM</v>
      </c>
      <c r="BV379" t="str">
        <f>"4:00 PM"</f>
        <v>4:00 PM</v>
      </c>
      <c r="BW379" t="s">
        <v>164</v>
      </c>
      <c r="BX379">
        <v>0</v>
      </c>
      <c r="BY379">
        <v>0</v>
      </c>
      <c r="BZ379" t="s">
        <v>113</v>
      </c>
      <c r="CB379" t="s">
        <v>5283</v>
      </c>
      <c r="CC379" t="s">
        <v>2651</v>
      </c>
      <c r="CE379" t="s">
        <v>2012</v>
      </c>
      <c r="CF379" t="s">
        <v>118</v>
      </c>
      <c r="CG379" s="4">
        <v>96951</v>
      </c>
      <c r="CH379" s="2">
        <v>7.87</v>
      </c>
      <c r="CI379" s="2">
        <v>7.87</v>
      </c>
      <c r="CJ379" s="2">
        <v>11.8</v>
      </c>
      <c r="CK379" s="2">
        <v>11.8</v>
      </c>
      <c r="CL379" t="s">
        <v>131</v>
      </c>
      <c r="CM379" t="s">
        <v>768</v>
      </c>
      <c r="CN379" t="s">
        <v>133</v>
      </c>
      <c r="CP379" t="s">
        <v>113</v>
      </c>
      <c r="CQ379" t="s">
        <v>134</v>
      </c>
      <c r="CR379" t="s">
        <v>113</v>
      </c>
      <c r="CS379" t="s">
        <v>134</v>
      </c>
      <c r="CT379" t="s">
        <v>132</v>
      </c>
      <c r="CU379" t="s">
        <v>134</v>
      </c>
      <c r="CV379" t="s">
        <v>132</v>
      </c>
      <c r="CW379" t="s">
        <v>2424</v>
      </c>
      <c r="CX379" s="5">
        <v>16705324745</v>
      </c>
      <c r="CY379" t="s">
        <v>5141</v>
      </c>
      <c r="CZ379" t="s">
        <v>132</v>
      </c>
      <c r="DA379" t="s">
        <v>134</v>
      </c>
      <c r="DB379" t="s">
        <v>113</v>
      </c>
      <c r="DC379" t="s">
        <v>5137</v>
      </c>
      <c r="DD379" t="s">
        <v>5138</v>
      </c>
      <c r="DF379" t="s">
        <v>5134</v>
      </c>
      <c r="DG379" t="s">
        <v>5141</v>
      </c>
    </row>
    <row r="380" spans="1:111" ht="14.45" customHeight="1" x14ac:dyDescent="0.25">
      <c r="A380" t="s">
        <v>5284</v>
      </c>
      <c r="B380" t="s">
        <v>187</v>
      </c>
      <c r="C380" s="1">
        <v>44847.060446759257</v>
      </c>
      <c r="D380" s="1">
        <v>44882</v>
      </c>
      <c r="E380" t="s">
        <v>112</v>
      </c>
      <c r="F380" s="1">
        <v>44928.791666666664</v>
      </c>
      <c r="G380" t="s">
        <v>113</v>
      </c>
      <c r="H380" t="s">
        <v>113</v>
      </c>
      <c r="I380" t="s">
        <v>113</v>
      </c>
      <c r="J380" t="s">
        <v>5285</v>
      </c>
      <c r="K380" t="s">
        <v>132</v>
      </c>
      <c r="L380" t="s">
        <v>5286</v>
      </c>
      <c r="N380" t="s">
        <v>141</v>
      </c>
      <c r="O380" t="s">
        <v>118</v>
      </c>
      <c r="P380" s="4">
        <v>96950</v>
      </c>
      <c r="Q380" t="s">
        <v>119</v>
      </c>
      <c r="R380" t="s">
        <v>132</v>
      </c>
      <c r="S380" s="5">
        <v>16702349675</v>
      </c>
      <c r="U380">
        <v>561720</v>
      </c>
      <c r="V380" t="s">
        <v>120</v>
      </c>
      <c r="X380" t="s">
        <v>2005</v>
      </c>
      <c r="Y380" t="s">
        <v>5287</v>
      </c>
      <c r="Z380" t="s">
        <v>5288</v>
      </c>
      <c r="AA380" t="s">
        <v>5289</v>
      </c>
      <c r="AB380" t="s">
        <v>5290</v>
      </c>
      <c r="AD380" t="s">
        <v>141</v>
      </c>
      <c r="AE380" t="s">
        <v>118</v>
      </c>
      <c r="AF380" s="4">
        <v>96950</v>
      </c>
      <c r="AG380" t="s">
        <v>119</v>
      </c>
      <c r="AH380" t="s">
        <v>132</v>
      </c>
      <c r="AI380" s="5">
        <v>16704834587</v>
      </c>
      <c r="AK380" t="s">
        <v>5291</v>
      </c>
      <c r="BC380" t="str">
        <f>"49-9071.00"</f>
        <v>49-9071.00</v>
      </c>
      <c r="BD380" t="s">
        <v>240</v>
      </c>
      <c r="BE380" t="s">
        <v>5292</v>
      </c>
      <c r="BF380" t="s">
        <v>4098</v>
      </c>
      <c r="BG380">
        <v>12</v>
      </c>
      <c r="BH380">
        <v>12</v>
      </c>
      <c r="BI380" s="1">
        <v>44929</v>
      </c>
      <c r="BJ380" s="1">
        <v>45293</v>
      </c>
      <c r="BK380" s="1">
        <v>44929</v>
      </c>
      <c r="BL380" s="1">
        <v>45293</v>
      </c>
      <c r="BM380">
        <v>35</v>
      </c>
      <c r="BN380">
        <v>7</v>
      </c>
      <c r="BO380">
        <v>7</v>
      </c>
      <c r="BP380">
        <v>7</v>
      </c>
      <c r="BQ380">
        <v>7</v>
      </c>
      <c r="BR380">
        <v>0</v>
      </c>
      <c r="BS380">
        <v>7</v>
      </c>
      <c r="BT380">
        <v>0</v>
      </c>
      <c r="BU380" t="str">
        <f>"8:00 AM"</f>
        <v>8:00 AM</v>
      </c>
      <c r="BV380" t="str">
        <f>"4:00 PM"</f>
        <v>4:00 PM</v>
      </c>
      <c r="BW380" t="s">
        <v>164</v>
      </c>
      <c r="BX380">
        <v>0</v>
      </c>
      <c r="BY380">
        <v>12</v>
      </c>
      <c r="BZ380" t="s">
        <v>113</v>
      </c>
      <c r="CB380" t="s">
        <v>5293</v>
      </c>
      <c r="CC380" t="s">
        <v>5294</v>
      </c>
      <c r="CE380" t="s">
        <v>141</v>
      </c>
      <c r="CF380" t="s">
        <v>118</v>
      </c>
      <c r="CG380" s="4">
        <v>96950</v>
      </c>
      <c r="CH380" s="2">
        <v>9.19</v>
      </c>
      <c r="CI380" s="2">
        <v>9.19</v>
      </c>
      <c r="CL380" t="s">
        <v>131</v>
      </c>
      <c r="CN380" t="s">
        <v>133</v>
      </c>
      <c r="CP380" t="s">
        <v>113</v>
      </c>
      <c r="CQ380" t="s">
        <v>134</v>
      </c>
      <c r="CR380" t="s">
        <v>113</v>
      </c>
      <c r="CS380" t="s">
        <v>113</v>
      </c>
      <c r="CT380" t="s">
        <v>132</v>
      </c>
      <c r="CU380" t="s">
        <v>134</v>
      </c>
      <c r="CV380" t="s">
        <v>132</v>
      </c>
      <c r="CW380" t="s">
        <v>5295</v>
      </c>
      <c r="CX380" s="5">
        <v>16702349675</v>
      </c>
      <c r="CY380" t="s">
        <v>5291</v>
      </c>
      <c r="CZ380" t="s">
        <v>132</v>
      </c>
      <c r="DA380" t="s">
        <v>134</v>
      </c>
      <c r="DB380" t="s">
        <v>113</v>
      </c>
    </row>
    <row r="381" spans="1:111" ht="14.45" customHeight="1" x14ac:dyDescent="0.25">
      <c r="A381" t="s">
        <v>5296</v>
      </c>
      <c r="B381" t="s">
        <v>356</v>
      </c>
      <c r="C381" s="1">
        <v>44754.689545138892</v>
      </c>
      <c r="D381" s="1">
        <v>44882</v>
      </c>
      <c r="E381" t="s">
        <v>112</v>
      </c>
      <c r="F381" s="1">
        <v>44812.833333333336</v>
      </c>
      <c r="G381" t="s">
        <v>113</v>
      </c>
      <c r="H381" t="s">
        <v>113</v>
      </c>
      <c r="I381" t="s">
        <v>113</v>
      </c>
      <c r="J381" t="s">
        <v>1766</v>
      </c>
      <c r="K381" t="s">
        <v>1767</v>
      </c>
      <c r="L381" t="s">
        <v>1768</v>
      </c>
      <c r="M381" t="s">
        <v>1138</v>
      </c>
      <c r="N381" t="s">
        <v>117</v>
      </c>
      <c r="O381" t="s">
        <v>118</v>
      </c>
      <c r="P381" s="4">
        <v>96950</v>
      </c>
      <c r="Q381" t="s">
        <v>119</v>
      </c>
      <c r="R381" t="s">
        <v>132</v>
      </c>
      <c r="S381" s="5">
        <v>16702349889</v>
      </c>
      <c r="U381">
        <v>236116</v>
      </c>
      <c r="V381" t="s">
        <v>120</v>
      </c>
      <c r="X381" t="s">
        <v>1769</v>
      </c>
      <c r="Y381" t="s">
        <v>1770</v>
      </c>
      <c r="Z381" t="s">
        <v>1771</v>
      </c>
      <c r="AA381" t="s">
        <v>1772</v>
      </c>
      <c r="AB381" t="s">
        <v>1777</v>
      </c>
      <c r="AC381" t="s">
        <v>132</v>
      </c>
      <c r="AD381" t="s">
        <v>117</v>
      </c>
      <c r="AE381" t="s">
        <v>118</v>
      </c>
      <c r="AF381" s="4">
        <v>96950</v>
      </c>
      <c r="AG381" t="s">
        <v>119</v>
      </c>
      <c r="AH381" t="s">
        <v>132</v>
      </c>
      <c r="AI381" s="5">
        <v>16702349889</v>
      </c>
      <c r="AK381" t="s">
        <v>3560</v>
      </c>
      <c r="BC381" t="str">
        <f>"49-9071.00"</f>
        <v>49-9071.00</v>
      </c>
      <c r="BD381" t="s">
        <v>240</v>
      </c>
      <c r="BE381" t="s">
        <v>3561</v>
      </c>
      <c r="BF381" t="s">
        <v>855</v>
      </c>
      <c r="BG381">
        <v>5</v>
      </c>
      <c r="BI381" s="1">
        <v>44814</v>
      </c>
      <c r="BJ381" s="1">
        <v>45178</v>
      </c>
      <c r="BM381">
        <v>40</v>
      </c>
      <c r="BN381">
        <v>0</v>
      </c>
      <c r="BO381">
        <v>8</v>
      </c>
      <c r="BP381">
        <v>8</v>
      </c>
      <c r="BQ381">
        <v>8</v>
      </c>
      <c r="BR381">
        <v>8</v>
      </c>
      <c r="BS381">
        <v>8</v>
      </c>
      <c r="BT381">
        <v>0</v>
      </c>
      <c r="BU381" t="str">
        <f>"7:30 AM"</f>
        <v>7:30 AM</v>
      </c>
      <c r="BV381" t="str">
        <f>"4:30 PM"</f>
        <v>4:30 PM</v>
      </c>
      <c r="BW381" t="s">
        <v>164</v>
      </c>
      <c r="BX381">
        <v>0</v>
      </c>
      <c r="BY381">
        <v>24</v>
      </c>
      <c r="BZ381" t="s">
        <v>113</v>
      </c>
      <c r="CB381" t="s">
        <v>3562</v>
      </c>
      <c r="CC381" t="s">
        <v>1777</v>
      </c>
      <c r="CD381" t="s">
        <v>132</v>
      </c>
      <c r="CE381" t="s">
        <v>117</v>
      </c>
      <c r="CF381" t="s">
        <v>118</v>
      </c>
      <c r="CG381" s="4">
        <v>96950</v>
      </c>
      <c r="CH381" s="2">
        <v>8.7200000000000006</v>
      </c>
      <c r="CI381" s="2">
        <v>9</v>
      </c>
      <c r="CJ381" s="2">
        <v>13.08</v>
      </c>
      <c r="CK381" s="2">
        <v>13.5</v>
      </c>
      <c r="CL381" t="s">
        <v>131</v>
      </c>
      <c r="CM381" t="s">
        <v>1778</v>
      </c>
      <c r="CN381" t="s">
        <v>133</v>
      </c>
      <c r="CP381" t="s">
        <v>113</v>
      </c>
      <c r="CQ381" t="s">
        <v>134</v>
      </c>
      <c r="CR381" t="s">
        <v>113</v>
      </c>
      <c r="CS381" t="s">
        <v>134</v>
      </c>
      <c r="CT381" t="s">
        <v>132</v>
      </c>
      <c r="CU381" t="s">
        <v>134</v>
      </c>
      <c r="CV381" t="s">
        <v>132</v>
      </c>
      <c r="CW381" t="s">
        <v>1779</v>
      </c>
      <c r="CX381" s="5">
        <v>16702349889</v>
      </c>
      <c r="CY381" t="s">
        <v>3560</v>
      </c>
      <c r="CZ381" t="s">
        <v>128</v>
      </c>
      <c r="DA381" t="s">
        <v>134</v>
      </c>
      <c r="DB381" t="s">
        <v>113</v>
      </c>
      <c r="DC381" t="s">
        <v>1769</v>
      </c>
      <c r="DD381" t="s">
        <v>1770</v>
      </c>
      <c r="DE381" t="s">
        <v>1032</v>
      </c>
      <c r="DF381" t="s">
        <v>1782</v>
      </c>
      <c r="DG381" t="s">
        <v>3560</v>
      </c>
    </row>
    <row r="382" spans="1:111" ht="14.45" customHeight="1" x14ac:dyDescent="0.25">
      <c r="A382" t="s">
        <v>5297</v>
      </c>
      <c r="B382" t="s">
        <v>187</v>
      </c>
      <c r="C382" s="1">
        <v>44818.970209490741</v>
      </c>
      <c r="D382" s="1">
        <v>44882</v>
      </c>
      <c r="E382" t="s">
        <v>170</v>
      </c>
      <c r="G382" t="s">
        <v>113</v>
      </c>
      <c r="H382" t="s">
        <v>113</v>
      </c>
      <c r="I382" t="s">
        <v>113</v>
      </c>
      <c r="J382" t="s">
        <v>5134</v>
      </c>
      <c r="K382" t="s">
        <v>5135</v>
      </c>
      <c r="L382" t="s">
        <v>5280</v>
      </c>
      <c r="N382" t="s">
        <v>2012</v>
      </c>
      <c r="O382" t="s">
        <v>118</v>
      </c>
      <c r="P382" s="4">
        <v>96951</v>
      </c>
      <c r="Q382" t="s">
        <v>119</v>
      </c>
      <c r="S382" s="5">
        <v>16705324745</v>
      </c>
      <c r="U382">
        <v>72251</v>
      </c>
      <c r="V382" t="s">
        <v>120</v>
      </c>
      <c r="X382" t="s">
        <v>5137</v>
      </c>
      <c r="Y382" t="s">
        <v>5138</v>
      </c>
      <c r="Z382" t="s">
        <v>5145</v>
      </c>
      <c r="AA382" t="s">
        <v>3381</v>
      </c>
      <c r="AB382" t="s">
        <v>5280</v>
      </c>
      <c r="AD382" t="s">
        <v>2012</v>
      </c>
      <c r="AE382" t="s">
        <v>118</v>
      </c>
      <c r="AF382" s="4">
        <v>96951</v>
      </c>
      <c r="AG382" t="s">
        <v>119</v>
      </c>
      <c r="AI382" s="5">
        <v>16705324745</v>
      </c>
      <c r="AK382" t="s">
        <v>5141</v>
      </c>
      <c r="BC382" t="str">
        <f>"35-2021.00"</f>
        <v>35-2021.00</v>
      </c>
      <c r="BD382" t="s">
        <v>1703</v>
      </c>
      <c r="BE382" t="s">
        <v>5298</v>
      </c>
      <c r="BF382" t="s">
        <v>5299</v>
      </c>
      <c r="BG382">
        <v>1</v>
      </c>
      <c r="BH382">
        <v>1</v>
      </c>
      <c r="BI382" s="1">
        <v>44927</v>
      </c>
      <c r="BJ382" s="1">
        <v>45291</v>
      </c>
      <c r="BK382" s="1">
        <v>44927</v>
      </c>
      <c r="BL382" s="1">
        <v>45291</v>
      </c>
      <c r="BM382">
        <v>35</v>
      </c>
      <c r="BN382">
        <v>0</v>
      </c>
      <c r="BO382">
        <v>7</v>
      </c>
      <c r="BP382">
        <v>7</v>
      </c>
      <c r="BQ382">
        <v>7</v>
      </c>
      <c r="BR382">
        <v>7</v>
      </c>
      <c r="BS382">
        <v>7</v>
      </c>
      <c r="BT382">
        <v>0</v>
      </c>
      <c r="BU382" t="str">
        <f>"8:00 AM"</f>
        <v>8:00 AM</v>
      </c>
      <c r="BV382" t="str">
        <f>"4:00 PM"</f>
        <v>4:00 PM</v>
      </c>
      <c r="BW382" t="s">
        <v>164</v>
      </c>
      <c r="BX382">
        <v>0</v>
      </c>
      <c r="BY382">
        <v>0</v>
      </c>
      <c r="BZ382" t="s">
        <v>113</v>
      </c>
      <c r="CB382" s="3" t="s">
        <v>5300</v>
      </c>
      <c r="CC382" t="s">
        <v>5301</v>
      </c>
      <c r="CE382" t="s">
        <v>2012</v>
      </c>
      <c r="CF382" t="s">
        <v>118</v>
      </c>
      <c r="CG382" s="4">
        <v>96951</v>
      </c>
      <c r="CH382" s="2">
        <v>7.87</v>
      </c>
      <c r="CI382" s="2">
        <v>7.87</v>
      </c>
      <c r="CJ382" s="2">
        <v>11.8</v>
      </c>
      <c r="CK382" s="2">
        <v>11.8</v>
      </c>
      <c r="CL382" t="s">
        <v>131</v>
      </c>
      <c r="CM382" t="s">
        <v>557</v>
      </c>
      <c r="CN382" t="s">
        <v>133</v>
      </c>
      <c r="CP382" t="s">
        <v>113</v>
      </c>
      <c r="CQ382" t="s">
        <v>134</v>
      </c>
      <c r="CR382" t="s">
        <v>113</v>
      </c>
      <c r="CS382" t="s">
        <v>134</v>
      </c>
      <c r="CT382" t="s">
        <v>132</v>
      </c>
      <c r="CU382" t="s">
        <v>134</v>
      </c>
      <c r="CV382" t="s">
        <v>132</v>
      </c>
      <c r="CW382" t="s">
        <v>245</v>
      </c>
      <c r="CX382" s="5">
        <v>16705324745</v>
      </c>
      <c r="CY382" t="s">
        <v>5141</v>
      </c>
      <c r="CZ382" t="s">
        <v>132</v>
      </c>
      <c r="DA382" t="s">
        <v>134</v>
      </c>
      <c r="DB382" t="s">
        <v>113</v>
      </c>
      <c r="DC382" t="s">
        <v>5137</v>
      </c>
      <c r="DD382" t="s">
        <v>5138</v>
      </c>
      <c r="DE382" t="s">
        <v>5145</v>
      </c>
      <c r="DF382" t="s">
        <v>5134</v>
      </c>
      <c r="DG382" t="s">
        <v>5141</v>
      </c>
    </row>
    <row r="383" spans="1:111" ht="14.45" customHeight="1" x14ac:dyDescent="0.25">
      <c r="A383" t="s">
        <v>5302</v>
      </c>
      <c r="B383" t="s">
        <v>187</v>
      </c>
      <c r="C383" s="1">
        <v>44788.816407523147</v>
      </c>
      <c r="D383" s="1">
        <v>44882</v>
      </c>
      <c r="E383" t="s">
        <v>112</v>
      </c>
      <c r="F383" s="1">
        <v>44925.791666666664</v>
      </c>
      <c r="G383" t="s">
        <v>113</v>
      </c>
      <c r="H383" t="s">
        <v>113</v>
      </c>
      <c r="I383" t="s">
        <v>113</v>
      </c>
      <c r="J383" t="s">
        <v>5303</v>
      </c>
      <c r="K383" t="s">
        <v>5304</v>
      </c>
      <c r="L383" t="s">
        <v>1591</v>
      </c>
      <c r="M383" t="s">
        <v>5305</v>
      </c>
      <c r="N383" t="s">
        <v>117</v>
      </c>
      <c r="O383" t="s">
        <v>118</v>
      </c>
      <c r="P383" s="4">
        <v>96950</v>
      </c>
      <c r="Q383" t="s">
        <v>119</v>
      </c>
      <c r="S383" s="5">
        <v>16709892288</v>
      </c>
      <c r="U383">
        <v>44211</v>
      </c>
      <c r="V383" t="s">
        <v>120</v>
      </c>
      <c r="X383" t="s">
        <v>1499</v>
      </c>
      <c r="Y383" t="s">
        <v>5306</v>
      </c>
      <c r="AA383" t="s">
        <v>851</v>
      </c>
      <c r="AB383" t="s">
        <v>3293</v>
      </c>
      <c r="AC383" t="s">
        <v>5307</v>
      </c>
      <c r="AD383" t="s">
        <v>117</v>
      </c>
      <c r="AE383" t="s">
        <v>118</v>
      </c>
      <c r="AF383" s="4">
        <v>96950</v>
      </c>
      <c r="AG383" t="s">
        <v>119</v>
      </c>
      <c r="AI383" s="5">
        <v>16709892288</v>
      </c>
      <c r="AK383" t="s">
        <v>5308</v>
      </c>
      <c r="AL383" t="s">
        <v>197</v>
      </c>
      <c r="AM383" t="s">
        <v>2148</v>
      </c>
      <c r="AN383" t="s">
        <v>2149</v>
      </c>
      <c r="AO383" t="s">
        <v>142</v>
      </c>
      <c r="AP383" t="s">
        <v>5309</v>
      </c>
      <c r="AQ383" t="s">
        <v>2151</v>
      </c>
      <c r="AR383" t="s">
        <v>117</v>
      </c>
      <c r="AS383" t="s">
        <v>118</v>
      </c>
      <c r="AT383" s="4">
        <v>96950</v>
      </c>
      <c r="AU383" t="s">
        <v>119</v>
      </c>
      <c r="AW383" s="5">
        <v>16702330081</v>
      </c>
      <c r="AY383" t="s">
        <v>4569</v>
      </c>
      <c r="AZ383" t="s">
        <v>2153</v>
      </c>
      <c r="BA383" t="s">
        <v>118</v>
      </c>
      <c r="BB383" t="s">
        <v>4724</v>
      </c>
      <c r="BC383" t="str">
        <f>"11-2022.00"</f>
        <v>11-2022.00</v>
      </c>
      <c r="BD383" t="s">
        <v>2295</v>
      </c>
      <c r="BE383" t="s">
        <v>5310</v>
      </c>
      <c r="BF383" t="s">
        <v>2366</v>
      </c>
      <c r="BG383">
        <v>1</v>
      </c>
      <c r="BH383">
        <v>1</v>
      </c>
      <c r="BI383" s="1">
        <v>44927</v>
      </c>
      <c r="BJ383" s="1">
        <v>45291</v>
      </c>
      <c r="BK383" s="1">
        <v>44927</v>
      </c>
      <c r="BL383" s="1">
        <v>45291</v>
      </c>
      <c r="BM383">
        <v>40</v>
      </c>
      <c r="BN383">
        <v>0</v>
      </c>
      <c r="BO383">
        <v>8</v>
      </c>
      <c r="BP383">
        <v>8</v>
      </c>
      <c r="BQ383">
        <v>8</v>
      </c>
      <c r="BR383">
        <v>8</v>
      </c>
      <c r="BS383">
        <v>8</v>
      </c>
      <c r="BT383">
        <v>0</v>
      </c>
      <c r="BU383" t="str">
        <f>"8:00 AM"</f>
        <v>8:00 AM</v>
      </c>
      <c r="BV383" t="str">
        <f>"5:00 PM"</f>
        <v>5:00 PM</v>
      </c>
      <c r="BW383" t="s">
        <v>150</v>
      </c>
      <c r="BX383">
        <v>0</v>
      </c>
      <c r="BY383">
        <v>48</v>
      </c>
      <c r="BZ383" t="s">
        <v>134</v>
      </c>
      <c r="CA383">
        <v>2</v>
      </c>
      <c r="CB383" t="s">
        <v>5311</v>
      </c>
      <c r="CC383" t="s">
        <v>1591</v>
      </c>
      <c r="CD383" t="s">
        <v>5307</v>
      </c>
      <c r="CE383" t="s">
        <v>117</v>
      </c>
      <c r="CF383" t="s">
        <v>118</v>
      </c>
      <c r="CG383" s="4">
        <v>96950</v>
      </c>
      <c r="CH383" s="2">
        <v>16.7</v>
      </c>
      <c r="CL383" t="s">
        <v>131</v>
      </c>
      <c r="CM383" t="s">
        <v>132</v>
      </c>
      <c r="CN383" t="s">
        <v>133</v>
      </c>
      <c r="CP383" t="s">
        <v>113</v>
      </c>
      <c r="CQ383" t="s">
        <v>134</v>
      </c>
      <c r="CR383" t="s">
        <v>113</v>
      </c>
      <c r="CS383" t="s">
        <v>113</v>
      </c>
      <c r="CT383" t="s">
        <v>132</v>
      </c>
      <c r="CU383" t="s">
        <v>134</v>
      </c>
      <c r="CV383" t="s">
        <v>132</v>
      </c>
      <c r="CW383" t="s">
        <v>132</v>
      </c>
      <c r="CX383" s="5">
        <v>16709892288</v>
      </c>
      <c r="CY383" t="s">
        <v>5308</v>
      </c>
      <c r="CZ383" t="s">
        <v>132</v>
      </c>
      <c r="DA383" t="s">
        <v>134</v>
      </c>
      <c r="DB383" t="s">
        <v>113</v>
      </c>
      <c r="DC383" t="s">
        <v>2148</v>
      </c>
      <c r="DD383" t="s">
        <v>2149</v>
      </c>
      <c r="DE383" t="s">
        <v>1085</v>
      </c>
      <c r="DF383" t="s">
        <v>5312</v>
      </c>
      <c r="DG383" t="s">
        <v>4569</v>
      </c>
    </row>
    <row r="384" spans="1:111" ht="14.45" customHeight="1" x14ac:dyDescent="0.25">
      <c r="A384" t="s">
        <v>5313</v>
      </c>
      <c r="B384" t="s">
        <v>187</v>
      </c>
      <c r="C384" s="1">
        <v>44776.41301261574</v>
      </c>
      <c r="D384" s="1">
        <v>44882</v>
      </c>
      <c r="E384" t="s">
        <v>112</v>
      </c>
      <c r="F384" s="1">
        <v>44833.833333333336</v>
      </c>
      <c r="G384" t="s">
        <v>113</v>
      </c>
      <c r="H384" t="s">
        <v>113</v>
      </c>
      <c r="I384" t="s">
        <v>113</v>
      </c>
      <c r="J384" t="s">
        <v>1558</v>
      </c>
      <c r="K384" t="s">
        <v>4666</v>
      </c>
      <c r="L384" t="s">
        <v>1560</v>
      </c>
      <c r="M384" t="s">
        <v>1561</v>
      </c>
      <c r="N384" t="s">
        <v>117</v>
      </c>
      <c r="O384" t="s">
        <v>118</v>
      </c>
      <c r="P384" s="4">
        <v>96950</v>
      </c>
      <c r="Q384" t="s">
        <v>119</v>
      </c>
      <c r="R384" t="s">
        <v>117</v>
      </c>
      <c r="S384" s="5">
        <v>16702342664</v>
      </c>
      <c r="T384">
        <v>0</v>
      </c>
      <c r="U384">
        <v>236220</v>
      </c>
      <c r="V384" t="s">
        <v>120</v>
      </c>
      <c r="X384" t="s">
        <v>1562</v>
      </c>
      <c r="Y384" t="s">
        <v>1563</v>
      </c>
      <c r="Z384" t="s">
        <v>1829</v>
      </c>
      <c r="AA384" t="s">
        <v>1565</v>
      </c>
      <c r="AB384" t="s">
        <v>1560</v>
      </c>
      <c r="AC384" t="s">
        <v>1561</v>
      </c>
      <c r="AD384" t="s">
        <v>117</v>
      </c>
      <c r="AE384" t="s">
        <v>118</v>
      </c>
      <c r="AF384" s="4">
        <v>96950</v>
      </c>
      <c r="AG384" t="s">
        <v>119</v>
      </c>
      <c r="AH384" t="s">
        <v>117</v>
      </c>
      <c r="AI384" s="5">
        <v>16702342664</v>
      </c>
      <c r="AJ384">
        <v>0</v>
      </c>
      <c r="AK384" t="s">
        <v>1566</v>
      </c>
      <c r="BC384" t="str">
        <f>"49-3042.00"</f>
        <v>49-3042.00</v>
      </c>
      <c r="BD384" t="s">
        <v>1472</v>
      </c>
      <c r="BE384" t="s">
        <v>4667</v>
      </c>
      <c r="BF384" t="s">
        <v>2621</v>
      </c>
      <c r="BG384">
        <v>4</v>
      </c>
      <c r="BH384">
        <v>4</v>
      </c>
      <c r="BI384" s="1">
        <v>44835</v>
      </c>
      <c r="BJ384" s="1">
        <v>45199</v>
      </c>
      <c r="BK384" s="1">
        <v>44882</v>
      </c>
      <c r="BL384" s="1">
        <v>45199</v>
      </c>
      <c r="BM384">
        <v>40</v>
      </c>
      <c r="BN384">
        <v>0</v>
      </c>
      <c r="BO384">
        <v>8</v>
      </c>
      <c r="BP384">
        <v>8</v>
      </c>
      <c r="BQ384">
        <v>8</v>
      </c>
      <c r="BR384">
        <v>8</v>
      </c>
      <c r="BS384">
        <v>8</v>
      </c>
      <c r="BT384">
        <v>0</v>
      </c>
      <c r="BU384" t="str">
        <f>"8:00 AM"</f>
        <v>8:00 AM</v>
      </c>
      <c r="BV384" t="str">
        <f>"5:00 PM"</f>
        <v>5:00 PM</v>
      </c>
      <c r="BW384" t="s">
        <v>164</v>
      </c>
      <c r="BX384">
        <v>0</v>
      </c>
      <c r="BY384">
        <v>12</v>
      </c>
      <c r="BZ384" t="s">
        <v>113</v>
      </c>
      <c r="CB384" t="s">
        <v>4668</v>
      </c>
      <c r="CC384" t="s">
        <v>1658</v>
      </c>
      <c r="CD384" t="s">
        <v>1561</v>
      </c>
      <c r="CE384" t="s">
        <v>117</v>
      </c>
      <c r="CF384" t="s">
        <v>118</v>
      </c>
      <c r="CG384" s="4">
        <v>96950</v>
      </c>
      <c r="CH384" s="2">
        <v>11</v>
      </c>
      <c r="CI384" s="2">
        <v>11</v>
      </c>
      <c r="CJ384" s="2">
        <v>16.5</v>
      </c>
      <c r="CK384" s="2">
        <v>16.5</v>
      </c>
      <c r="CL384" t="s">
        <v>131</v>
      </c>
      <c r="CM384" t="s">
        <v>132</v>
      </c>
      <c r="CN384" t="s">
        <v>133</v>
      </c>
      <c r="CP384" t="s">
        <v>113</v>
      </c>
      <c r="CQ384" t="s">
        <v>134</v>
      </c>
      <c r="CR384" t="s">
        <v>113</v>
      </c>
      <c r="CS384" t="s">
        <v>134</v>
      </c>
      <c r="CT384" t="s">
        <v>132</v>
      </c>
      <c r="CU384" t="s">
        <v>134</v>
      </c>
      <c r="CV384" t="s">
        <v>132</v>
      </c>
      <c r="CW384" t="s">
        <v>1572</v>
      </c>
      <c r="CX384" s="5">
        <v>16702342664</v>
      </c>
      <c r="CY384" t="s">
        <v>1566</v>
      </c>
      <c r="CZ384" t="s">
        <v>399</v>
      </c>
      <c r="DA384" t="s">
        <v>134</v>
      </c>
      <c r="DB384" t="s">
        <v>113</v>
      </c>
    </row>
    <row r="385" spans="1:111" ht="14.45" customHeight="1" x14ac:dyDescent="0.25">
      <c r="A385" t="s">
        <v>5314</v>
      </c>
      <c r="B385" t="s">
        <v>187</v>
      </c>
      <c r="C385" s="1">
        <v>44727.204615625</v>
      </c>
      <c r="D385" s="1">
        <v>44882</v>
      </c>
      <c r="E385" t="s">
        <v>112</v>
      </c>
      <c r="F385" s="1">
        <v>44833.833333333336</v>
      </c>
      <c r="G385" t="s">
        <v>134</v>
      </c>
      <c r="H385" t="s">
        <v>113</v>
      </c>
      <c r="I385" t="s">
        <v>113</v>
      </c>
      <c r="J385" t="s">
        <v>173</v>
      </c>
      <c r="K385" t="s">
        <v>174</v>
      </c>
      <c r="L385" t="s">
        <v>175</v>
      </c>
      <c r="N385" t="s">
        <v>141</v>
      </c>
      <c r="O385" t="s">
        <v>118</v>
      </c>
      <c r="P385" s="4">
        <v>96950</v>
      </c>
      <c r="Q385" t="s">
        <v>119</v>
      </c>
      <c r="S385" s="5">
        <v>16702345900</v>
      </c>
      <c r="T385">
        <v>575</v>
      </c>
      <c r="U385">
        <v>721110</v>
      </c>
      <c r="V385" t="s">
        <v>120</v>
      </c>
      <c r="X385" t="s">
        <v>176</v>
      </c>
      <c r="Y385" t="s">
        <v>177</v>
      </c>
      <c r="AA385" t="s">
        <v>178</v>
      </c>
      <c r="AB385" t="s">
        <v>175</v>
      </c>
      <c r="AD385" t="s">
        <v>141</v>
      </c>
      <c r="AE385" t="s">
        <v>118</v>
      </c>
      <c r="AF385" s="4">
        <v>96950</v>
      </c>
      <c r="AG385" t="s">
        <v>119</v>
      </c>
      <c r="AI385" s="5">
        <v>16702345900</v>
      </c>
      <c r="AJ385">
        <v>574</v>
      </c>
      <c r="AK385" t="s">
        <v>179</v>
      </c>
      <c r="BC385" t="str">
        <f>"35-1012.00"</f>
        <v>35-1012.00</v>
      </c>
      <c r="BD385" t="s">
        <v>338</v>
      </c>
      <c r="BE385" t="s">
        <v>659</v>
      </c>
      <c r="BF385" t="s">
        <v>660</v>
      </c>
      <c r="BG385">
        <v>1</v>
      </c>
      <c r="BH385">
        <v>1</v>
      </c>
      <c r="BI385" s="1">
        <v>44835</v>
      </c>
      <c r="BJ385" s="1">
        <v>45930</v>
      </c>
      <c r="BK385" s="1">
        <v>44882</v>
      </c>
      <c r="BL385" s="1">
        <v>45930</v>
      </c>
      <c r="BM385">
        <v>40</v>
      </c>
      <c r="BN385">
        <v>8</v>
      </c>
      <c r="BO385">
        <v>8</v>
      </c>
      <c r="BP385">
        <v>0</v>
      </c>
      <c r="BQ385">
        <v>0</v>
      </c>
      <c r="BR385">
        <v>8</v>
      </c>
      <c r="BS385">
        <v>8</v>
      </c>
      <c r="BT385">
        <v>8</v>
      </c>
      <c r="BU385" t="str">
        <f>"6:00 AM"</f>
        <v>6:00 AM</v>
      </c>
      <c r="BV385" t="str">
        <f>"3:00 PM"</f>
        <v>3:00 PM</v>
      </c>
      <c r="BW385" t="s">
        <v>164</v>
      </c>
      <c r="BX385">
        <v>0</v>
      </c>
      <c r="BY385">
        <v>12</v>
      </c>
      <c r="BZ385" t="s">
        <v>134</v>
      </c>
      <c r="CA385">
        <v>2</v>
      </c>
      <c r="CB385" t="s">
        <v>644</v>
      </c>
      <c r="CC385" t="s">
        <v>184</v>
      </c>
      <c r="CE385" t="s">
        <v>130</v>
      </c>
      <c r="CF385" t="s">
        <v>118</v>
      </c>
      <c r="CG385" s="4">
        <v>96950</v>
      </c>
      <c r="CH385" s="2">
        <v>9.59</v>
      </c>
      <c r="CI385" s="2">
        <v>9.59</v>
      </c>
      <c r="CJ385" s="2">
        <v>14.38</v>
      </c>
      <c r="CK385" s="2">
        <v>14.38</v>
      </c>
      <c r="CL385" t="s">
        <v>131</v>
      </c>
      <c r="CN385" t="s">
        <v>133</v>
      </c>
      <c r="CP385" t="s">
        <v>113</v>
      </c>
      <c r="CQ385" t="s">
        <v>134</v>
      </c>
      <c r="CR385" t="s">
        <v>113</v>
      </c>
      <c r="CS385" t="s">
        <v>134</v>
      </c>
      <c r="CT385" t="s">
        <v>132</v>
      </c>
      <c r="CU385" t="s">
        <v>134</v>
      </c>
      <c r="CV385" t="s">
        <v>132</v>
      </c>
      <c r="CW385" t="s">
        <v>185</v>
      </c>
      <c r="CX385" s="5">
        <v>16702345900</v>
      </c>
      <c r="CY385" t="s">
        <v>179</v>
      </c>
      <c r="CZ385" t="s">
        <v>132</v>
      </c>
      <c r="DA385" t="s">
        <v>134</v>
      </c>
      <c r="DB385" t="s">
        <v>113</v>
      </c>
    </row>
    <row r="386" spans="1:111" ht="14.45" customHeight="1" x14ac:dyDescent="0.25">
      <c r="A386" t="s">
        <v>5315</v>
      </c>
      <c r="B386" t="s">
        <v>187</v>
      </c>
      <c r="C386" s="1">
        <v>44848.821103472219</v>
      </c>
      <c r="D386" s="1">
        <v>44882</v>
      </c>
      <c r="E386" t="s">
        <v>170</v>
      </c>
      <c r="G386" t="s">
        <v>113</v>
      </c>
      <c r="H386" t="s">
        <v>113</v>
      </c>
      <c r="I386" t="s">
        <v>113</v>
      </c>
      <c r="J386" t="s">
        <v>5316</v>
      </c>
      <c r="K386" t="s">
        <v>5317</v>
      </c>
      <c r="L386" t="s">
        <v>5318</v>
      </c>
      <c r="N386" t="s">
        <v>586</v>
      </c>
      <c r="O386" t="s">
        <v>118</v>
      </c>
      <c r="P386" s="4">
        <v>96950</v>
      </c>
      <c r="Q386" t="s">
        <v>119</v>
      </c>
      <c r="S386" s="5">
        <v>16702358778</v>
      </c>
      <c r="U386">
        <v>522298</v>
      </c>
      <c r="V386" t="s">
        <v>120</v>
      </c>
      <c r="X386" t="s">
        <v>601</v>
      </c>
      <c r="Y386" t="s">
        <v>5319</v>
      </c>
      <c r="Z386" t="s">
        <v>5320</v>
      </c>
      <c r="AA386" t="s">
        <v>1325</v>
      </c>
      <c r="AB386" t="s">
        <v>5318</v>
      </c>
      <c r="AD386" t="s">
        <v>586</v>
      </c>
      <c r="AE386" t="s">
        <v>118</v>
      </c>
      <c r="AF386" s="4">
        <v>96950</v>
      </c>
      <c r="AG386" t="s">
        <v>119</v>
      </c>
      <c r="AI386" s="5">
        <v>16702358778</v>
      </c>
      <c r="AK386" t="s">
        <v>5321</v>
      </c>
      <c r="BC386" t="str">
        <f>"41-2031.00"</f>
        <v>41-2031.00</v>
      </c>
      <c r="BD386" t="s">
        <v>258</v>
      </c>
      <c r="BE386" t="s">
        <v>5322</v>
      </c>
      <c r="BF386" t="s">
        <v>5323</v>
      </c>
      <c r="BG386">
        <v>1</v>
      </c>
      <c r="BH386">
        <v>1</v>
      </c>
      <c r="BI386" s="1">
        <v>44835</v>
      </c>
      <c r="BJ386" s="1">
        <v>45199</v>
      </c>
      <c r="BK386" s="1">
        <v>44882</v>
      </c>
      <c r="BL386" s="1">
        <v>45199</v>
      </c>
      <c r="BM386">
        <v>40</v>
      </c>
      <c r="BN386">
        <v>0</v>
      </c>
      <c r="BO386">
        <v>8</v>
      </c>
      <c r="BP386">
        <v>8</v>
      </c>
      <c r="BQ386">
        <v>8</v>
      </c>
      <c r="BR386">
        <v>8</v>
      </c>
      <c r="BS386">
        <v>8</v>
      </c>
      <c r="BT386">
        <v>0</v>
      </c>
      <c r="BU386" t="str">
        <f>"8:00 AM"</f>
        <v>8:00 AM</v>
      </c>
      <c r="BV386" t="str">
        <f>"5:00 PM"</f>
        <v>5:00 PM</v>
      </c>
      <c r="BW386" t="s">
        <v>164</v>
      </c>
      <c r="BX386">
        <v>0</v>
      </c>
      <c r="BY386">
        <v>12</v>
      </c>
      <c r="BZ386" t="s">
        <v>113</v>
      </c>
      <c r="CB386" t="s">
        <v>5324</v>
      </c>
      <c r="CC386" t="s">
        <v>5325</v>
      </c>
      <c r="CE386" t="s">
        <v>586</v>
      </c>
      <c r="CF386" t="s">
        <v>118</v>
      </c>
      <c r="CG386" s="4">
        <v>96950</v>
      </c>
      <c r="CH386" s="2">
        <v>8.92</v>
      </c>
      <c r="CI386" s="2">
        <v>8.92</v>
      </c>
      <c r="CJ386" s="2">
        <v>13.38</v>
      </c>
      <c r="CK386" s="2">
        <v>13.38</v>
      </c>
      <c r="CL386" t="s">
        <v>131</v>
      </c>
      <c r="CM386" t="s">
        <v>132</v>
      </c>
      <c r="CN386" t="s">
        <v>133</v>
      </c>
      <c r="CP386" t="s">
        <v>113</v>
      </c>
      <c r="CQ386" t="s">
        <v>134</v>
      </c>
      <c r="CR386" t="s">
        <v>134</v>
      </c>
      <c r="CS386" t="s">
        <v>134</v>
      </c>
      <c r="CT386" t="s">
        <v>132</v>
      </c>
      <c r="CU386" t="s">
        <v>134</v>
      </c>
      <c r="CV386" t="s">
        <v>134</v>
      </c>
      <c r="CW386" t="s">
        <v>1331</v>
      </c>
      <c r="CX386" s="5">
        <v>16702358778</v>
      </c>
      <c r="CY386" t="s">
        <v>5321</v>
      </c>
      <c r="CZ386" t="s">
        <v>132</v>
      </c>
      <c r="DA386" t="s">
        <v>134</v>
      </c>
      <c r="DB386" t="s">
        <v>113</v>
      </c>
    </row>
    <row r="387" spans="1:111" ht="14.45" customHeight="1" x14ac:dyDescent="0.25">
      <c r="A387" t="s">
        <v>5326</v>
      </c>
      <c r="B387" t="s">
        <v>187</v>
      </c>
      <c r="C387" s="1">
        <v>44839.760785648148</v>
      </c>
      <c r="D387" s="1">
        <v>44882</v>
      </c>
      <c r="E387" t="s">
        <v>112</v>
      </c>
      <c r="F387" s="1">
        <v>44925.791666666664</v>
      </c>
      <c r="G387" t="s">
        <v>134</v>
      </c>
      <c r="H387" t="s">
        <v>113</v>
      </c>
      <c r="I387" t="s">
        <v>113</v>
      </c>
      <c r="J387" t="s">
        <v>279</v>
      </c>
      <c r="K387" t="s">
        <v>280</v>
      </c>
      <c r="L387" t="s">
        <v>281</v>
      </c>
      <c r="M387" t="s">
        <v>282</v>
      </c>
      <c r="N387" t="s">
        <v>117</v>
      </c>
      <c r="O387" t="s">
        <v>118</v>
      </c>
      <c r="P387" s="4">
        <v>96950</v>
      </c>
      <c r="Q387" t="s">
        <v>119</v>
      </c>
      <c r="S387" s="5">
        <v>16702336284</v>
      </c>
      <c r="U387">
        <v>722511</v>
      </c>
      <c r="V387" t="s">
        <v>120</v>
      </c>
      <c r="X387" t="s">
        <v>283</v>
      </c>
      <c r="Y387" t="s">
        <v>284</v>
      </c>
      <c r="Z387" t="s">
        <v>285</v>
      </c>
      <c r="AA387" t="s">
        <v>144</v>
      </c>
      <c r="AB387" t="s">
        <v>281</v>
      </c>
      <c r="AC387" t="s">
        <v>282</v>
      </c>
      <c r="AD387" t="s">
        <v>117</v>
      </c>
      <c r="AE387" t="s">
        <v>118</v>
      </c>
      <c r="AF387" s="4">
        <v>96950</v>
      </c>
      <c r="AG387" t="s">
        <v>119</v>
      </c>
      <c r="AI387" s="5">
        <v>16702874018</v>
      </c>
      <c r="AK387" t="s">
        <v>286</v>
      </c>
      <c r="BC387" t="str">
        <f>"35-2014.00"</f>
        <v>35-2014.00</v>
      </c>
      <c r="BD387" t="s">
        <v>287</v>
      </c>
      <c r="BE387" t="s">
        <v>5327</v>
      </c>
      <c r="BF387" t="s">
        <v>289</v>
      </c>
      <c r="BG387">
        <v>1</v>
      </c>
      <c r="BH387">
        <v>1</v>
      </c>
      <c r="BI387" s="1">
        <v>44927</v>
      </c>
      <c r="BJ387" s="1">
        <v>46022</v>
      </c>
      <c r="BK387" s="1">
        <v>44927</v>
      </c>
      <c r="BL387" s="1">
        <v>46022</v>
      </c>
      <c r="BM387">
        <v>35</v>
      </c>
      <c r="BN387">
        <v>7</v>
      </c>
      <c r="BO387">
        <v>0</v>
      </c>
      <c r="BP387">
        <v>7</v>
      </c>
      <c r="BQ387">
        <v>7</v>
      </c>
      <c r="BR387">
        <v>0</v>
      </c>
      <c r="BS387">
        <v>7</v>
      </c>
      <c r="BT387">
        <v>7</v>
      </c>
      <c r="BU387" t="str">
        <f>"5:00 AM"</f>
        <v>5:00 AM</v>
      </c>
      <c r="BV387" t="str">
        <f>"12:00 PM"</f>
        <v>12:00 PM</v>
      </c>
      <c r="BW387" t="s">
        <v>164</v>
      </c>
      <c r="BX387">
        <v>0</v>
      </c>
      <c r="BY387">
        <v>12</v>
      </c>
      <c r="BZ387" t="s">
        <v>113</v>
      </c>
      <c r="CB387" s="3" t="s">
        <v>5328</v>
      </c>
      <c r="CC387" t="s">
        <v>281</v>
      </c>
      <c r="CD387" t="s">
        <v>282</v>
      </c>
      <c r="CE387" t="s">
        <v>117</v>
      </c>
      <c r="CF387" t="s">
        <v>118</v>
      </c>
      <c r="CG387" s="4">
        <v>96950</v>
      </c>
      <c r="CH387" s="2">
        <v>8.5500000000000007</v>
      </c>
      <c r="CI387" s="2">
        <v>8.5500000000000007</v>
      </c>
      <c r="CJ387" s="2">
        <v>12.83</v>
      </c>
      <c r="CK387" s="2">
        <v>12.83</v>
      </c>
      <c r="CL387" t="s">
        <v>131</v>
      </c>
      <c r="CM387" t="s">
        <v>183</v>
      </c>
      <c r="CN387" t="s">
        <v>133</v>
      </c>
      <c r="CP387" t="s">
        <v>113</v>
      </c>
      <c r="CQ387" t="s">
        <v>134</v>
      </c>
      <c r="CR387" t="s">
        <v>113</v>
      </c>
      <c r="CS387" t="s">
        <v>134</v>
      </c>
      <c r="CT387" t="s">
        <v>132</v>
      </c>
      <c r="CU387" t="s">
        <v>134</v>
      </c>
      <c r="CV387" t="s">
        <v>132</v>
      </c>
      <c r="CW387" t="s">
        <v>291</v>
      </c>
      <c r="CX387" s="5">
        <v>16702336284</v>
      </c>
      <c r="CY387" t="s">
        <v>286</v>
      </c>
      <c r="CZ387" t="s">
        <v>132</v>
      </c>
      <c r="DA387" t="s">
        <v>134</v>
      </c>
      <c r="DB387" t="s">
        <v>113</v>
      </c>
    </row>
    <row r="388" spans="1:111" ht="14.45" customHeight="1" x14ac:dyDescent="0.25">
      <c r="A388" t="s">
        <v>5329</v>
      </c>
      <c r="B388" t="s">
        <v>187</v>
      </c>
      <c r="C388" s="1">
        <v>44784.336797800926</v>
      </c>
      <c r="D388" s="1">
        <v>44882</v>
      </c>
      <c r="E388" t="s">
        <v>170</v>
      </c>
      <c r="G388" t="s">
        <v>113</v>
      </c>
      <c r="H388" t="s">
        <v>113</v>
      </c>
      <c r="I388" t="s">
        <v>113</v>
      </c>
      <c r="J388" t="s">
        <v>5330</v>
      </c>
      <c r="K388" t="s">
        <v>5331</v>
      </c>
      <c r="L388" t="s">
        <v>5332</v>
      </c>
      <c r="N388" t="s">
        <v>117</v>
      </c>
      <c r="O388" t="s">
        <v>118</v>
      </c>
      <c r="P388" s="4">
        <v>96950</v>
      </c>
      <c r="Q388" t="s">
        <v>119</v>
      </c>
      <c r="S388" s="5">
        <v>16702339032</v>
      </c>
      <c r="U388">
        <v>53111</v>
      </c>
      <c r="V388" t="s">
        <v>120</v>
      </c>
      <c r="X388" t="s">
        <v>5333</v>
      </c>
      <c r="Y388" t="s">
        <v>5334</v>
      </c>
      <c r="Z388" t="s">
        <v>5335</v>
      </c>
      <c r="AA388" t="s">
        <v>238</v>
      </c>
      <c r="AB388" t="s">
        <v>5332</v>
      </c>
      <c r="AD388" t="s">
        <v>117</v>
      </c>
      <c r="AE388" t="s">
        <v>118</v>
      </c>
      <c r="AF388" s="4">
        <v>96950</v>
      </c>
      <c r="AG388" t="s">
        <v>119</v>
      </c>
      <c r="AI388" s="5">
        <v>16702339032</v>
      </c>
      <c r="AK388" t="s">
        <v>5336</v>
      </c>
      <c r="BC388" t="str">
        <f>"49-9071.00"</f>
        <v>49-9071.00</v>
      </c>
      <c r="BD388" t="s">
        <v>240</v>
      </c>
      <c r="BE388" t="s">
        <v>5337</v>
      </c>
      <c r="BF388" t="s">
        <v>5338</v>
      </c>
      <c r="BG388">
        <v>8</v>
      </c>
      <c r="BH388">
        <v>8</v>
      </c>
      <c r="BI388" s="1">
        <v>44835</v>
      </c>
      <c r="BJ388" s="1">
        <v>45199</v>
      </c>
      <c r="BK388" s="1">
        <v>44882</v>
      </c>
      <c r="BL388" s="1">
        <v>45199</v>
      </c>
      <c r="BM388">
        <v>40</v>
      </c>
      <c r="BN388">
        <v>0</v>
      </c>
      <c r="BO388">
        <v>8</v>
      </c>
      <c r="BP388">
        <v>8</v>
      </c>
      <c r="BQ388">
        <v>8</v>
      </c>
      <c r="BR388">
        <v>8</v>
      </c>
      <c r="BS388">
        <v>8</v>
      </c>
      <c r="BT388">
        <v>0</v>
      </c>
      <c r="BU388" t="str">
        <f>"8:00 AM"</f>
        <v>8:00 AM</v>
      </c>
      <c r="BV388" t="str">
        <f>"5:00 PM"</f>
        <v>5:00 PM</v>
      </c>
      <c r="BW388" t="s">
        <v>128</v>
      </c>
      <c r="BX388">
        <v>0</v>
      </c>
      <c r="BY388">
        <v>6</v>
      </c>
      <c r="BZ388" t="s">
        <v>113</v>
      </c>
      <c r="CB388" t="s">
        <v>5339</v>
      </c>
      <c r="CC388" t="s">
        <v>5340</v>
      </c>
      <c r="CE388" t="s">
        <v>117</v>
      </c>
      <c r="CF388" t="s">
        <v>204</v>
      </c>
      <c r="CG388" s="4">
        <v>96950</v>
      </c>
      <c r="CH388" s="2">
        <v>9.19</v>
      </c>
      <c r="CI388" s="2">
        <v>9.19</v>
      </c>
      <c r="CJ388" s="2">
        <v>0</v>
      </c>
      <c r="CK388" s="2">
        <v>0</v>
      </c>
      <c r="CL388" t="s">
        <v>131</v>
      </c>
      <c r="CM388" t="s">
        <v>128</v>
      </c>
      <c r="CN388" t="s">
        <v>133</v>
      </c>
      <c r="CP388" t="s">
        <v>113</v>
      </c>
      <c r="CQ388" t="s">
        <v>134</v>
      </c>
      <c r="CR388" t="s">
        <v>113</v>
      </c>
      <c r="CS388" t="s">
        <v>113</v>
      </c>
      <c r="CT388" t="s">
        <v>132</v>
      </c>
      <c r="CU388" t="s">
        <v>134</v>
      </c>
      <c r="CV388" t="s">
        <v>132</v>
      </c>
      <c r="CW388" t="s">
        <v>558</v>
      </c>
      <c r="CX388" s="5">
        <v>16702339032</v>
      </c>
      <c r="CY388" t="s">
        <v>5336</v>
      </c>
      <c r="CZ388" t="s">
        <v>132</v>
      </c>
      <c r="DA388" t="s">
        <v>134</v>
      </c>
      <c r="DB388" t="s">
        <v>113</v>
      </c>
      <c r="DC388" t="s">
        <v>5333</v>
      </c>
      <c r="DD388" t="s">
        <v>5334</v>
      </c>
      <c r="DE388" t="s">
        <v>1197</v>
      </c>
      <c r="DF388" t="s">
        <v>5331</v>
      </c>
      <c r="DG388" t="s">
        <v>5336</v>
      </c>
    </row>
    <row r="389" spans="1:111" ht="14.45" customHeight="1" x14ac:dyDescent="0.25">
      <c r="A389" t="s">
        <v>5341</v>
      </c>
      <c r="B389" t="s">
        <v>187</v>
      </c>
      <c r="C389" s="1">
        <v>44841.048245601851</v>
      </c>
      <c r="D389" s="1">
        <v>44882</v>
      </c>
      <c r="E389" t="s">
        <v>112</v>
      </c>
      <c r="F389" s="1">
        <v>44925.791666666664</v>
      </c>
      <c r="G389" t="s">
        <v>113</v>
      </c>
      <c r="H389" t="s">
        <v>113</v>
      </c>
      <c r="I389" t="s">
        <v>113</v>
      </c>
      <c r="J389" t="s">
        <v>1574</v>
      </c>
      <c r="K389" t="s">
        <v>1575</v>
      </c>
      <c r="L389" t="s">
        <v>901</v>
      </c>
      <c r="N389" t="s">
        <v>117</v>
      </c>
      <c r="O389" t="s">
        <v>118</v>
      </c>
      <c r="P389" s="4">
        <v>96950</v>
      </c>
      <c r="Q389" t="s">
        <v>119</v>
      </c>
      <c r="R389" t="s">
        <v>132</v>
      </c>
      <c r="S389" s="5">
        <v>16702347898</v>
      </c>
      <c r="U389">
        <v>56132</v>
      </c>
      <c r="V389" t="s">
        <v>120</v>
      </c>
      <c r="X389" t="s">
        <v>902</v>
      </c>
      <c r="Y389" t="s">
        <v>903</v>
      </c>
      <c r="Z389" t="s">
        <v>904</v>
      </c>
      <c r="AA389" t="s">
        <v>908</v>
      </c>
      <c r="AB389" t="s">
        <v>5342</v>
      </c>
      <c r="AC389" t="s">
        <v>901</v>
      </c>
      <c r="AD389" t="s">
        <v>117</v>
      </c>
      <c r="AE389" t="s">
        <v>118</v>
      </c>
      <c r="AF389" s="4">
        <v>96950</v>
      </c>
      <c r="AG389" t="s">
        <v>119</v>
      </c>
      <c r="AH389" t="s">
        <v>132</v>
      </c>
      <c r="AI389" s="5">
        <v>16702347898</v>
      </c>
      <c r="AK389" t="s">
        <v>1577</v>
      </c>
      <c r="BC389" t="str">
        <f>"47-2061.00"</f>
        <v>47-2061.00</v>
      </c>
      <c r="BD389" t="s">
        <v>162</v>
      </c>
      <c r="BE389" t="s">
        <v>5343</v>
      </c>
      <c r="BF389" t="s">
        <v>2801</v>
      </c>
      <c r="BG389">
        <v>4</v>
      </c>
      <c r="BH389">
        <v>4</v>
      </c>
      <c r="BI389" s="1">
        <v>44927</v>
      </c>
      <c r="BJ389" s="1">
        <v>45291</v>
      </c>
      <c r="BK389" s="1">
        <v>44927</v>
      </c>
      <c r="BL389" s="1">
        <v>45291</v>
      </c>
      <c r="BM389">
        <v>35</v>
      </c>
      <c r="BN389">
        <v>0</v>
      </c>
      <c r="BO389">
        <v>7</v>
      </c>
      <c r="BP389">
        <v>7</v>
      </c>
      <c r="BQ389">
        <v>7</v>
      </c>
      <c r="BR389">
        <v>7</v>
      </c>
      <c r="BS389">
        <v>7</v>
      </c>
      <c r="BT389">
        <v>0</v>
      </c>
      <c r="BU389" t="str">
        <f>"8:00 AM"</f>
        <v>8:00 AM</v>
      </c>
      <c r="BV389" t="str">
        <f>"4:00 PM"</f>
        <v>4:00 PM</v>
      </c>
      <c r="BW389" t="s">
        <v>164</v>
      </c>
      <c r="BX389">
        <v>0</v>
      </c>
      <c r="BY389">
        <v>12</v>
      </c>
      <c r="BZ389" t="s">
        <v>113</v>
      </c>
      <c r="CB389" t="s">
        <v>5344</v>
      </c>
      <c r="CC389" t="s">
        <v>244</v>
      </c>
      <c r="CE389" t="s">
        <v>234</v>
      </c>
      <c r="CF389" t="s">
        <v>118</v>
      </c>
      <c r="CG389" s="4">
        <v>96951</v>
      </c>
      <c r="CH389" s="2">
        <v>8.75</v>
      </c>
      <c r="CI389" s="2">
        <v>8.75</v>
      </c>
      <c r="CJ389" s="2">
        <v>13.13</v>
      </c>
      <c r="CK389" s="2">
        <v>13.13</v>
      </c>
      <c r="CL389" t="s">
        <v>131</v>
      </c>
      <c r="CM389" t="s">
        <v>5345</v>
      </c>
      <c r="CN389" t="s">
        <v>133</v>
      </c>
      <c r="CP389" t="s">
        <v>113</v>
      </c>
      <c r="CQ389" t="s">
        <v>134</v>
      </c>
      <c r="CR389" t="s">
        <v>134</v>
      </c>
      <c r="CS389" t="s">
        <v>134</v>
      </c>
      <c r="CT389" t="s">
        <v>132</v>
      </c>
      <c r="CU389" t="s">
        <v>134</v>
      </c>
      <c r="CV389" t="s">
        <v>132</v>
      </c>
      <c r="CW389" t="s">
        <v>5346</v>
      </c>
      <c r="CX389" s="5">
        <v>16702347898</v>
      </c>
      <c r="CY389" t="s">
        <v>1577</v>
      </c>
      <c r="CZ389" t="s">
        <v>183</v>
      </c>
      <c r="DA389" t="s">
        <v>134</v>
      </c>
      <c r="DB389" t="s">
        <v>113</v>
      </c>
    </row>
    <row r="390" spans="1:111" ht="14.45" customHeight="1" x14ac:dyDescent="0.25">
      <c r="A390" t="s">
        <v>5347</v>
      </c>
      <c r="B390" t="s">
        <v>187</v>
      </c>
      <c r="C390" s="1">
        <v>44776.40448784722</v>
      </c>
      <c r="D390" s="1">
        <v>44882</v>
      </c>
      <c r="E390" t="s">
        <v>170</v>
      </c>
      <c r="G390" t="s">
        <v>113</v>
      </c>
      <c r="H390" t="s">
        <v>113</v>
      </c>
      <c r="I390" t="s">
        <v>113</v>
      </c>
      <c r="J390" t="s">
        <v>1558</v>
      </c>
      <c r="K390" t="s">
        <v>4666</v>
      </c>
      <c r="L390" t="s">
        <v>1560</v>
      </c>
      <c r="M390" t="s">
        <v>1561</v>
      </c>
      <c r="N390" t="s">
        <v>117</v>
      </c>
      <c r="O390" t="s">
        <v>118</v>
      </c>
      <c r="P390" s="4">
        <v>96950</v>
      </c>
      <c r="Q390" t="s">
        <v>119</v>
      </c>
      <c r="R390" t="s">
        <v>117</v>
      </c>
      <c r="S390" s="5">
        <v>16702342664</v>
      </c>
      <c r="T390">
        <v>0</v>
      </c>
      <c r="U390">
        <v>561320</v>
      </c>
      <c r="V390" t="s">
        <v>120</v>
      </c>
      <c r="X390" t="s">
        <v>1562</v>
      </c>
      <c r="Y390" t="s">
        <v>1563</v>
      </c>
      <c r="Z390" t="s">
        <v>1829</v>
      </c>
      <c r="AA390" t="s">
        <v>1565</v>
      </c>
      <c r="AB390" t="s">
        <v>1560</v>
      </c>
      <c r="AC390" t="s">
        <v>1561</v>
      </c>
      <c r="AD390" t="s">
        <v>117</v>
      </c>
      <c r="AE390" t="s">
        <v>118</v>
      </c>
      <c r="AF390" s="4">
        <v>96950</v>
      </c>
      <c r="AG390" t="s">
        <v>119</v>
      </c>
      <c r="AH390" t="s">
        <v>117</v>
      </c>
      <c r="AI390" s="5">
        <v>16702342664</v>
      </c>
      <c r="AJ390">
        <v>0</v>
      </c>
      <c r="AK390" t="s">
        <v>1566</v>
      </c>
      <c r="BC390" t="str">
        <f>"49-3042.00"</f>
        <v>49-3042.00</v>
      </c>
      <c r="BD390" t="s">
        <v>1472</v>
      </c>
      <c r="BE390" t="s">
        <v>4667</v>
      </c>
      <c r="BF390" t="s">
        <v>2621</v>
      </c>
      <c r="BG390">
        <v>4</v>
      </c>
      <c r="BH390">
        <v>4</v>
      </c>
      <c r="BI390" s="1">
        <v>44835</v>
      </c>
      <c r="BJ390" s="1">
        <v>45199</v>
      </c>
      <c r="BK390" s="1">
        <v>44882</v>
      </c>
      <c r="BL390" s="1">
        <v>45199</v>
      </c>
      <c r="BM390">
        <v>40</v>
      </c>
      <c r="BN390">
        <v>0</v>
      </c>
      <c r="BO390">
        <v>8</v>
      </c>
      <c r="BP390">
        <v>8</v>
      </c>
      <c r="BQ390">
        <v>8</v>
      </c>
      <c r="BR390">
        <v>8</v>
      </c>
      <c r="BS390">
        <v>8</v>
      </c>
      <c r="BT390">
        <v>0</v>
      </c>
      <c r="BU390" t="str">
        <f>"8:00 AM"</f>
        <v>8:00 AM</v>
      </c>
      <c r="BV390" t="str">
        <f>"5:00 PM"</f>
        <v>5:00 PM</v>
      </c>
      <c r="BW390" t="s">
        <v>164</v>
      </c>
      <c r="BX390">
        <v>0</v>
      </c>
      <c r="BY390">
        <v>12</v>
      </c>
      <c r="BZ390" t="s">
        <v>113</v>
      </c>
      <c r="CB390" t="s">
        <v>4668</v>
      </c>
      <c r="CC390" t="s">
        <v>1658</v>
      </c>
      <c r="CD390" t="s">
        <v>1561</v>
      </c>
      <c r="CE390" t="s">
        <v>117</v>
      </c>
      <c r="CF390" t="s">
        <v>118</v>
      </c>
      <c r="CG390" s="4">
        <v>96950</v>
      </c>
      <c r="CH390" s="2">
        <v>11</v>
      </c>
      <c r="CI390" s="2">
        <v>11</v>
      </c>
      <c r="CJ390" s="2">
        <v>16.5</v>
      </c>
      <c r="CK390" s="2">
        <v>16.5</v>
      </c>
      <c r="CL390" t="s">
        <v>131</v>
      </c>
      <c r="CM390" t="s">
        <v>132</v>
      </c>
      <c r="CN390" t="s">
        <v>133</v>
      </c>
      <c r="CP390" t="s">
        <v>113</v>
      </c>
      <c r="CQ390" t="s">
        <v>134</v>
      </c>
      <c r="CR390" t="s">
        <v>113</v>
      </c>
      <c r="CS390" t="s">
        <v>134</v>
      </c>
      <c r="CT390" t="s">
        <v>132</v>
      </c>
      <c r="CU390" t="s">
        <v>134</v>
      </c>
      <c r="CV390" t="s">
        <v>132</v>
      </c>
      <c r="CW390" t="s">
        <v>1572</v>
      </c>
      <c r="CX390" s="5">
        <v>16702342664</v>
      </c>
      <c r="CY390" t="s">
        <v>1566</v>
      </c>
      <c r="CZ390" t="s">
        <v>399</v>
      </c>
      <c r="DA390" t="s">
        <v>134</v>
      </c>
      <c r="DB390" t="s">
        <v>113</v>
      </c>
    </row>
    <row r="391" spans="1:111" ht="14.45" customHeight="1" x14ac:dyDescent="0.25">
      <c r="A391" t="s">
        <v>5348</v>
      </c>
      <c r="B391" t="s">
        <v>187</v>
      </c>
      <c r="C391" s="1">
        <v>44791.184651388889</v>
      </c>
      <c r="D391" s="1">
        <v>44882</v>
      </c>
      <c r="E391" t="s">
        <v>112</v>
      </c>
      <c r="F391" s="1">
        <v>44914.791666666664</v>
      </c>
      <c r="G391" t="s">
        <v>113</v>
      </c>
      <c r="H391" t="s">
        <v>113</v>
      </c>
      <c r="I391" t="s">
        <v>113</v>
      </c>
      <c r="J391" t="s">
        <v>4537</v>
      </c>
      <c r="K391" t="s">
        <v>132</v>
      </c>
      <c r="L391" t="s">
        <v>4538</v>
      </c>
      <c r="M391" t="s">
        <v>4539</v>
      </c>
      <c r="N391" t="s">
        <v>141</v>
      </c>
      <c r="O391" t="s">
        <v>118</v>
      </c>
      <c r="P391" s="4">
        <v>96950</v>
      </c>
      <c r="Q391" t="s">
        <v>119</v>
      </c>
      <c r="R391" t="s">
        <v>132</v>
      </c>
      <c r="S391" s="5">
        <v>16702368202</v>
      </c>
      <c r="T391">
        <v>3554</v>
      </c>
      <c r="U391">
        <v>62211</v>
      </c>
      <c r="V391" t="s">
        <v>120</v>
      </c>
      <c r="X391" t="s">
        <v>4540</v>
      </c>
      <c r="Y391" t="s">
        <v>4541</v>
      </c>
      <c r="Z391" t="s">
        <v>1847</v>
      </c>
      <c r="AA391" t="s">
        <v>4542</v>
      </c>
      <c r="AB391" t="s">
        <v>4538</v>
      </c>
      <c r="AC391" t="s">
        <v>4539</v>
      </c>
      <c r="AD391" t="s">
        <v>141</v>
      </c>
      <c r="AE391" t="s">
        <v>118</v>
      </c>
      <c r="AF391" s="4">
        <v>96950</v>
      </c>
      <c r="AG391" t="s">
        <v>119</v>
      </c>
      <c r="AH391" t="s">
        <v>132</v>
      </c>
      <c r="AI391" s="5">
        <v>16702368202</v>
      </c>
      <c r="AJ391">
        <v>3554</v>
      </c>
      <c r="AK391" t="s">
        <v>4543</v>
      </c>
      <c r="BC391" t="str">
        <f>"29-1141.00"</f>
        <v>29-1141.00</v>
      </c>
      <c r="BD391" t="s">
        <v>4137</v>
      </c>
      <c r="BE391" t="s">
        <v>5349</v>
      </c>
      <c r="BF391" t="s">
        <v>5350</v>
      </c>
      <c r="BG391">
        <v>1</v>
      </c>
      <c r="BH391">
        <v>1</v>
      </c>
      <c r="BI391" s="1">
        <v>44916</v>
      </c>
      <c r="BJ391" s="1">
        <v>45280</v>
      </c>
      <c r="BK391" s="1">
        <v>44916</v>
      </c>
      <c r="BL391" s="1">
        <v>45280</v>
      </c>
      <c r="BM391">
        <v>40</v>
      </c>
      <c r="BN391">
        <v>0</v>
      </c>
      <c r="BO391">
        <v>8</v>
      </c>
      <c r="BP391">
        <v>8</v>
      </c>
      <c r="BQ391">
        <v>8</v>
      </c>
      <c r="BR391">
        <v>8</v>
      </c>
      <c r="BS391">
        <v>8</v>
      </c>
      <c r="BT391">
        <v>0</v>
      </c>
      <c r="BU391" t="str">
        <f>"7:30 AM"</f>
        <v>7:30 AM</v>
      </c>
      <c r="BV391" t="str">
        <f>"4:30 PM"</f>
        <v>4:30 PM</v>
      </c>
      <c r="BW391" t="s">
        <v>394</v>
      </c>
      <c r="BX391">
        <v>0</v>
      </c>
      <c r="BY391">
        <v>36</v>
      </c>
      <c r="BZ391" t="s">
        <v>113</v>
      </c>
      <c r="CB391" t="s">
        <v>5351</v>
      </c>
      <c r="CC391" t="s">
        <v>4538</v>
      </c>
      <c r="CD391" t="s">
        <v>4539</v>
      </c>
      <c r="CE391" t="s">
        <v>141</v>
      </c>
      <c r="CF391" t="s">
        <v>118</v>
      </c>
      <c r="CG391" s="4">
        <v>96950</v>
      </c>
      <c r="CH391" s="2">
        <v>22.22</v>
      </c>
      <c r="CI391" s="2">
        <v>22.22</v>
      </c>
      <c r="CL391" t="s">
        <v>131</v>
      </c>
      <c r="CM391" t="s">
        <v>4548</v>
      </c>
      <c r="CN391" t="s">
        <v>133</v>
      </c>
      <c r="CP391" t="s">
        <v>113</v>
      </c>
      <c r="CQ391" t="s">
        <v>134</v>
      </c>
      <c r="CR391" t="s">
        <v>113</v>
      </c>
      <c r="CS391" t="s">
        <v>113</v>
      </c>
      <c r="CT391" t="s">
        <v>132</v>
      </c>
      <c r="CU391" t="s">
        <v>134</v>
      </c>
      <c r="CV391" t="s">
        <v>132</v>
      </c>
      <c r="CW391" t="s">
        <v>4549</v>
      </c>
      <c r="CX391" s="5">
        <v>16702368202</v>
      </c>
      <c r="CY391" t="s">
        <v>4550</v>
      </c>
      <c r="CZ391" t="s">
        <v>4551</v>
      </c>
      <c r="DA391" t="s">
        <v>134</v>
      </c>
      <c r="DB391" t="s">
        <v>113</v>
      </c>
      <c r="DC391" t="s">
        <v>4552</v>
      </c>
      <c r="DD391" t="s">
        <v>4553</v>
      </c>
      <c r="DE391" t="s">
        <v>2550</v>
      </c>
      <c r="DF391" t="s">
        <v>4537</v>
      </c>
      <c r="DG391" t="s">
        <v>4554</v>
      </c>
    </row>
    <row r="392" spans="1:111" ht="14.45" customHeight="1" x14ac:dyDescent="0.25">
      <c r="A392" t="s">
        <v>5352</v>
      </c>
      <c r="B392" t="s">
        <v>187</v>
      </c>
      <c r="C392" s="1">
        <v>44728.187810532407</v>
      </c>
      <c r="D392" s="1">
        <v>44882</v>
      </c>
      <c r="E392" t="s">
        <v>112</v>
      </c>
      <c r="F392" s="1">
        <v>44833.833333333336</v>
      </c>
      <c r="G392" t="s">
        <v>134</v>
      </c>
      <c r="H392" t="s">
        <v>113</v>
      </c>
      <c r="I392" t="s">
        <v>113</v>
      </c>
      <c r="J392" t="s">
        <v>173</v>
      </c>
      <c r="K392" t="s">
        <v>174</v>
      </c>
      <c r="L392" t="s">
        <v>175</v>
      </c>
      <c r="N392" t="s">
        <v>141</v>
      </c>
      <c r="O392" t="s">
        <v>118</v>
      </c>
      <c r="P392" s="4">
        <v>96950</v>
      </c>
      <c r="Q392" t="s">
        <v>119</v>
      </c>
      <c r="S392" s="5">
        <v>16702345900</v>
      </c>
      <c r="T392">
        <v>575</v>
      </c>
      <c r="U392">
        <v>721110</v>
      </c>
      <c r="V392" t="s">
        <v>120</v>
      </c>
      <c r="X392" t="s">
        <v>176</v>
      </c>
      <c r="Y392" t="s">
        <v>177</v>
      </c>
      <c r="AA392" t="s">
        <v>178</v>
      </c>
      <c r="AB392" t="s">
        <v>175</v>
      </c>
      <c r="AD392" t="s">
        <v>141</v>
      </c>
      <c r="AE392" t="s">
        <v>118</v>
      </c>
      <c r="AF392" s="4">
        <v>96950</v>
      </c>
      <c r="AG392" t="s">
        <v>119</v>
      </c>
      <c r="AI392" s="5">
        <v>16702345900</v>
      </c>
      <c r="AJ392">
        <v>574</v>
      </c>
      <c r="AK392" t="s">
        <v>179</v>
      </c>
      <c r="BC392" t="str">
        <f>"35-1011.00"</f>
        <v>35-1011.00</v>
      </c>
      <c r="BD392" t="s">
        <v>918</v>
      </c>
      <c r="BE392" t="s">
        <v>5353</v>
      </c>
      <c r="BF392" t="s">
        <v>5354</v>
      </c>
      <c r="BG392">
        <v>1</v>
      </c>
      <c r="BH392">
        <v>1</v>
      </c>
      <c r="BI392" s="1">
        <v>44835</v>
      </c>
      <c r="BJ392" s="1">
        <v>45930</v>
      </c>
      <c r="BK392" s="1">
        <v>44882</v>
      </c>
      <c r="BL392" s="1">
        <v>45930</v>
      </c>
      <c r="BM392">
        <v>40</v>
      </c>
      <c r="BN392">
        <v>8</v>
      </c>
      <c r="BO392">
        <v>8</v>
      </c>
      <c r="BP392">
        <v>0</v>
      </c>
      <c r="BQ392">
        <v>0</v>
      </c>
      <c r="BR392">
        <v>8</v>
      </c>
      <c r="BS392">
        <v>8</v>
      </c>
      <c r="BT392">
        <v>8</v>
      </c>
      <c r="BU392" t="str">
        <f>"6:00 AM"</f>
        <v>6:00 AM</v>
      </c>
      <c r="BV392" t="str">
        <f>"3:00 PM"</f>
        <v>3:00 PM</v>
      </c>
      <c r="BW392" t="s">
        <v>164</v>
      </c>
      <c r="BX392">
        <v>0</v>
      </c>
      <c r="BY392">
        <v>24</v>
      </c>
      <c r="BZ392" t="s">
        <v>134</v>
      </c>
      <c r="CA392">
        <v>2</v>
      </c>
      <c r="CB392" t="s">
        <v>5355</v>
      </c>
      <c r="CC392" t="s">
        <v>184</v>
      </c>
      <c r="CE392" t="s">
        <v>141</v>
      </c>
      <c r="CF392" t="s">
        <v>118</v>
      </c>
      <c r="CG392" s="4">
        <v>96950</v>
      </c>
      <c r="CH392" s="2">
        <v>10.9</v>
      </c>
      <c r="CI392" s="2">
        <v>10.9</v>
      </c>
      <c r="CJ392" s="2">
        <v>16.350000000000001</v>
      </c>
      <c r="CK392" s="2">
        <v>16.350000000000001</v>
      </c>
      <c r="CL392" t="s">
        <v>131</v>
      </c>
      <c r="CN392" t="s">
        <v>133</v>
      </c>
      <c r="CP392" t="s">
        <v>113</v>
      </c>
      <c r="CQ392" t="s">
        <v>134</v>
      </c>
      <c r="CR392" t="s">
        <v>113</v>
      </c>
      <c r="CS392" t="s">
        <v>134</v>
      </c>
      <c r="CT392" t="s">
        <v>132</v>
      </c>
      <c r="CU392" t="s">
        <v>134</v>
      </c>
      <c r="CV392" t="s">
        <v>134</v>
      </c>
      <c r="CW392" t="s">
        <v>185</v>
      </c>
      <c r="CX392" s="5">
        <v>16702345900</v>
      </c>
      <c r="CY392" t="s">
        <v>179</v>
      </c>
      <c r="CZ392" t="s">
        <v>132</v>
      </c>
      <c r="DA392" t="s">
        <v>134</v>
      </c>
      <c r="DB392" t="s">
        <v>113</v>
      </c>
    </row>
    <row r="393" spans="1:111" ht="14.45" customHeight="1" x14ac:dyDescent="0.25">
      <c r="A393" t="s">
        <v>5356</v>
      </c>
      <c r="B393" t="s">
        <v>313</v>
      </c>
      <c r="C393" s="1">
        <v>44811.525236226851</v>
      </c>
      <c r="D393" s="1">
        <v>44882</v>
      </c>
      <c r="E393" t="s">
        <v>112</v>
      </c>
      <c r="F393" s="1">
        <v>44833.833333333336</v>
      </c>
      <c r="G393" t="s">
        <v>113</v>
      </c>
      <c r="H393" t="s">
        <v>113</v>
      </c>
      <c r="I393" t="s">
        <v>113</v>
      </c>
      <c r="J393" t="s">
        <v>5357</v>
      </c>
      <c r="L393" t="s">
        <v>5358</v>
      </c>
      <c r="M393" t="s">
        <v>5359</v>
      </c>
      <c r="N393" t="s">
        <v>117</v>
      </c>
      <c r="O393" t="s">
        <v>118</v>
      </c>
      <c r="P393" s="4">
        <v>96950</v>
      </c>
      <c r="Q393" t="s">
        <v>119</v>
      </c>
      <c r="R393" t="s">
        <v>5360</v>
      </c>
      <c r="S393" s="5">
        <v>16702878109</v>
      </c>
      <c r="U393">
        <v>722320</v>
      </c>
      <c r="V393" t="s">
        <v>120</v>
      </c>
      <c r="X393" t="s">
        <v>5361</v>
      </c>
      <c r="Y393" t="s">
        <v>5362</v>
      </c>
      <c r="Z393" t="s">
        <v>5363</v>
      </c>
      <c r="AA393" t="s">
        <v>144</v>
      </c>
      <c r="AB393" t="s">
        <v>5358</v>
      </c>
      <c r="AC393" t="s">
        <v>5359</v>
      </c>
      <c r="AD393" t="s">
        <v>117</v>
      </c>
      <c r="AE393" t="s">
        <v>118</v>
      </c>
      <c r="AF393" s="4">
        <v>96950</v>
      </c>
      <c r="AG393" t="s">
        <v>119</v>
      </c>
      <c r="AH393" t="s">
        <v>386</v>
      </c>
      <c r="AI393" s="5">
        <v>16702878109</v>
      </c>
      <c r="AK393" t="s">
        <v>5364</v>
      </c>
      <c r="BC393" t="str">
        <f>"35-3031.00"</f>
        <v>35-3031.00</v>
      </c>
      <c r="BD393" t="s">
        <v>415</v>
      </c>
      <c r="BE393" t="s">
        <v>5365</v>
      </c>
      <c r="BF393" t="s">
        <v>5366</v>
      </c>
      <c r="BG393">
        <v>4</v>
      </c>
      <c r="BH393">
        <v>3</v>
      </c>
      <c r="BI393" s="1">
        <v>44835</v>
      </c>
      <c r="BJ393" s="1">
        <v>45199</v>
      </c>
      <c r="BK393" s="1">
        <v>44882</v>
      </c>
      <c r="BL393" s="1">
        <v>45199</v>
      </c>
      <c r="BM393">
        <v>36</v>
      </c>
      <c r="BN393">
        <v>0</v>
      </c>
      <c r="BO393">
        <v>6</v>
      </c>
      <c r="BP393">
        <v>6</v>
      </c>
      <c r="BQ393">
        <v>6</v>
      </c>
      <c r="BR393">
        <v>6</v>
      </c>
      <c r="BS393">
        <v>6</v>
      </c>
      <c r="BT393">
        <v>6</v>
      </c>
      <c r="BU393" t="str">
        <f>"7:00 AM"</f>
        <v>7:00 AM</v>
      </c>
      <c r="BV393" t="str">
        <f>"2:00 PM"</f>
        <v>2:00 PM</v>
      </c>
      <c r="BW393" t="s">
        <v>164</v>
      </c>
      <c r="BX393">
        <v>1</v>
      </c>
      <c r="BY393">
        <v>3</v>
      </c>
      <c r="BZ393" t="s">
        <v>113</v>
      </c>
      <c r="CB393" t="s">
        <v>5367</v>
      </c>
      <c r="CC393" t="s">
        <v>5368</v>
      </c>
      <c r="CD393" t="s">
        <v>5359</v>
      </c>
      <c r="CE393" t="s">
        <v>117</v>
      </c>
      <c r="CF393" t="s">
        <v>118</v>
      </c>
      <c r="CG393" s="4">
        <v>96950</v>
      </c>
      <c r="CH393" s="2">
        <v>8.17</v>
      </c>
      <c r="CI393" s="2">
        <v>8.17</v>
      </c>
      <c r="CJ393" s="2">
        <v>12.26</v>
      </c>
      <c r="CK393" s="2">
        <v>12.26</v>
      </c>
      <c r="CL393" t="s">
        <v>131</v>
      </c>
      <c r="CM393" t="s">
        <v>228</v>
      </c>
      <c r="CN393" t="s">
        <v>133</v>
      </c>
      <c r="CP393" t="s">
        <v>113</v>
      </c>
      <c r="CQ393" t="s">
        <v>134</v>
      </c>
      <c r="CR393" t="s">
        <v>134</v>
      </c>
      <c r="CS393" t="s">
        <v>134</v>
      </c>
      <c r="CT393" t="s">
        <v>134</v>
      </c>
      <c r="CU393" t="s">
        <v>134</v>
      </c>
      <c r="CV393" t="s">
        <v>134</v>
      </c>
      <c r="CW393" t="s">
        <v>228</v>
      </c>
      <c r="CX393" s="5">
        <v>16702878109</v>
      </c>
      <c r="CY393" t="s">
        <v>5364</v>
      </c>
      <c r="CZ393" t="s">
        <v>399</v>
      </c>
      <c r="DA393" t="s">
        <v>134</v>
      </c>
      <c r="DB393" t="s">
        <v>113</v>
      </c>
    </row>
    <row r="394" spans="1:111" ht="14.45" customHeight="1" x14ac:dyDescent="0.25">
      <c r="A394" t="s">
        <v>5369</v>
      </c>
      <c r="B394" t="s">
        <v>187</v>
      </c>
      <c r="C394" s="1">
        <v>44727.129194560184</v>
      </c>
      <c r="D394" s="1">
        <v>44882</v>
      </c>
      <c r="E394" t="s">
        <v>112</v>
      </c>
      <c r="F394" s="1">
        <v>44833.833333333336</v>
      </c>
      <c r="G394" t="s">
        <v>134</v>
      </c>
      <c r="H394" t="s">
        <v>113</v>
      </c>
      <c r="I394" t="s">
        <v>113</v>
      </c>
      <c r="J394" t="s">
        <v>173</v>
      </c>
      <c r="K394" t="s">
        <v>174</v>
      </c>
      <c r="L394" t="s">
        <v>175</v>
      </c>
      <c r="N394" t="s">
        <v>141</v>
      </c>
      <c r="O394" t="s">
        <v>118</v>
      </c>
      <c r="P394" s="4">
        <v>96950</v>
      </c>
      <c r="Q394" t="s">
        <v>119</v>
      </c>
      <c r="S394" s="5">
        <v>16702345900</v>
      </c>
      <c r="T394">
        <v>575</v>
      </c>
      <c r="U394">
        <v>721110</v>
      </c>
      <c r="V394" t="s">
        <v>120</v>
      </c>
      <c r="X394" t="s">
        <v>176</v>
      </c>
      <c r="Y394" t="s">
        <v>177</v>
      </c>
      <c r="AA394" t="s">
        <v>178</v>
      </c>
      <c r="AB394" t="s">
        <v>175</v>
      </c>
      <c r="AD394" t="s">
        <v>141</v>
      </c>
      <c r="AE394" t="s">
        <v>118</v>
      </c>
      <c r="AF394" s="4">
        <v>96950</v>
      </c>
      <c r="AG394" t="s">
        <v>119</v>
      </c>
      <c r="AI394" s="5">
        <v>16702345900</v>
      </c>
      <c r="AJ394">
        <v>574</v>
      </c>
      <c r="AK394" t="s">
        <v>179</v>
      </c>
      <c r="BC394" t="str">
        <f>"49-9071.00"</f>
        <v>49-9071.00</v>
      </c>
      <c r="BD394" t="s">
        <v>240</v>
      </c>
      <c r="BE394" t="s">
        <v>5370</v>
      </c>
      <c r="BF394" t="s">
        <v>3898</v>
      </c>
      <c r="BG394">
        <v>1</v>
      </c>
      <c r="BH394">
        <v>1</v>
      </c>
      <c r="BI394" s="1">
        <v>44835</v>
      </c>
      <c r="BJ394" s="1">
        <v>45930</v>
      </c>
      <c r="BK394" s="1">
        <v>44882</v>
      </c>
      <c r="BL394" s="1">
        <v>45930</v>
      </c>
      <c r="BM394">
        <v>40</v>
      </c>
      <c r="BN394">
        <v>0</v>
      </c>
      <c r="BO394">
        <v>7</v>
      </c>
      <c r="BP394">
        <v>7</v>
      </c>
      <c r="BQ394">
        <v>6</v>
      </c>
      <c r="BR394">
        <v>7</v>
      </c>
      <c r="BS394">
        <v>7</v>
      </c>
      <c r="BT394">
        <v>6</v>
      </c>
      <c r="BU394" t="str">
        <f>"5:00 PM"</f>
        <v>5:00 PM</v>
      </c>
      <c r="BV394" t="str">
        <f>"1:00 AM"</f>
        <v>1:00 AM</v>
      </c>
      <c r="BW394" t="s">
        <v>164</v>
      </c>
      <c r="BX394">
        <v>0</v>
      </c>
      <c r="BY394">
        <v>24</v>
      </c>
      <c r="BZ394" t="s">
        <v>113</v>
      </c>
      <c r="CB394" t="s">
        <v>183</v>
      </c>
      <c r="CC394" t="s">
        <v>184</v>
      </c>
      <c r="CE394" t="s">
        <v>141</v>
      </c>
      <c r="CF394" t="s">
        <v>118</v>
      </c>
      <c r="CG394" s="4">
        <v>96950</v>
      </c>
      <c r="CH394" s="2">
        <v>8.7200000000000006</v>
      </c>
      <c r="CI394" s="2">
        <v>8.7200000000000006</v>
      </c>
      <c r="CJ394" s="2">
        <v>13.08</v>
      </c>
      <c r="CK394" s="2">
        <v>13.08</v>
      </c>
      <c r="CL394" t="s">
        <v>131</v>
      </c>
      <c r="CN394" t="s">
        <v>133</v>
      </c>
      <c r="CP394" t="s">
        <v>113</v>
      </c>
      <c r="CQ394" t="s">
        <v>134</v>
      </c>
      <c r="CR394" t="s">
        <v>113</v>
      </c>
      <c r="CS394" t="s">
        <v>134</v>
      </c>
      <c r="CT394" t="s">
        <v>132</v>
      </c>
      <c r="CU394" t="s">
        <v>134</v>
      </c>
      <c r="CV394" t="s">
        <v>132</v>
      </c>
      <c r="CW394" t="s">
        <v>185</v>
      </c>
      <c r="CX394" s="5">
        <v>16702345900</v>
      </c>
      <c r="CY394" t="s">
        <v>179</v>
      </c>
      <c r="CZ394" t="s">
        <v>132</v>
      </c>
      <c r="DA394" t="s">
        <v>134</v>
      </c>
      <c r="DB394" t="s">
        <v>113</v>
      </c>
    </row>
    <row r="395" spans="1:111" ht="14.45" customHeight="1" x14ac:dyDescent="0.25">
      <c r="A395" t="s">
        <v>5371</v>
      </c>
      <c r="B395" t="s">
        <v>356</v>
      </c>
      <c r="C395" s="1">
        <v>44782.968815856482</v>
      </c>
      <c r="D395" s="1">
        <v>44882</v>
      </c>
      <c r="E395" t="s">
        <v>112</v>
      </c>
      <c r="F395" s="1">
        <v>44833.833333333336</v>
      </c>
      <c r="G395" t="s">
        <v>134</v>
      </c>
      <c r="H395" t="s">
        <v>113</v>
      </c>
      <c r="I395" t="s">
        <v>113</v>
      </c>
      <c r="J395" t="s">
        <v>5372</v>
      </c>
      <c r="L395" t="s">
        <v>5373</v>
      </c>
      <c r="N395" t="s">
        <v>117</v>
      </c>
      <c r="O395" t="s">
        <v>118</v>
      </c>
      <c r="P395" s="4">
        <v>96950</v>
      </c>
      <c r="Q395" t="s">
        <v>119</v>
      </c>
      <c r="S395" s="5">
        <v>16702345911</v>
      </c>
      <c r="U395">
        <v>441110</v>
      </c>
      <c r="V395" t="s">
        <v>120</v>
      </c>
      <c r="X395" t="s">
        <v>5374</v>
      </c>
      <c r="Y395" t="s">
        <v>5375</v>
      </c>
      <c r="Z395" t="s">
        <v>246</v>
      </c>
      <c r="AA395" t="s">
        <v>5376</v>
      </c>
      <c r="AB395" t="s">
        <v>5377</v>
      </c>
      <c r="AD395" t="s">
        <v>141</v>
      </c>
      <c r="AE395" t="s">
        <v>118</v>
      </c>
      <c r="AF395" s="4">
        <v>96950</v>
      </c>
      <c r="AG395" t="s">
        <v>119</v>
      </c>
      <c r="AI395" s="5">
        <v>16702345911</v>
      </c>
      <c r="AK395" t="s">
        <v>5378</v>
      </c>
      <c r="AL395" t="s">
        <v>197</v>
      </c>
      <c r="AM395" t="s">
        <v>5379</v>
      </c>
      <c r="AN395" t="s">
        <v>5380</v>
      </c>
      <c r="AO395" t="s">
        <v>246</v>
      </c>
      <c r="AP395" t="s">
        <v>5381</v>
      </c>
      <c r="AQ395" t="s">
        <v>5382</v>
      </c>
      <c r="AR395" t="s">
        <v>5383</v>
      </c>
      <c r="AS395" t="s">
        <v>118</v>
      </c>
      <c r="AT395" s="4">
        <v>96910</v>
      </c>
      <c r="AU395" t="s">
        <v>119</v>
      </c>
      <c r="AW395" s="5">
        <v>16714779084</v>
      </c>
      <c r="AY395" t="s">
        <v>5384</v>
      </c>
      <c r="AZ395" t="s">
        <v>5385</v>
      </c>
      <c r="BA395" t="s">
        <v>204</v>
      </c>
      <c r="BB395" t="s">
        <v>5386</v>
      </c>
      <c r="BC395" t="str">
        <f>"41-2022.00"</f>
        <v>41-2022.00</v>
      </c>
      <c r="BD395" t="s">
        <v>5387</v>
      </c>
      <c r="BE395" t="s">
        <v>5388</v>
      </c>
      <c r="BF395" t="s">
        <v>5389</v>
      </c>
      <c r="BG395">
        <v>1</v>
      </c>
      <c r="BI395" s="1">
        <v>44835</v>
      </c>
      <c r="BJ395" s="1">
        <v>45565</v>
      </c>
      <c r="BM395">
        <v>40</v>
      </c>
      <c r="BN395">
        <v>0</v>
      </c>
      <c r="BO395">
        <v>8</v>
      </c>
      <c r="BP395">
        <v>8</v>
      </c>
      <c r="BQ395">
        <v>8</v>
      </c>
      <c r="BR395">
        <v>8</v>
      </c>
      <c r="BS395">
        <v>8</v>
      </c>
      <c r="BT395">
        <v>0</v>
      </c>
      <c r="BU395" t="str">
        <f>"8:00 AM"</f>
        <v>8:00 AM</v>
      </c>
      <c r="BV395" t="str">
        <f>"5:00 PM"</f>
        <v>5:00 PM</v>
      </c>
      <c r="BW395" t="s">
        <v>164</v>
      </c>
      <c r="BX395">
        <v>0</v>
      </c>
      <c r="BY395">
        <v>12</v>
      </c>
      <c r="BZ395" t="s">
        <v>113</v>
      </c>
      <c r="CB395" t="s">
        <v>5390</v>
      </c>
      <c r="CC395" t="s">
        <v>5372</v>
      </c>
      <c r="CD395" t="s">
        <v>1329</v>
      </c>
      <c r="CE395" t="s">
        <v>117</v>
      </c>
      <c r="CF395" t="s">
        <v>118</v>
      </c>
      <c r="CG395" s="4">
        <v>96950</v>
      </c>
      <c r="CH395" s="2">
        <v>10.4</v>
      </c>
      <c r="CI395" s="2">
        <v>10.4</v>
      </c>
      <c r="CJ395" s="2">
        <v>15.6</v>
      </c>
      <c r="CK395" s="2">
        <v>15.6</v>
      </c>
      <c r="CL395" t="s">
        <v>131</v>
      </c>
      <c r="CN395" t="s">
        <v>133</v>
      </c>
      <c r="CP395" t="s">
        <v>113</v>
      </c>
      <c r="CQ395" t="s">
        <v>134</v>
      </c>
      <c r="CR395" t="s">
        <v>113</v>
      </c>
      <c r="CS395" t="s">
        <v>134</v>
      </c>
      <c r="CT395" t="s">
        <v>134</v>
      </c>
      <c r="CU395" t="s">
        <v>134</v>
      </c>
      <c r="CV395" t="s">
        <v>132</v>
      </c>
      <c r="CW395" t="s">
        <v>5391</v>
      </c>
      <c r="CX395" s="5">
        <v>16702345911</v>
      </c>
      <c r="CY395" t="s">
        <v>5392</v>
      </c>
      <c r="CZ395" t="s">
        <v>5393</v>
      </c>
      <c r="DA395" t="s">
        <v>134</v>
      </c>
      <c r="DB395" t="s">
        <v>113</v>
      </c>
    </row>
    <row r="396" spans="1:111" ht="14.45" customHeight="1" x14ac:dyDescent="0.25">
      <c r="A396" t="s">
        <v>5394</v>
      </c>
      <c r="B396" t="s">
        <v>187</v>
      </c>
      <c r="C396" s="1">
        <v>44778.965923263888</v>
      </c>
      <c r="D396" s="1">
        <v>44882</v>
      </c>
      <c r="E396" t="s">
        <v>170</v>
      </c>
      <c r="G396" t="s">
        <v>113</v>
      </c>
      <c r="H396" t="s">
        <v>113</v>
      </c>
      <c r="I396" t="s">
        <v>113</v>
      </c>
      <c r="J396" t="s">
        <v>3951</v>
      </c>
      <c r="L396" t="s">
        <v>2043</v>
      </c>
      <c r="M396" t="s">
        <v>2044</v>
      </c>
      <c r="N396" t="s">
        <v>141</v>
      </c>
      <c r="O396" t="s">
        <v>118</v>
      </c>
      <c r="P396" s="4">
        <v>96950</v>
      </c>
      <c r="Q396" t="s">
        <v>119</v>
      </c>
      <c r="S396" s="5">
        <v>16702353027</v>
      </c>
      <c r="U396">
        <v>561320</v>
      </c>
      <c r="V396" t="s">
        <v>120</v>
      </c>
      <c r="X396" t="s">
        <v>2656</v>
      </c>
      <c r="Y396" t="s">
        <v>2657</v>
      </c>
      <c r="Z396" t="s">
        <v>2658</v>
      </c>
      <c r="AA396" t="s">
        <v>326</v>
      </c>
      <c r="AB396" t="s">
        <v>2043</v>
      </c>
      <c r="AC396" t="s">
        <v>2044</v>
      </c>
      <c r="AD396" t="s">
        <v>141</v>
      </c>
      <c r="AE396" t="s">
        <v>118</v>
      </c>
      <c r="AF396" s="4">
        <v>96950</v>
      </c>
      <c r="AG396" t="s">
        <v>119</v>
      </c>
      <c r="AI396" s="5">
        <v>16702353027</v>
      </c>
      <c r="AK396" t="s">
        <v>3952</v>
      </c>
      <c r="BC396" t="str">
        <f>"37-3011.00"</f>
        <v>37-3011.00</v>
      </c>
      <c r="BD396" t="s">
        <v>2461</v>
      </c>
      <c r="BE396" t="s">
        <v>5395</v>
      </c>
      <c r="BF396" t="s">
        <v>5396</v>
      </c>
      <c r="BG396">
        <v>8</v>
      </c>
      <c r="BH396">
        <v>8</v>
      </c>
      <c r="BI396" s="1">
        <v>44866</v>
      </c>
      <c r="BJ396" s="1">
        <v>45230</v>
      </c>
      <c r="BK396" s="1">
        <v>44882</v>
      </c>
      <c r="BL396" s="1">
        <v>45230</v>
      </c>
      <c r="BM396">
        <v>35</v>
      </c>
      <c r="BN396">
        <v>0</v>
      </c>
      <c r="BO396">
        <v>7</v>
      </c>
      <c r="BP396">
        <v>7</v>
      </c>
      <c r="BQ396">
        <v>7</v>
      </c>
      <c r="BR396">
        <v>7</v>
      </c>
      <c r="BS396">
        <v>7</v>
      </c>
      <c r="BT396">
        <v>0</v>
      </c>
      <c r="BU396" t="str">
        <f>"7:00 AM"</f>
        <v>7:00 AM</v>
      </c>
      <c r="BV396" t="str">
        <f>"2:00 PM"</f>
        <v>2:00 PM</v>
      </c>
      <c r="BW396" t="s">
        <v>164</v>
      </c>
      <c r="BX396">
        <v>0</v>
      </c>
      <c r="BY396">
        <v>3</v>
      </c>
      <c r="BZ396" t="s">
        <v>113</v>
      </c>
      <c r="CB396" t="s">
        <v>5397</v>
      </c>
      <c r="CC396" t="s">
        <v>2043</v>
      </c>
      <c r="CD396" t="s">
        <v>2044</v>
      </c>
      <c r="CE396" t="s">
        <v>141</v>
      </c>
      <c r="CF396" t="s">
        <v>118</v>
      </c>
      <c r="CG396" s="4">
        <v>96950</v>
      </c>
      <c r="CH396" s="2">
        <v>8.1300000000000008</v>
      </c>
      <c r="CI396" s="2">
        <v>8.1300000000000008</v>
      </c>
      <c r="CJ396" s="2">
        <v>12.2</v>
      </c>
      <c r="CK396" s="2">
        <v>12.2</v>
      </c>
      <c r="CL396" t="s">
        <v>131</v>
      </c>
      <c r="CN396" t="s">
        <v>133</v>
      </c>
      <c r="CP396" t="s">
        <v>113</v>
      </c>
      <c r="CQ396" t="s">
        <v>134</v>
      </c>
      <c r="CR396" t="s">
        <v>113</v>
      </c>
      <c r="CS396" t="s">
        <v>134</v>
      </c>
      <c r="CT396" t="s">
        <v>132</v>
      </c>
      <c r="CU396" t="s">
        <v>134</v>
      </c>
      <c r="CV396" t="s">
        <v>132</v>
      </c>
      <c r="CW396" t="s">
        <v>2053</v>
      </c>
      <c r="CX396" s="5">
        <v>16702353027</v>
      </c>
      <c r="CY396" t="s">
        <v>3952</v>
      </c>
      <c r="CZ396" t="s">
        <v>132</v>
      </c>
      <c r="DA396" t="s">
        <v>134</v>
      </c>
      <c r="DB396" t="s">
        <v>113</v>
      </c>
      <c r="DC396" t="s">
        <v>128</v>
      </c>
    </row>
    <row r="397" spans="1:111" ht="14.45" customHeight="1" x14ac:dyDescent="0.25">
      <c r="A397" t="s">
        <v>5398</v>
      </c>
      <c r="B397" t="s">
        <v>187</v>
      </c>
      <c r="C397" s="1">
        <v>44809.038162152778</v>
      </c>
      <c r="D397" s="1">
        <v>44882</v>
      </c>
      <c r="E397" t="s">
        <v>170</v>
      </c>
      <c r="G397" t="s">
        <v>113</v>
      </c>
      <c r="H397" t="s">
        <v>113</v>
      </c>
      <c r="I397" t="s">
        <v>113</v>
      </c>
      <c r="J397" t="s">
        <v>5399</v>
      </c>
      <c r="K397" t="s">
        <v>5317</v>
      </c>
      <c r="L397" t="s">
        <v>5318</v>
      </c>
      <c r="N397" t="s">
        <v>586</v>
      </c>
      <c r="O397" t="s">
        <v>118</v>
      </c>
      <c r="P397" s="4">
        <v>96950</v>
      </c>
      <c r="Q397" t="s">
        <v>119</v>
      </c>
      <c r="S397" s="5">
        <v>16702358778</v>
      </c>
      <c r="U397">
        <v>522298</v>
      </c>
      <c r="V397" t="s">
        <v>120</v>
      </c>
      <c r="X397" t="s">
        <v>601</v>
      </c>
      <c r="Y397" t="s">
        <v>5319</v>
      </c>
      <c r="Z397" t="s">
        <v>5320</v>
      </c>
      <c r="AA397" t="s">
        <v>1325</v>
      </c>
      <c r="AB397" t="s">
        <v>5318</v>
      </c>
      <c r="AD397" t="s">
        <v>586</v>
      </c>
      <c r="AE397" t="s">
        <v>118</v>
      </c>
      <c r="AF397" s="4">
        <v>96950</v>
      </c>
      <c r="AG397" t="s">
        <v>119</v>
      </c>
      <c r="AI397" s="5">
        <v>16702358778</v>
      </c>
      <c r="AK397" t="s">
        <v>5321</v>
      </c>
      <c r="BC397" t="str">
        <f>"41-2031.00"</f>
        <v>41-2031.00</v>
      </c>
      <c r="BD397" t="s">
        <v>258</v>
      </c>
      <c r="BE397" t="s">
        <v>5400</v>
      </c>
      <c r="BF397" t="s">
        <v>5401</v>
      </c>
      <c r="BG397">
        <v>1</v>
      </c>
      <c r="BH397">
        <v>1</v>
      </c>
      <c r="BI397" s="1">
        <v>44835</v>
      </c>
      <c r="BJ397" s="1">
        <v>45199</v>
      </c>
      <c r="BK397" s="1">
        <v>44882</v>
      </c>
      <c r="BL397" s="1">
        <v>45199</v>
      </c>
      <c r="BM397">
        <v>40</v>
      </c>
      <c r="BN397">
        <v>0</v>
      </c>
      <c r="BO397">
        <v>8</v>
      </c>
      <c r="BP397">
        <v>8</v>
      </c>
      <c r="BQ397">
        <v>8</v>
      </c>
      <c r="BR397">
        <v>8</v>
      </c>
      <c r="BS397">
        <v>8</v>
      </c>
      <c r="BT397">
        <v>0</v>
      </c>
      <c r="BU397" t="str">
        <f>"8:00 AM"</f>
        <v>8:00 AM</v>
      </c>
      <c r="BV397" t="str">
        <f>"5:00 PM"</f>
        <v>5:00 PM</v>
      </c>
      <c r="BW397" t="s">
        <v>164</v>
      </c>
      <c r="BX397">
        <v>0</v>
      </c>
      <c r="BY397">
        <v>12</v>
      </c>
      <c r="BZ397" t="s">
        <v>113</v>
      </c>
      <c r="CB397" s="3" t="s">
        <v>5402</v>
      </c>
      <c r="CC397" t="s">
        <v>5403</v>
      </c>
      <c r="CE397" t="s">
        <v>586</v>
      </c>
      <c r="CF397" t="s">
        <v>118</v>
      </c>
      <c r="CG397" s="4">
        <v>96950</v>
      </c>
      <c r="CH397" s="2">
        <v>8.92</v>
      </c>
      <c r="CI397" s="2">
        <v>8.92</v>
      </c>
      <c r="CJ397" s="2">
        <v>13.38</v>
      </c>
      <c r="CK397" s="2">
        <v>13.38</v>
      </c>
      <c r="CL397" t="s">
        <v>131</v>
      </c>
      <c r="CM397" t="s">
        <v>132</v>
      </c>
      <c r="CN397" t="s">
        <v>133</v>
      </c>
      <c r="CP397" t="s">
        <v>113</v>
      </c>
      <c r="CQ397" t="s">
        <v>134</v>
      </c>
      <c r="CR397" t="s">
        <v>134</v>
      </c>
      <c r="CS397" t="s">
        <v>134</v>
      </c>
      <c r="CT397" t="s">
        <v>132</v>
      </c>
      <c r="CU397" t="s">
        <v>134</v>
      </c>
      <c r="CV397" t="s">
        <v>134</v>
      </c>
      <c r="CW397" t="s">
        <v>1331</v>
      </c>
      <c r="CX397" s="5">
        <v>16702358778</v>
      </c>
      <c r="CY397" t="s">
        <v>5321</v>
      </c>
      <c r="CZ397" t="s">
        <v>132</v>
      </c>
      <c r="DA397" t="s">
        <v>134</v>
      </c>
      <c r="DB397" t="s">
        <v>113</v>
      </c>
    </row>
    <row r="398" spans="1:111" ht="14.45" customHeight="1" x14ac:dyDescent="0.25">
      <c r="A398" t="s">
        <v>5404</v>
      </c>
      <c r="B398" t="s">
        <v>187</v>
      </c>
      <c r="C398" s="1">
        <v>44823.882647800929</v>
      </c>
      <c r="D398" s="1">
        <v>44882</v>
      </c>
      <c r="E398" t="s">
        <v>112</v>
      </c>
      <c r="F398" s="1">
        <v>44984.791666666664</v>
      </c>
      <c r="G398" t="s">
        <v>113</v>
      </c>
      <c r="H398" t="s">
        <v>113</v>
      </c>
      <c r="I398" t="s">
        <v>113</v>
      </c>
      <c r="J398" t="s">
        <v>5405</v>
      </c>
      <c r="K398" t="s">
        <v>5406</v>
      </c>
      <c r="L398" t="s">
        <v>5407</v>
      </c>
      <c r="N398" t="s">
        <v>141</v>
      </c>
      <c r="O398" t="s">
        <v>118</v>
      </c>
      <c r="P398" s="4">
        <v>96950</v>
      </c>
      <c r="Q398" t="s">
        <v>119</v>
      </c>
      <c r="S398" s="5">
        <v>16702343977</v>
      </c>
      <c r="U398">
        <v>81112</v>
      </c>
      <c r="V398" t="s">
        <v>120</v>
      </c>
      <c r="X398" t="s">
        <v>142</v>
      </c>
      <c r="Y398" t="s">
        <v>5408</v>
      </c>
      <c r="AA398" t="s">
        <v>326</v>
      </c>
      <c r="AB398" t="s">
        <v>5407</v>
      </c>
      <c r="AD398" t="s">
        <v>141</v>
      </c>
      <c r="AE398" t="s">
        <v>118</v>
      </c>
      <c r="AF398" s="4">
        <v>96950</v>
      </c>
      <c r="AG398" t="s">
        <v>119</v>
      </c>
      <c r="AI398" s="5">
        <v>16702343977</v>
      </c>
      <c r="AK398" t="s">
        <v>5409</v>
      </c>
      <c r="BC398" t="str">
        <f>"49-3021.00"</f>
        <v>49-3021.00</v>
      </c>
      <c r="BD398" t="s">
        <v>2282</v>
      </c>
      <c r="BE398" t="s">
        <v>5410</v>
      </c>
      <c r="BF398" t="s">
        <v>2282</v>
      </c>
      <c r="BG398">
        <v>2</v>
      </c>
      <c r="BH398">
        <v>2</v>
      </c>
      <c r="BI398" s="1">
        <v>44986</v>
      </c>
      <c r="BJ398" s="1">
        <v>45350</v>
      </c>
      <c r="BK398" s="1">
        <v>44986</v>
      </c>
      <c r="BL398" s="1">
        <v>45350</v>
      </c>
      <c r="BM398">
        <v>35</v>
      </c>
      <c r="BN398">
        <v>0</v>
      </c>
      <c r="BO398">
        <v>7</v>
      </c>
      <c r="BP398">
        <v>7</v>
      </c>
      <c r="BQ398">
        <v>7</v>
      </c>
      <c r="BR398">
        <v>7</v>
      </c>
      <c r="BS398">
        <v>7</v>
      </c>
      <c r="BT398">
        <v>0</v>
      </c>
      <c r="BU398" t="str">
        <f>"8:00 AM"</f>
        <v>8:00 AM</v>
      </c>
      <c r="BV398" t="str">
        <f>"4:00 PM"</f>
        <v>4:00 PM</v>
      </c>
      <c r="BW398" t="s">
        <v>164</v>
      </c>
      <c r="BX398">
        <v>0</v>
      </c>
      <c r="BY398">
        <v>12</v>
      </c>
      <c r="BZ398" t="s">
        <v>113</v>
      </c>
      <c r="CB398" s="3" t="s">
        <v>5411</v>
      </c>
      <c r="CC398" t="s">
        <v>2538</v>
      </c>
      <c r="CE398" t="s">
        <v>141</v>
      </c>
      <c r="CF398" t="s">
        <v>118</v>
      </c>
      <c r="CG398" s="4">
        <v>96950</v>
      </c>
      <c r="CH398" s="2">
        <v>10.06</v>
      </c>
      <c r="CI398" s="2">
        <v>10.06</v>
      </c>
      <c r="CJ398" s="2">
        <v>15.09</v>
      </c>
      <c r="CK398" s="2">
        <v>15.09</v>
      </c>
      <c r="CL398" t="s">
        <v>131</v>
      </c>
      <c r="CM398" t="s">
        <v>557</v>
      </c>
      <c r="CN398" t="s">
        <v>133</v>
      </c>
      <c r="CP398" t="s">
        <v>113</v>
      </c>
      <c r="CQ398" t="s">
        <v>134</v>
      </c>
      <c r="CR398" t="s">
        <v>113</v>
      </c>
      <c r="CS398" t="s">
        <v>134</v>
      </c>
      <c r="CT398" t="s">
        <v>132</v>
      </c>
      <c r="CU398" t="s">
        <v>134</v>
      </c>
      <c r="CV398" t="s">
        <v>132</v>
      </c>
      <c r="CW398" t="s">
        <v>245</v>
      </c>
      <c r="CX398" s="5">
        <v>16702343977</v>
      </c>
      <c r="CY398" t="s">
        <v>4987</v>
      </c>
      <c r="CZ398" t="s">
        <v>132</v>
      </c>
      <c r="DA398" t="s">
        <v>134</v>
      </c>
      <c r="DB398" t="s">
        <v>113</v>
      </c>
      <c r="DC398" t="s">
        <v>4454</v>
      </c>
      <c r="DD398" t="s">
        <v>5412</v>
      </c>
      <c r="DF398" t="s">
        <v>4983</v>
      </c>
      <c r="DG398" t="s">
        <v>4987</v>
      </c>
    </row>
    <row r="399" spans="1:111" ht="14.45" customHeight="1" x14ac:dyDescent="0.25">
      <c r="A399" t="s">
        <v>5413</v>
      </c>
      <c r="B399" t="s">
        <v>356</v>
      </c>
      <c r="C399" s="1">
        <v>44768.924804513888</v>
      </c>
      <c r="D399" s="1">
        <v>44882</v>
      </c>
      <c r="E399" t="s">
        <v>112</v>
      </c>
      <c r="F399" s="1">
        <v>44894.791666666664</v>
      </c>
      <c r="G399" t="s">
        <v>113</v>
      </c>
      <c r="H399" t="s">
        <v>113</v>
      </c>
      <c r="I399" t="s">
        <v>113</v>
      </c>
      <c r="J399" t="s">
        <v>5414</v>
      </c>
      <c r="K399" t="s">
        <v>5415</v>
      </c>
      <c r="L399" t="s">
        <v>269</v>
      </c>
      <c r="M399" t="s">
        <v>270</v>
      </c>
      <c r="N399" t="s">
        <v>234</v>
      </c>
      <c r="O399" t="s">
        <v>118</v>
      </c>
      <c r="P399" s="4">
        <v>96951</v>
      </c>
      <c r="Q399" t="s">
        <v>119</v>
      </c>
      <c r="R399" t="s">
        <v>132</v>
      </c>
      <c r="S399" s="5">
        <v>16705327281</v>
      </c>
      <c r="T399">
        <v>0</v>
      </c>
      <c r="U399">
        <v>44131</v>
      </c>
      <c r="V399" t="s">
        <v>120</v>
      </c>
      <c r="X399" t="s">
        <v>5416</v>
      </c>
      <c r="Y399" t="s">
        <v>5417</v>
      </c>
      <c r="Z399" t="s">
        <v>5418</v>
      </c>
      <c r="AA399" t="s">
        <v>548</v>
      </c>
      <c r="AB399" t="s">
        <v>269</v>
      </c>
      <c r="AC399" t="s">
        <v>270</v>
      </c>
      <c r="AD399" t="s">
        <v>234</v>
      </c>
      <c r="AE399" t="s">
        <v>118</v>
      </c>
      <c r="AF399" s="4">
        <v>96951</v>
      </c>
      <c r="AG399" t="s">
        <v>119</v>
      </c>
      <c r="AH399" t="s">
        <v>132</v>
      </c>
      <c r="AI399" s="5">
        <v>16705327281</v>
      </c>
      <c r="AJ399">
        <v>0</v>
      </c>
      <c r="AK399" t="s">
        <v>5419</v>
      </c>
      <c r="BC399" t="str">
        <f>"49-9021.00"</f>
        <v>49-9021.00</v>
      </c>
      <c r="BD399" t="s">
        <v>3446</v>
      </c>
      <c r="BE399" t="s">
        <v>5420</v>
      </c>
      <c r="BF399" t="s">
        <v>5421</v>
      </c>
      <c r="BG399">
        <v>1</v>
      </c>
      <c r="BI399" s="1">
        <v>44896</v>
      </c>
      <c r="BJ399" s="1">
        <v>45260</v>
      </c>
      <c r="BM399">
        <v>40</v>
      </c>
      <c r="BN399">
        <v>0</v>
      </c>
      <c r="BO399">
        <v>8</v>
      </c>
      <c r="BP399">
        <v>8</v>
      </c>
      <c r="BQ399">
        <v>8</v>
      </c>
      <c r="BR399">
        <v>8</v>
      </c>
      <c r="BS399">
        <v>8</v>
      </c>
      <c r="BT399">
        <v>0</v>
      </c>
      <c r="BU399" t="str">
        <f>"8:00 AM"</f>
        <v>8:00 AM</v>
      </c>
      <c r="BV399" t="str">
        <f>"5:00 PM"</f>
        <v>5:00 PM</v>
      </c>
      <c r="BW399" t="s">
        <v>164</v>
      </c>
      <c r="BX399">
        <v>0</v>
      </c>
      <c r="BY399">
        <v>12</v>
      </c>
      <c r="BZ399" t="s">
        <v>113</v>
      </c>
      <c r="CB399" t="s">
        <v>5422</v>
      </c>
      <c r="CC399" t="s">
        <v>269</v>
      </c>
      <c r="CD399" t="s">
        <v>270</v>
      </c>
      <c r="CE399" t="s">
        <v>234</v>
      </c>
      <c r="CF399" t="s">
        <v>118</v>
      </c>
      <c r="CG399" s="4">
        <v>96951</v>
      </c>
      <c r="CH399" s="2">
        <v>9.17</v>
      </c>
      <c r="CI399" s="2">
        <v>9.17</v>
      </c>
      <c r="CJ399" s="2">
        <v>13.75</v>
      </c>
      <c r="CK399" s="2">
        <v>13.75</v>
      </c>
      <c r="CL399" t="s">
        <v>131</v>
      </c>
      <c r="CM399" t="s">
        <v>132</v>
      </c>
      <c r="CN399" t="s">
        <v>133</v>
      </c>
      <c r="CP399" t="s">
        <v>113</v>
      </c>
      <c r="CQ399" t="s">
        <v>134</v>
      </c>
      <c r="CR399" t="s">
        <v>113</v>
      </c>
      <c r="CS399" t="s">
        <v>134</v>
      </c>
      <c r="CT399" t="s">
        <v>132</v>
      </c>
      <c r="CU399" t="s">
        <v>134</v>
      </c>
      <c r="CV399" t="s">
        <v>132</v>
      </c>
      <c r="CW399" t="s">
        <v>132</v>
      </c>
      <c r="CX399" s="5">
        <v>16705327281</v>
      </c>
      <c r="CY399" t="s">
        <v>5419</v>
      </c>
      <c r="CZ399" t="s">
        <v>132</v>
      </c>
      <c r="DA399" t="s">
        <v>134</v>
      </c>
      <c r="DB399" t="s">
        <v>113</v>
      </c>
      <c r="DC399" t="s">
        <v>5416</v>
      </c>
      <c r="DD399" t="s">
        <v>5417</v>
      </c>
      <c r="DE399" t="s">
        <v>5145</v>
      </c>
      <c r="DF399" t="s">
        <v>5414</v>
      </c>
      <c r="DG399" t="s">
        <v>5419</v>
      </c>
    </row>
    <row r="400" spans="1:111" ht="14.45" customHeight="1" x14ac:dyDescent="0.25">
      <c r="A400" t="s">
        <v>5423</v>
      </c>
      <c r="B400" t="s">
        <v>187</v>
      </c>
      <c r="C400" s="1">
        <v>44726.189572800926</v>
      </c>
      <c r="D400" s="1">
        <v>44882</v>
      </c>
      <c r="E400" t="s">
        <v>112</v>
      </c>
      <c r="F400" s="1">
        <v>44833.833333333336</v>
      </c>
      <c r="G400" t="s">
        <v>134</v>
      </c>
      <c r="H400" t="s">
        <v>113</v>
      </c>
      <c r="I400" t="s">
        <v>113</v>
      </c>
      <c r="J400" t="s">
        <v>173</v>
      </c>
      <c r="K400" t="s">
        <v>174</v>
      </c>
      <c r="L400" t="s">
        <v>175</v>
      </c>
      <c r="N400" t="s">
        <v>141</v>
      </c>
      <c r="O400" t="s">
        <v>118</v>
      </c>
      <c r="P400" s="4">
        <v>96950</v>
      </c>
      <c r="Q400" t="s">
        <v>119</v>
      </c>
      <c r="S400" s="5">
        <v>16702345900</v>
      </c>
      <c r="T400">
        <v>575</v>
      </c>
      <c r="U400">
        <v>721110</v>
      </c>
      <c r="V400" t="s">
        <v>120</v>
      </c>
      <c r="X400" t="s">
        <v>176</v>
      </c>
      <c r="Y400" t="s">
        <v>177</v>
      </c>
      <c r="AA400" t="s">
        <v>178</v>
      </c>
      <c r="AB400" t="s">
        <v>175</v>
      </c>
      <c r="AD400" t="s">
        <v>141</v>
      </c>
      <c r="AE400" t="s">
        <v>118</v>
      </c>
      <c r="AF400" s="4">
        <v>96950</v>
      </c>
      <c r="AG400" t="s">
        <v>119</v>
      </c>
      <c r="AI400" s="5">
        <v>16702345900</v>
      </c>
      <c r="AJ400">
        <v>575</v>
      </c>
      <c r="AK400" t="s">
        <v>179</v>
      </c>
      <c r="BC400" t="str">
        <f>"49-9071.00"</f>
        <v>49-9071.00</v>
      </c>
      <c r="BD400" t="s">
        <v>240</v>
      </c>
      <c r="BE400" t="s">
        <v>357</v>
      </c>
      <c r="BF400" t="s">
        <v>358</v>
      </c>
      <c r="BG400">
        <v>1</v>
      </c>
      <c r="BH400">
        <v>1</v>
      </c>
      <c r="BI400" s="1">
        <v>44835</v>
      </c>
      <c r="BJ400" s="1">
        <v>45930</v>
      </c>
      <c r="BK400" s="1">
        <v>44882</v>
      </c>
      <c r="BL400" s="1">
        <v>45930</v>
      </c>
      <c r="BM400">
        <v>40</v>
      </c>
      <c r="BN400">
        <v>0</v>
      </c>
      <c r="BO400">
        <v>7</v>
      </c>
      <c r="BP400">
        <v>7</v>
      </c>
      <c r="BQ400">
        <v>7</v>
      </c>
      <c r="BR400">
        <v>7</v>
      </c>
      <c r="BS400">
        <v>7</v>
      </c>
      <c r="BT400">
        <v>5</v>
      </c>
      <c r="BU400" t="str">
        <f>"10:00 AM"</f>
        <v>10:00 AM</v>
      </c>
      <c r="BV400" t="str">
        <f>"6:00 PM"</f>
        <v>6:00 PM</v>
      </c>
      <c r="BW400" t="s">
        <v>164</v>
      </c>
      <c r="BX400">
        <v>0</v>
      </c>
      <c r="BY400">
        <v>24</v>
      </c>
      <c r="BZ400" t="s">
        <v>113</v>
      </c>
      <c r="CB400" t="s">
        <v>183</v>
      </c>
      <c r="CC400" t="s">
        <v>184</v>
      </c>
      <c r="CE400" t="s">
        <v>141</v>
      </c>
      <c r="CF400" t="s">
        <v>118</v>
      </c>
      <c r="CG400" s="4">
        <v>96950</v>
      </c>
      <c r="CH400" s="2">
        <v>8.7200000000000006</v>
      </c>
      <c r="CI400" s="2">
        <v>8.7200000000000006</v>
      </c>
      <c r="CJ400" s="2">
        <v>13.08</v>
      </c>
      <c r="CK400" s="2">
        <v>13.08</v>
      </c>
      <c r="CL400" t="s">
        <v>131</v>
      </c>
      <c r="CN400" t="s">
        <v>133</v>
      </c>
      <c r="CP400" t="s">
        <v>113</v>
      </c>
      <c r="CQ400" t="s">
        <v>134</v>
      </c>
      <c r="CR400" t="s">
        <v>113</v>
      </c>
      <c r="CS400" t="s">
        <v>134</v>
      </c>
      <c r="CT400" t="s">
        <v>132</v>
      </c>
      <c r="CU400" t="s">
        <v>134</v>
      </c>
      <c r="CV400" t="s">
        <v>132</v>
      </c>
      <c r="CW400" t="s">
        <v>185</v>
      </c>
      <c r="CX400" s="5">
        <v>16702345900</v>
      </c>
      <c r="CY400" t="s">
        <v>179</v>
      </c>
      <c r="CZ400" t="s">
        <v>132</v>
      </c>
      <c r="DA400" t="s">
        <v>134</v>
      </c>
      <c r="DB400" t="s">
        <v>113</v>
      </c>
    </row>
    <row r="401" spans="1:111" ht="14.45" customHeight="1" x14ac:dyDescent="0.25">
      <c r="A401" t="s">
        <v>5424</v>
      </c>
      <c r="B401" t="s">
        <v>356</v>
      </c>
      <c r="C401" s="1">
        <v>44750.012658912034</v>
      </c>
      <c r="D401" s="1">
        <v>44882</v>
      </c>
      <c r="E401" t="s">
        <v>170</v>
      </c>
      <c r="G401" t="s">
        <v>134</v>
      </c>
      <c r="H401" t="s">
        <v>113</v>
      </c>
      <c r="I401" t="s">
        <v>113</v>
      </c>
      <c r="J401" t="s">
        <v>173</v>
      </c>
      <c r="K401" t="s">
        <v>174</v>
      </c>
      <c r="L401" t="s">
        <v>175</v>
      </c>
      <c r="N401" t="s">
        <v>141</v>
      </c>
      <c r="O401" t="s">
        <v>118</v>
      </c>
      <c r="P401" s="4">
        <v>96950</v>
      </c>
      <c r="Q401" t="s">
        <v>119</v>
      </c>
      <c r="S401" s="5">
        <v>16702345900</v>
      </c>
      <c r="T401">
        <v>575</v>
      </c>
      <c r="U401">
        <v>721110</v>
      </c>
      <c r="V401" t="s">
        <v>120</v>
      </c>
      <c r="X401" t="s">
        <v>176</v>
      </c>
      <c r="Y401" t="s">
        <v>177</v>
      </c>
      <c r="AA401" t="s">
        <v>178</v>
      </c>
      <c r="AB401" t="s">
        <v>175</v>
      </c>
      <c r="AD401" t="s">
        <v>141</v>
      </c>
      <c r="AE401" t="s">
        <v>118</v>
      </c>
      <c r="AF401" s="4">
        <v>96950</v>
      </c>
      <c r="AG401" t="s">
        <v>119</v>
      </c>
      <c r="AI401" s="5">
        <v>16702345900</v>
      </c>
      <c r="AJ401">
        <v>574</v>
      </c>
      <c r="AK401" t="s">
        <v>179</v>
      </c>
      <c r="BC401" t="str">
        <f>"35-2014.00"</f>
        <v>35-2014.00</v>
      </c>
      <c r="BD401" t="s">
        <v>287</v>
      </c>
      <c r="BE401" t="s">
        <v>643</v>
      </c>
      <c r="BF401" t="s">
        <v>412</v>
      </c>
      <c r="BG401">
        <v>2</v>
      </c>
      <c r="BI401" s="1">
        <v>44835</v>
      </c>
      <c r="BJ401" s="1">
        <v>45930</v>
      </c>
      <c r="BM401">
        <v>40</v>
      </c>
      <c r="BN401">
        <v>7</v>
      </c>
      <c r="BO401">
        <v>7</v>
      </c>
      <c r="BP401">
        <v>6</v>
      </c>
      <c r="BQ401">
        <v>0</v>
      </c>
      <c r="BR401">
        <v>6</v>
      </c>
      <c r="BS401">
        <v>7</v>
      </c>
      <c r="BT401">
        <v>7</v>
      </c>
      <c r="BU401" t="str">
        <f>"7:00 AM"</f>
        <v>7:00 AM</v>
      </c>
      <c r="BV401" t="str">
        <f>"3:00 PM"</f>
        <v>3:00 PM</v>
      </c>
      <c r="BW401" t="s">
        <v>164</v>
      </c>
      <c r="BX401">
        <v>0</v>
      </c>
      <c r="BY401">
        <v>12</v>
      </c>
      <c r="BZ401" t="s">
        <v>113</v>
      </c>
      <c r="CB401" t="s">
        <v>644</v>
      </c>
      <c r="CC401" t="s">
        <v>184</v>
      </c>
      <c r="CE401" t="s">
        <v>141</v>
      </c>
      <c r="CF401" t="s">
        <v>118</v>
      </c>
      <c r="CG401" s="4">
        <v>96950</v>
      </c>
      <c r="CH401" s="2">
        <v>8.17</v>
      </c>
      <c r="CI401" s="2">
        <v>8.17</v>
      </c>
      <c r="CJ401" s="2">
        <v>12.25</v>
      </c>
      <c r="CK401" s="2">
        <v>12.25</v>
      </c>
      <c r="CL401" t="s">
        <v>131</v>
      </c>
      <c r="CN401" t="s">
        <v>133</v>
      </c>
      <c r="CP401" t="s">
        <v>113</v>
      </c>
      <c r="CQ401" t="s">
        <v>134</v>
      </c>
      <c r="CR401" t="s">
        <v>113</v>
      </c>
      <c r="CS401" t="s">
        <v>134</v>
      </c>
      <c r="CT401" t="s">
        <v>132</v>
      </c>
      <c r="CU401" t="s">
        <v>134</v>
      </c>
      <c r="CV401" t="s">
        <v>132</v>
      </c>
      <c r="CW401" t="s">
        <v>185</v>
      </c>
      <c r="CX401" s="5">
        <v>16702345900</v>
      </c>
      <c r="CY401" t="s">
        <v>179</v>
      </c>
      <c r="CZ401" t="s">
        <v>132</v>
      </c>
      <c r="DA401" t="s">
        <v>134</v>
      </c>
      <c r="DB401" t="s">
        <v>113</v>
      </c>
    </row>
    <row r="402" spans="1:111" ht="14.45" customHeight="1" x14ac:dyDescent="0.25">
      <c r="A402" t="s">
        <v>5425</v>
      </c>
      <c r="B402" t="s">
        <v>111</v>
      </c>
      <c r="C402" s="1">
        <v>44776.441077546297</v>
      </c>
      <c r="D402" s="1">
        <v>44882</v>
      </c>
      <c r="E402" t="s">
        <v>112</v>
      </c>
      <c r="F402" s="1">
        <v>44833.833333333336</v>
      </c>
      <c r="G402" t="s">
        <v>113</v>
      </c>
      <c r="H402" t="s">
        <v>113</v>
      </c>
      <c r="I402" t="s">
        <v>113</v>
      </c>
      <c r="J402" t="s">
        <v>1657</v>
      </c>
      <c r="K402" t="s">
        <v>4666</v>
      </c>
      <c r="L402" t="s">
        <v>1560</v>
      </c>
      <c r="M402" t="s">
        <v>1561</v>
      </c>
      <c r="N402" t="s">
        <v>117</v>
      </c>
      <c r="O402" t="s">
        <v>118</v>
      </c>
      <c r="P402" s="4">
        <v>96950</v>
      </c>
      <c r="Q402" t="s">
        <v>119</v>
      </c>
      <c r="R402" t="s">
        <v>117</v>
      </c>
      <c r="S402" s="5">
        <v>16702342664</v>
      </c>
      <c r="T402">
        <v>0</v>
      </c>
      <c r="U402">
        <v>236220</v>
      </c>
      <c r="V402" t="s">
        <v>120</v>
      </c>
      <c r="X402" t="s">
        <v>1741</v>
      </c>
      <c r="Y402" t="s">
        <v>1563</v>
      </c>
      <c r="Z402" t="s">
        <v>1564</v>
      </c>
      <c r="AA402" t="s">
        <v>1565</v>
      </c>
      <c r="AB402" t="s">
        <v>1560</v>
      </c>
      <c r="AC402" t="s">
        <v>1561</v>
      </c>
      <c r="AD402" t="s">
        <v>117</v>
      </c>
      <c r="AE402" t="s">
        <v>118</v>
      </c>
      <c r="AF402" s="4">
        <v>96950</v>
      </c>
      <c r="AG402" t="s">
        <v>119</v>
      </c>
      <c r="AH402" t="s">
        <v>117</v>
      </c>
      <c r="AI402" s="5">
        <v>16702342664</v>
      </c>
      <c r="AJ402">
        <v>0</v>
      </c>
      <c r="AK402" t="s">
        <v>1566</v>
      </c>
      <c r="BC402" t="str">
        <f>"47-2141.00"</f>
        <v>47-2141.00</v>
      </c>
      <c r="BD402" t="s">
        <v>5426</v>
      </c>
      <c r="BE402" t="s">
        <v>5427</v>
      </c>
      <c r="BF402" t="s">
        <v>5428</v>
      </c>
      <c r="BG402">
        <v>3</v>
      </c>
      <c r="BI402" s="1">
        <v>44835</v>
      </c>
      <c r="BJ402" s="1">
        <v>45199</v>
      </c>
      <c r="BM402">
        <v>40</v>
      </c>
      <c r="BN402">
        <v>0</v>
      </c>
      <c r="BO402">
        <v>8</v>
      </c>
      <c r="BP402">
        <v>8</v>
      </c>
      <c r="BQ402">
        <v>8</v>
      </c>
      <c r="BR402">
        <v>8</v>
      </c>
      <c r="BS402">
        <v>8</v>
      </c>
      <c r="BT402">
        <v>0</v>
      </c>
      <c r="BU402" t="str">
        <f>"8:00 AM"</f>
        <v>8:00 AM</v>
      </c>
      <c r="BV402" t="str">
        <f>"5:00 PM"</f>
        <v>5:00 PM</v>
      </c>
      <c r="BW402" t="s">
        <v>164</v>
      </c>
      <c r="BX402">
        <v>0</v>
      </c>
      <c r="BY402">
        <v>12</v>
      </c>
      <c r="BZ402" t="s">
        <v>113</v>
      </c>
      <c r="CB402" t="s">
        <v>5429</v>
      </c>
      <c r="CC402" t="s">
        <v>1560</v>
      </c>
      <c r="CD402" t="s">
        <v>1561</v>
      </c>
      <c r="CE402" t="s">
        <v>117</v>
      </c>
      <c r="CF402" t="s">
        <v>118</v>
      </c>
      <c r="CG402" s="4">
        <v>96950</v>
      </c>
      <c r="CH402" s="2">
        <v>9.92</v>
      </c>
      <c r="CI402" s="2">
        <v>9.92</v>
      </c>
      <c r="CJ402" s="2">
        <v>14.88</v>
      </c>
      <c r="CK402" s="2">
        <v>14.88</v>
      </c>
      <c r="CL402" t="s">
        <v>131</v>
      </c>
      <c r="CM402" t="s">
        <v>132</v>
      </c>
      <c r="CN402" t="s">
        <v>133</v>
      </c>
      <c r="CP402" t="s">
        <v>113</v>
      </c>
      <c r="CQ402" t="s">
        <v>134</v>
      </c>
      <c r="CR402" t="s">
        <v>113</v>
      </c>
      <c r="CS402" t="s">
        <v>134</v>
      </c>
      <c r="CT402" t="s">
        <v>132</v>
      </c>
      <c r="CU402" t="s">
        <v>134</v>
      </c>
      <c r="CV402" t="s">
        <v>132</v>
      </c>
      <c r="CW402" t="s">
        <v>1572</v>
      </c>
      <c r="CX402" s="5">
        <v>16702342664</v>
      </c>
      <c r="CY402" t="s">
        <v>1566</v>
      </c>
      <c r="CZ402" t="s">
        <v>5430</v>
      </c>
      <c r="DA402" t="s">
        <v>134</v>
      </c>
      <c r="DB402" t="s">
        <v>113</v>
      </c>
    </row>
    <row r="403" spans="1:111" ht="14.45" customHeight="1" x14ac:dyDescent="0.25">
      <c r="A403" t="s">
        <v>5431</v>
      </c>
      <c r="B403" t="s">
        <v>111</v>
      </c>
      <c r="C403" s="1">
        <v>44869.352294791664</v>
      </c>
      <c r="D403" s="1">
        <v>44882</v>
      </c>
      <c r="E403" t="s">
        <v>170</v>
      </c>
      <c r="G403" t="s">
        <v>113</v>
      </c>
      <c r="H403" t="s">
        <v>113</v>
      </c>
      <c r="I403" t="s">
        <v>113</v>
      </c>
      <c r="J403" t="s">
        <v>5432</v>
      </c>
      <c r="K403" t="s">
        <v>5433</v>
      </c>
      <c r="L403" t="s">
        <v>5434</v>
      </c>
      <c r="M403" t="s">
        <v>1451</v>
      </c>
      <c r="N403" t="s">
        <v>117</v>
      </c>
      <c r="O403" t="s">
        <v>118</v>
      </c>
      <c r="P403" s="4">
        <v>96950</v>
      </c>
      <c r="Q403" t="s">
        <v>119</v>
      </c>
      <c r="R403" t="s">
        <v>118</v>
      </c>
      <c r="S403" s="5">
        <v>16702351024</v>
      </c>
      <c r="U403">
        <v>23611</v>
      </c>
      <c r="V403" t="s">
        <v>120</v>
      </c>
      <c r="X403" t="s">
        <v>5335</v>
      </c>
      <c r="Y403" t="s">
        <v>5435</v>
      </c>
      <c r="Z403" t="s">
        <v>5436</v>
      </c>
      <c r="AA403" t="s">
        <v>375</v>
      </c>
      <c r="AB403" t="s">
        <v>5434</v>
      </c>
      <c r="AC403" t="s">
        <v>1451</v>
      </c>
      <c r="AD403" t="s">
        <v>117</v>
      </c>
      <c r="AE403" t="s">
        <v>118</v>
      </c>
      <c r="AF403" s="4">
        <v>96950</v>
      </c>
      <c r="AG403" t="s">
        <v>119</v>
      </c>
      <c r="AH403" t="s">
        <v>118</v>
      </c>
      <c r="AI403" s="5">
        <v>16702351024</v>
      </c>
      <c r="AK403" t="s">
        <v>5437</v>
      </c>
      <c r="BC403" t="str">
        <f>"37-2011.00"</f>
        <v>37-2011.00</v>
      </c>
      <c r="BD403" t="s">
        <v>125</v>
      </c>
      <c r="BE403" t="s">
        <v>5438</v>
      </c>
      <c r="BF403" t="s">
        <v>2725</v>
      </c>
      <c r="BG403">
        <v>3</v>
      </c>
      <c r="BI403" s="1">
        <v>44869</v>
      </c>
      <c r="BJ403" s="1">
        <v>45199</v>
      </c>
      <c r="BM403">
        <v>40</v>
      </c>
      <c r="BN403">
        <v>0</v>
      </c>
      <c r="BO403">
        <v>8</v>
      </c>
      <c r="BP403">
        <v>8</v>
      </c>
      <c r="BQ403">
        <v>8</v>
      </c>
      <c r="BR403">
        <v>8</v>
      </c>
      <c r="BS403">
        <v>8</v>
      </c>
      <c r="BT403">
        <v>0</v>
      </c>
      <c r="BU403" t="str">
        <f>"8:00 AM"</f>
        <v>8:00 AM</v>
      </c>
      <c r="BV403" t="str">
        <f>"5:00 PM"</f>
        <v>5:00 PM</v>
      </c>
      <c r="BW403" t="s">
        <v>128</v>
      </c>
      <c r="BX403">
        <v>0</v>
      </c>
      <c r="BY403">
        <v>0</v>
      </c>
      <c r="BZ403" t="s">
        <v>113</v>
      </c>
      <c r="CB403" t="s">
        <v>5439</v>
      </c>
      <c r="CC403" t="s">
        <v>1459</v>
      </c>
      <c r="CD403" t="s">
        <v>1451</v>
      </c>
      <c r="CE403" t="s">
        <v>117</v>
      </c>
      <c r="CF403" t="s">
        <v>118</v>
      </c>
      <c r="CG403" s="4">
        <v>96950</v>
      </c>
      <c r="CH403" s="2">
        <v>7.99</v>
      </c>
      <c r="CI403" s="2">
        <v>8.25</v>
      </c>
      <c r="CJ403" s="2">
        <v>0</v>
      </c>
      <c r="CK403" s="2">
        <v>0</v>
      </c>
      <c r="CL403" t="s">
        <v>131</v>
      </c>
      <c r="CM403" t="s">
        <v>132</v>
      </c>
      <c r="CN403" t="s">
        <v>1330</v>
      </c>
      <c r="CP403" t="s">
        <v>113</v>
      </c>
      <c r="CQ403" t="s">
        <v>134</v>
      </c>
      <c r="CR403" t="s">
        <v>134</v>
      </c>
      <c r="CS403" t="s">
        <v>113</v>
      </c>
      <c r="CT403" t="s">
        <v>132</v>
      </c>
      <c r="CU403" t="s">
        <v>134</v>
      </c>
      <c r="CV403" t="s">
        <v>132</v>
      </c>
      <c r="CW403" t="s">
        <v>5440</v>
      </c>
      <c r="CX403" s="5">
        <v>16702351024</v>
      </c>
      <c r="CY403" t="s">
        <v>5437</v>
      </c>
      <c r="CZ403" t="s">
        <v>132</v>
      </c>
      <c r="DA403" t="s">
        <v>134</v>
      </c>
      <c r="DB403" t="s">
        <v>113</v>
      </c>
    </row>
    <row r="404" spans="1:111" ht="14.45" customHeight="1" x14ac:dyDescent="0.25">
      <c r="A404" t="s">
        <v>5441</v>
      </c>
      <c r="B404" t="s">
        <v>187</v>
      </c>
      <c r="C404" s="1">
        <v>44797.051500810187</v>
      </c>
      <c r="D404" s="1">
        <v>44882</v>
      </c>
      <c r="E404" t="s">
        <v>170</v>
      </c>
      <c r="G404" t="s">
        <v>113</v>
      </c>
      <c r="H404" t="s">
        <v>113</v>
      </c>
      <c r="I404" t="s">
        <v>113</v>
      </c>
      <c r="J404" t="s">
        <v>5442</v>
      </c>
      <c r="K404" t="s">
        <v>5443</v>
      </c>
      <c r="L404" t="s">
        <v>5444</v>
      </c>
      <c r="M404" t="s">
        <v>5445</v>
      </c>
      <c r="N404" t="s">
        <v>117</v>
      </c>
      <c r="O404" t="s">
        <v>118</v>
      </c>
      <c r="P404" s="4">
        <v>96950</v>
      </c>
      <c r="Q404" t="s">
        <v>119</v>
      </c>
      <c r="R404" t="s">
        <v>132</v>
      </c>
      <c r="S404" s="5">
        <v>16702354655</v>
      </c>
      <c r="U404">
        <v>62441</v>
      </c>
      <c r="V404" t="s">
        <v>120</v>
      </c>
      <c r="X404" t="s">
        <v>5446</v>
      </c>
      <c r="Y404" t="s">
        <v>5447</v>
      </c>
      <c r="Z404" t="s">
        <v>5448</v>
      </c>
      <c r="AA404" t="s">
        <v>5449</v>
      </c>
      <c r="AB404" t="s">
        <v>5444</v>
      </c>
      <c r="AC404" t="s">
        <v>5445</v>
      </c>
      <c r="AD404" t="s">
        <v>117</v>
      </c>
      <c r="AE404" t="s">
        <v>118</v>
      </c>
      <c r="AF404" s="4">
        <v>96950</v>
      </c>
      <c r="AG404" t="s">
        <v>119</v>
      </c>
      <c r="AH404" t="s">
        <v>132</v>
      </c>
      <c r="AI404" s="5">
        <v>16702354655</v>
      </c>
      <c r="AK404" t="s">
        <v>5450</v>
      </c>
      <c r="BC404" t="str">
        <f>"39-9011.00"</f>
        <v>39-9011.00</v>
      </c>
      <c r="BD404" t="s">
        <v>1758</v>
      </c>
      <c r="BE404" t="s">
        <v>5451</v>
      </c>
      <c r="BF404" t="s">
        <v>5452</v>
      </c>
      <c r="BG404">
        <v>5</v>
      </c>
      <c r="BH404">
        <v>5</v>
      </c>
      <c r="BI404" s="1">
        <v>44880</v>
      </c>
      <c r="BJ404" s="1">
        <v>45244</v>
      </c>
      <c r="BK404" s="1">
        <v>44882</v>
      </c>
      <c r="BL404" s="1">
        <v>45244</v>
      </c>
      <c r="BM404">
        <v>35</v>
      </c>
      <c r="BN404">
        <v>0</v>
      </c>
      <c r="BO404">
        <v>7</v>
      </c>
      <c r="BP404">
        <v>7</v>
      </c>
      <c r="BQ404">
        <v>7</v>
      </c>
      <c r="BR404">
        <v>7</v>
      </c>
      <c r="BS404">
        <v>7</v>
      </c>
      <c r="BT404">
        <v>0</v>
      </c>
      <c r="BU404" t="str">
        <f>"8:00 AM"</f>
        <v>8:00 AM</v>
      </c>
      <c r="BV404" t="str">
        <f>"4:00 PM"</f>
        <v>4:00 PM</v>
      </c>
      <c r="BW404" t="s">
        <v>164</v>
      </c>
      <c r="BX404">
        <v>0</v>
      </c>
      <c r="BY404">
        <v>6</v>
      </c>
      <c r="BZ404" t="s">
        <v>113</v>
      </c>
      <c r="CB404" t="s">
        <v>5453</v>
      </c>
      <c r="CC404" t="s">
        <v>5444</v>
      </c>
      <c r="CD404" t="s">
        <v>5445</v>
      </c>
      <c r="CE404" t="s">
        <v>117</v>
      </c>
      <c r="CF404" t="s">
        <v>118</v>
      </c>
      <c r="CG404" s="4">
        <v>96950</v>
      </c>
      <c r="CH404" s="2">
        <v>7.53</v>
      </c>
      <c r="CI404" s="2">
        <v>7.6</v>
      </c>
      <c r="CJ404" s="2">
        <v>11.3</v>
      </c>
      <c r="CK404" s="2">
        <v>11.4</v>
      </c>
      <c r="CL404" t="s">
        <v>131</v>
      </c>
      <c r="CM404" t="s">
        <v>132</v>
      </c>
      <c r="CN404" t="s">
        <v>133</v>
      </c>
      <c r="CP404" t="s">
        <v>113</v>
      </c>
      <c r="CQ404" t="s">
        <v>134</v>
      </c>
      <c r="CR404" t="s">
        <v>113</v>
      </c>
      <c r="CS404" t="s">
        <v>134</v>
      </c>
      <c r="CT404" t="s">
        <v>132</v>
      </c>
      <c r="CU404" t="s">
        <v>134</v>
      </c>
      <c r="CV404" t="s">
        <v>132</v>
      </c>
      <c r="CW404" t="s">
        <v>5454</v>
      </c>
      <c r="CX404" s="5">
        <v>16702354655</v>
      </c>
      <c r="CY404" t="s">
        <v>5450</v>
      </c>
      <c r="CZ404" t="s">
        <v>132</v>
      </c>
      <c r="DA404" t="s">
        <v>134</v>
      </c>
      <c r="DB404" t="s">
        <v>113</v>
      </c>
    </row>
    <row r="405" spans="1:111" ht="14.45" customHeight="1" x14ac:dyDescent="0.25">
      <c r="A405" t="s">
        <v>5455</v>
      </c>
      <c r="B405" t="s">
        <v>187</v>
      </c>
      <c r="C405" s="1">
        <v>44778.021865393515</v>
      </c>
      <c r="D405" s="1">
        <v>44882</v>
      </c>
      <c r="E405" t="s">
        <v>170</v>
      </c>
      <c r="G405" t="s">
        <v>134</v>
      </c>
      <c r="H405" t="s">
        <v>113</v>
      </c>
      <c r="I405" t="s">
        <v>113</v>
      </c>
      <c r="J405" t="s">
        <v>5032</v>
      </c>
      <c r="K405" t="s">
        <v>5033</v>
      </c>
      <c r="L405" t="s">
        <v>5034</v>
      </c>
      <c r="N405" t="s">
        <v>117</v>
      </c>
      <c r="O405" t="s">
        <v>118</v>
      </c>
      <c r="P405" s="4">
        <v>96950</v>
      </c>
      <c r="Q405" t="s">
        <v>119</v>
      </c>
      <c r="R405" t="s">
        <v>132</v>
      </c>
      <c r="S405" s="5">
        <v>16702345201</v>
      </c>
      <c r="U405">
        <v>8111</v>
      </c>
      <c r="V405" t="s">
        <v>120</v>
      </c>
      <c r="X405" t="s">
        <v>1436</v>
      </c>
      <c r="Y405" t="s">
        <v>5035</v>
      </c>
      <c r="Z405" t="s">
        <v>132</v>
      </c>
      <c r="AA405" t="s">
        <v>1075</v>
      </c>
      <c r="AB405" t="s">
        <v>5036</v>
      </c>
      <c r="AD405" t="s">
        <v>117</v>
      </c>
      <c r="AE405" t="s">
        <v>118</v>
      </c>
      <c r="AF405" s="4">
        <v>96950</v>
      </c>
      <c r="AG405" t="s">
        <v>119</v>
      </c>
      <c r="AH405" t="s">
        <v>132</v>
      </c>
      <c r="AI405" s="5">
        <v>16702345201</v>
      </c>
      <c r="AK405" t="s">
        <v>5037</v>
      </c>
      <c r="BC405" t="str">
        <f>"49-3023.01"</f>
        <v>49-3023.01</v>
      </c>
      <c r="BD405" t="s">
        <v>511</v>
      </c>
      <c r="BE405" t="s">
        <v>5038</v>
      </c>
      <c r="BF405" t="s">
        <v>5039</v>
      </c>
      <c r="BG405">
        <v>1</v>
      </c>
      <c r="BH405">
        <v>1</v>
      </c>
      <c r="BI405" s="1">
        <v>44835</v>
      </c>
      <c r="BJ405" s="1">
        <v>45930</v>
      </c>
      <c r="BK405" s="1">
        <v>44882</v>
      </c>
      <c r="BL405" s="1">
        <v>45930</v>
      </c>
      <c r="BM405">
        <v>35</v>
      </c>
      <c r="BN405">
        <v>0</v>
      </c>
      <c r="BO405">
        <v>7</v>
      </c>
      <c r="BP405">
        <v>7</v>
      </c>
      <c r="BQ405">
        <v>7</v>
      </c>
      <c r="BR405">
        <v>7</v>
      </c>
      <c r="BS405">
        <v>7</v>
      </c>
      <c r="BT405">
        <v>0</v>
      </c>
      <c r="BU405" t="str">
        <f>"8:00 AM"</f>
        <v>8:00 AM</v>
      </c>
      <c r="BV405" t="str">
        <f>"4:00 PM"</f>
        <v>4:00 PM</v>
      </c>
      <c r="BW405" t="s">
        <v>164</v>
      </c>
      <c r="BX405">
        <v>0</v>
      </c>
      <c r="BY405">
        <v>12</v>
      </c>
      <c r="BZ405" t="s">
        <v>113</v>
      </c>
      <c r="CB405" s="3" t="s">
        <v>5040</v>
      </c>
      <c r="CC405" t="s">
        <v>5034</v>
      </c>
      <c r="CE405" t="s">
        <v>117</v>
      </c>
      <c r="CF405" t="s">
        <v>118</v>
      </c>
      <c r="CG405" s="4">
        <v>96950</v>
      </c>
      <c r="CH405" s="2">
        <v>8.35</v>
      </c>
      <c r="CI405" s="2">
        <v>8.35</v>
      </c>
      <c r="CJ405" s="2">
        <v>12.53</v>
      </c>
      <c r="CK405" s="2">
        <v>12.53</v>
      </c>
      <c r="CL405" t="s">
        <v>131</v>
      </c>
      <c r="CN405" t="s">
        <v>133</v>
      </c>
      <c r="CP405" t="s">
        <v>113</v>
      </c>
      <c r="CQ405" t="s">
        <v>134</v>
      </c>
      <c r="CR405" t="s">
        <v>113</v>
      </c>
      <c r="CS405" t="s">
        <v>134</v>
      </c>
      <c r="CT405" t="s">
        <v>132</v>
      </c>
      <c r="CU405" t="s">
        <v>134</v>
      </c>
      <c r="CV405" t="s">
        <v>132</v>
      </c>
      <c r="CW405" t="s">
        <v>5456</v>
      </c>
      <c r="CX405" s="5">
        <v>16702345201</v>
      </c>
      <c r="CY405" t="s">
        <v>5037</v>
      </c>
      <c r="CZ405" t="s">
        <v>132</v>
      </c>
      <c r="DA405" t="s">
        <v>134</v>
      </c>
      <c r="DB405" t="s">
        <v>113</v>
      </c>
    </row>
    <row r="406" spans="1:111" ht="14.45" customHeight="1" x14ac:dyDescent="0.25">
      <c r="A406" t="s">
        <v>5457</v>
      </c>
      <c r="B406" t="s">
        <v>187</v>
      </c>
      <c r="C406" s="1">
        <v>44790.823180092593</v>
      </c>
      <c r="D406" s="1">
        <v>44882</v>
      </c>
      <c r="E406" t="s">
        <v>112</v>
      </c>
      <c r="F406" s="1">
        <v>44914.791666666664</v>
      </c>
      <c r="G406" t="s">
        <v>134</v>
      </c>
      <c r="H406" t="s">
        <v>113</v>
      </c>
      <c r="I406" t="s">
        <v>113</v>
      </c>
      <c r="J406" t="s">
        <v>4537</v>
      </c>
      <c r="K406" t="s">
        <v>132</v>
      </c>
      <c r="L406" t="s">
        <v>4538</v>
      </c>
      <c r="M406" t="s">
        <v>4539</v>
      </c>
      <c r="N406" t="s">
        <v>141</v>
      </c>
      <c r="O406" t="s">
        <v>118</v>
      </c>
      <c r="P406" s="4">
        <v>96950</v>
      </c>
      <c r="Q406" t="s">
        <v>119</v>
      </c>
      <c r="R406" t="s">
        <v>132</v>
      </c>
      <c r="S406" s="5">
        <v>16702368202</v>
      </c>
      <c r="T406">
        <v>3554</v>
      </c>
      <c r="U406">
        <v>62211</v>
      </c>
      <c r="V406" t="s">
        <v>120</v>
      </c>
      <c r="X406" t="s">
        <v>4540</v>
      </c>
      <c r="Y406" t="s">
        <v>4541</v>
      </c>
      <c r="Z406" t="s">
        <v>1847</v>
      </c>
      <c r="AA406" t="s">
        <v>4542</v>
      </c>
      <c r="AB406" t="s">
        <v>4538</v>
      </c>
      <c r="AC406" t="s">
        <v>4539</v>
      </c>
      <c r="AD406" t="s">
        <v>141</v>
      </c>
      <c r="AE406" t="s">
        <v>118</v>
      </c>
      <c r="AF406" s="4">
        <v>96950</v>
      </c>
      <c r="AG406" t="s">
        <v>119</v>
      </c>
      <c r="AH406" t="s">
        <v>132</v>
      </c>
      <c r="AI406" s="5">
        <v>16702368202</v>
      </c>
      <c r="AJ406">
        <v>3554</v>
      </c>
      <c r="AK406" t="s">
        <v>4543</v>
      </c>
      <c r="BC406" t="str">
        <f>"29-2061.00"</f>
        <v>29-2061.00</v>
      </c>
      <c r="BD406" t="s">
        <v>5458</v>
      </c>
      <c r="BE406" t="s">
        <v>5459</v>
      </c>
      <c r="BF406" t="s">
        <v>5460</v>
      </c>
      <c r="BG406">
        <v>2</v>
      </c>
      <c r="BH406">
        <v>2</v>
      </c>
      <c r="BI406" s="1">
        <v>44916</v>
      </c>
      <c r="BJ406" s="1">
        <v>46011</v>
      </c>
      <c r="BK406" s="1">
        <v>44916</v>
      </c>
      <c r="BL406" s="1">
        <v>46011</v>
      </c>
      <c r="BM406">
        <v>40</v>
      </c>
      <c r="BN406">
        <v>12</v>
      </c>
      <c r="BO406">
        <v>12</v>
      </c>
      <c r="BP406">
        <v>12</v>
      </c>
      <c r="BQ406">
        <v>4</v>
      </c>
      <c r="BR406">
        <v>0</v>
      </c>
      <c r="BS406">
        <v>0</v>
      </c>
      <c r="BT406">
        <v>0</v>
      </c>
      <c r="BU406" t="str">
        <f>"7:30 AM"</f>
        <v>7:30 AM</v>
      </c>
      <c r="BV406" t="str">
        <f>"7:30 PM"</f>
        <v>7:30 PM</v>
      </c>
      <c r="BW406" t="s">
        <v>164</v>
      </c>
      <c r="BX406">
        <v>0</v>
      </c>
      <c r="BY406">
        <v>12</v>
      </c>
      <c r="BZ406" t="s">
        <v>113</v>
      </c>
      <c r="CB406" t="s">
        <v>5461</v>
      </c>
      <c r="CC406" t="s">
        <v>4538</v>
      </c>
      <c r="CD406" t="s">
        <v>4539</v>
      </c>
      <c r="CE406" t="s">
        <v>141</v>
      </c>
      <c r="CF406" t="s">
        <v>118</v>
      </c>
      <c r="CG406" s="4">
        <v>96950</v>
      </c>
      <c r="CH406" s="2">
        <v>15.18</v>
      </c>
      <c r="CI406" s="2">
        <v>21.21</v>
      </c>
      <c r="CJ406" s="2">
        <v>22.77</v>
      </c>
      <c r="CK406" s="2">
        <v>31.81</v>
      </c>
      <c r="CL406" t="s">
        <v>131</v>
      </c>
      <c r="CM406" t="s">
        <v>4548</v>
      </c>
      <c r="CN406" t="s">
        <v>133</v>
      </c>
      <c r="CP406" t="s">
        <v>113</v>
      </c>
      <c r="CQ406" t="s">
        <v>134</v>
      </c>
      <c r="CR406" t="s">
        <v>113</v>
      </c>
      <c r="CS406" t="s">
        <v>134</v>
      </c>
      <c r="CT406" t="s">
        <v>132</v>
      </c>
      <c r="CU406" t="s">
        <v>134</v>
      </c>
      <c r="CV406" t="s">
        <v>132</v>
      </c>
      <c r="CW406" t="s">
        <v>4549</v>
      </c>
      <c r="CX406" s="5">
        <v>16702368202</v>
      </c>
      <c r="CY406" t="s">
        <v>4550</v>
      </c>
      <c r="CZ406" t="s">
        <v>4551</v>
      </c>
      <c r="DA406" t="s">
        <v>134</v>
      </c>
      <c r="DB406" t="s">
        <v>113</v>
      </c>
      <c r="DC406" t="s">
        <v>4552</v>
      </c>
      <c r="DD406" t="s">
        <v>4553</v>
      </c>
      <c r="DE406" t="s">
        <v>2550</v>
      </c>
      <c r="DF406" t="s">
        <v>4537</v>
      </c>
      <c r="DG406" t="s">
        <v>4554</v>
      </c>
    </row>
    <row r="407" spans="1:111" ht="14.45" customHeight="1" x14ac:dyDescent="0.25">
      <c r="A407" t="s">
        <v>5462</v>
      </c>
      <c r="B407" t="s">
        <v>187</v>
      </c>
      <c r="C407" s="1">
        <v>44830.367333912036</v>
      </c>
      <c r="D407" s="1">
        <v>44882</v>
      </c>
      <c r="E407" t="s">
        <v>170</v>
      </c>
      <c r="G407" t="s">
        <v>113</v>
      </c>
      <c r="H407" t="s">
        <v>113</v>
      </c>
      <c r="I407" t="s">
        <v>113</v>
      </c>
      <c r="J407" t="s">
        <v>5463</v>
      </c>
      <c r="K407" t="s">
        <v>5464</v>
      </c>
      <c r="L407" t="s">
        <v>5465</v>
      </c>
      <c r="M407" t="s">
        <v>5466</v>
      </c>
      <c r="N407" t="s">
        <v>117</v>
      </c>
      <c r="O407" t="s">
        <v>118</v>
      </c>
      <c r="P407" s="4">
        <v>96950</v>
      </c>
      <c r="Q407" t="s">
        <v>119</v>
      </c>
      <c r="R407" t="s">
        <v>118</v>
      </c>
      <c r="S407" s="5">
        <v>16707892888</v>
      </c>
      <c r="U407">
        <v>4543</v>
      </c>
      <c r="V407" t="s">
        <v>120</v>
      </c>
      <c r="X407" t="s">
        <v>5467</v>
      </c>
      <c r="Y407" t="s">
        <v>5468</v>
      </c>
      <c r="Z407" t="s">
        <v>132</v>
      </c>
      <c r="AA407" t="s">
        <v>375</v>
      </c>
      <c r="AB407" t="s">
        <v>5465</v>
      </c>
      <c r="AC407" t="s">
        <v>5466</v>
      </c>
      <c r="AD407" t="s">
        <v>117</v>
      </c>
      <c r="AE407" t="s">
        <v>118</v>
      </c>
      <c r="AF407" s="4">
        <v>96950</v>
      </c>
      <c r="AG407" t="s">
        <v>119</v>
      </c>
      <c r="AH407" t="s">
        <v>118</v>
      </c>
      <c r="AI407" s="5">
        <v>16707892888</v>
      </c>
      <c r="AK407" t="s">
        <v>5469</v>
      </c>
      <c r="BC407" t="str">
        <f>"49-9071.00"</f>
        <v>49-9071.00</v>
      </c>
      <c r="BD407" t="s">
        <v>240</v>
      </c>
      <c r="BE407" t="s">
        <v>5470</v>
      </c>
      <c r="BF407" t="s">
        <v>3648</v>
      </c>
      <c r="BG407">
        <v>3</v>
      </c>
      <c r="BH407">
        <v>3</v>
      </c>
      <c r="BI407" s="1">
        <v>44866</v>
      </c>
      <c r="BJ407" s="1">
        <v>45199</v>
      </c>
      <c r="BK407" s="1">
        <v>44882</v>
      </c>
      <c r="BL407" s="1">
        <v>45199</v>
      </c>
      <c r="BM407">
        <v>40</v>
      </c>
      <c r="BN407">
        <v>0</v>
      </c>
      <c r="BO407">
        <v>8</v>
      </c>
      <c r="BP407">
        <v>8</v>
      </c>
      <c r="BQ407">
        <v>8</v>
      </c>
      <c r="BR407">
        <v>8</v>
      </c>
      <c r="BS407">
        <v>8</v>
      </c>
      <c r="BT407">
        <v>0</v>
      </c>
      <c r="BU407" t="str">
        <f>"8:00 AM"</f>
        <v>8:00 AM</v>
      </c>
      <c r="BV407" t="str">
        <f>"5:00 PM"</f>
        <v>5:00 PM</v>
      </c>
      <c r="BW407" t="s">
        <v>164</v>
      </c>
      <c r="BX407">
        <v>0</v>
      </c>
      <c r="BY407">
        <v>12</v>
      </c>
      <c r="BZ407" t="s">
        <v>113</v>
      </c>
      <c r="CB407" t="s">
        <v>5471</v>
      </c>
      <c r="CC407" t="s">
        <v>5466</v>
      </c>
      <c r="CD407" t="s">
        <v>2162</v>
      </c>
      <c r="CE407" t="s">
        <v>117</v>
      </c>
      <c r="CF407" t="s">
        <v>118</v>
      </c>
      <c r="CG407" s="4">
        <v>96950</v>
      </c>
      <c r="CH407" s="2">
        <v>9.19</v>
      </c>
      <c r="CI407" s="2">
        <v>9.5</v>
      </c>
      <c r="CJ407" s="2">
        <v>13.78</v>
      </c>
      <c r="CK407" s="2">
        <v>14.25</v>
      </c>
      <c r="CL407" t="s">
        <v>131</v>
      </c>
      <c r="CM407" t="s">
        <v>132</v>
      </c>
      <c r="CN407" t="s">
        <v>1330</v>
      </c>
      <c r="CP407" t="s">
        <v>113</v>
      </c>
      <c r="CQ407" t="s">
        <v>134</v>
      </c>
      <c r="CR407" t="s">
        <v>134</v>
      </c>
      <c r="CS407" t="s">
        <v>134</v>
      </c>
      <c r="CT407" t="s">
        <v>132</v>
      </c>
      <c r="CU407" t="s">
        <v>134</v>
      </c>
      <c r="CV407" t="s">
        <v>132</v>
      </c>
      <c r="CW407" t="s">
        <v>5472</v>
      </c>
      <c r="CX407" s="5">
        <v>16707892888</v>
      </c>
      <c r="CY407" t="s">
        <v>5469</v>
      </c>
      <c r="CZ407" t="s">
        <v>132</v>
      </c>
      <c r="DA407" t="s">
        <v>134</v>
      </c>
      <c r="DB407" t="s">
        <v>113</v>
      </c>
    </row>
    <row r="408" spans="1:111" ht="14.45" customHeight="1" x14ac:dyDescent="0.25">
      <c r="A408" t="s">
        <v>5473</v>
      </c>
      <c r="B408" t="s">
        <v>187</v>
      </c>
      <c r="C408" s="1">
        <v>44811.095592361111</v>
      </c>
      <c r="D408" s="1">
        <v>44882</v>
      </c>
      <c r="E408" t="s">
        <v>170</v>
      </c>
      <c r="G408" t="s">
        <v>113</v>
      </c>
      <c r="H408" t="s">
        <v>113</v>
      </c>
      <c r="I408" t="s">
        <v>113</v>
      </c>
      <c r="J408" t="s">
        <v>5474</v>
      </c>
      <c r="L408" t="s">
        <v>5475</v>
      </c>
      <c r="M408" t="s">
        <v>5476</v>
      </c>
      <c r="N408" t="s">
        <v>117</v>
      </c>
      <c r="O408" t="s">
        <v>118</v>
      </c>
      <c r="P408" s="4">
        <v>96950</v>
      </c>
      <c r="Q408" t="s">
        <v>119</v>
      </c>
      <c r="S408" s="5">
        <v>16702345498</v>
      </c>
      <c r="U408">
        <v>611210</v>
      </c>
      <c r="V408" t="s">
        <v>120</v>
      </c>
      <c r="X408" t="s">
        <v>5477</v>
      </c>
      <c r="Y408" t="s">
        <v>5478</v>
      </c>
      <c r="Z408" t="s">
        <v>5479</v>
      </c>
      <c r="AA408" t="s">
        <v>298</v>
      </c>
      <c r="AB408" t="s">
        <v>5480</v>
      </c>
      <c r="AC408" t="s">
        <v>5476</v>
      </c>
      <c r="AD408" t="s">
        <v>117</v>
      </c>
      <c r="AE408" t="s">
        <v>118</v>
      </c>
      <c r="AF408" s="4">
        <v>96950</v>
      </c>
      <c r="AG408" t="s">
        <v>119</v>
      </c>
      <c r="AI408" s="5">
        <v>16702345498</v>
      </c>
      <c r="AK408" t="s">
        <v>5481</v>
      </c>
      <c r="AL408" t="s">
        <v>197</v>
      </c>
      <c r="AM408" t="s">
        <v>2148</v>
      </c>
      <c r="AN408" t="s">
        <v>2149</v>
      </c>
      <c r="AO408" t="s">
        <v>142</v>
      </c>
      <c r="AP408" t="s">
        <v>5482</v>
      </c>
      <c r="AQ408" t="s">
        <v>2151</v>
      </c>
      <c r="AR408" t="s">
        <v>117</v>
      </c>
      <c r="AS408" t="s">
        <v>118</v>
      </c>
      <c r="AT408" s="4">
        <v>96950</v>
      </c>
      <c r="AU408" t="s">
        <v>119</v>
      </c>
      <c r="AW408" s="5">
        <v>16702330081</v>
      </c>
      <c r="AY408" t="s">
        <v>4569</v>
      </c>
      <c r="AZ408" t="s">
        <v>2153</v>
      </c>
      <c r="BA408" t="s">
        <v>118</v>
      </c>
      <c r="BB408" t="s">
        <v>1244</v>
      </c>
      <c r="BC408" t="str">
        <f>"15-1244.00"</f>
        <v>15-1244.00</v>
      </c>
      <c r="BD408" t="s">
        <v>4733</v>
      </c>
      <c r="BE408" t="s">
        <v>5483</v>
      </c>
      <c r="BF408" t="s">
        <v>5484</v>
      </c>
      <c r="BG408">
        <v>1</v>
      </c>
      <c r="BH408">
        <v>1</v>
      </c>
      <c r="BI408" s="1">
        <v>44931</v>
      </c>
      <c r="BJ408" s="1">
        <v>45295</v>
      </c>
      <c r="BK408" s="1">
        <v>44931</v>
      </c>
      <c r="BL408" s="1">
        <v>45295</v>
      </c>
      <c r="BM408">
        <v>40</v>
      </c>
      <c r="BN408">
        <v>0</v>
      </c>
      <c r="BO408">
        <v>8</v>
      </c>
      <c r="BP408">
        <v>8</v>
      </c>
      <c r="BQ408">
        <v>8</v>
      </c>
      <c r="BR408">
        <v>8</v>
      </c>
      <c r="BS408">
        <v>8</v>
      </c>
      <c r="BT408">
        <v>0</v>
      </c>
      <c r="BU408" t="str">
        <f>"8:00 AM"</f>
        <v>8:00 AM</v>
      </c>
      <c r="BV408" t="str">
        <f>"5:00 PM"</f>
        <v>5:00 PM</v>
      </c>
      <c r="BW408" t="s">
        <v>150</v>
      </c>
      <c r="BX408">
        <v>0</v>
      </c>
      <c r="BY408">
        <v>24</v>
      </c>
      <c r="BZ408" t="s">
        <v>113</v>
      </c>
      <c r="CB408" t="s">
        <v>5485</v>
      </c>
      <c r="CC408" t="s">
        <v>5486</v>
      </c>
      <c r="CD408" t="s">
        <v>5476</v>
      </c>
      <c r="CE408" t="s">
        <v>117</v>
      </c>
      <c r="CF408" t="s">
        <v>118</v>
      </c>
      <c r="CG408" s="4">
        <v>96950</v>
      </c>
      <c r="CH408" s="2">
        <v>22.43</v>
      </c>
      <c r="CI408" s="2">
        <v>23.65</v>
      </c>
      <c r="CL408" t="s">
        <v>131</v>
      </c>
      <c r="CM408" t="s">
        <v>228</v>
      </c>
      <c r="CN408" t="s">
        <v>133</v>
      </c>
      <c r="CP408" t="s">
        <v>113</v>
      </c>
      <c r="CQ408" t="s">
        <v>134</v>
      </c>
      <c r="CR408" t="s">
        <v>113</v>
      </c>
      <c r="CS408" t="s">
        <v>113</v>
      </c>
      <c r="CT408" t="s">
        <v>132</v>
      </c>
      <c r="CU408" t="s">
        <v>134</v>
      </c>
      <c r="CV408" t="s">
        <v>132</v>
      </c>
      <c r="CW408" t="s">
        <v>5487</v>
      </c>
      <c r="CX408" s="5">
        <v>16702345498</v>
      </c>
      <c r="CY408" t="s">
        <v>5481</v>
      </c>
      <c r="CZ408" t="s">
        <v>132</v>
      </c>
      <c r="DA408" t="s">
        <v>134</v>
      </c>
      <c r="DB408" t="s">
        <v>113</v>
      </c>
      <c r="DC408" t="s">
        <v>2148</v>
      </c>
      <c r="DD408" t="s">
        <v>2149</v>
      </c>
      <c r="DE408" t="s">
        <v>1085</v>
      </c>
      <c r="DF408" t="s">
        <v>2153</v>
      </c>
      <c r="DG408" t="s">
        <v>4569</v>
      </c>
    </row>
    <row r="409" spans="1:111" ht="14.45" customHeight="1" x14ac:dyDescent="0.25">
      <c r="A409" t="s">
        <v>5488</v>
      </c>
      <c r="B409" t="s">
        <v>187</v>
      </c>
      <c r="C409" s="1">
        <v>44803.080326736112</v>
      </c>
      <c r="D409" s="1">
        <v>44882</v>
      </c>
      <c r="E409" t="s">
        <v>170</v>
      </c>
      <c r="G409" t="s">
        <v>134</v>
      </c>
      <c r="H409" t="s">
        <v>113</v>
      </c>
      <c r="I409" t="s">
        <v>113</v>
      </c>
      <c r="J409" t="s">
        <v>5160</v>
      </c>
      <c r="K409" t="s">
        <v>132</v>
      </c>
      <c r="L409" t="s">
        <v>5161</v>
      </c>
      <c r="M409" t="s">
        <v>5162</v>
      </c>
      <c r="N409" t="s">
        <v>3527</v>
      </c>
      <c r="O409" t="s">
        <v>118</v>
      </c>
      <c r="P409" s="4">
        <v>96952</v>
      </c>
      <c r="Q409" t="s">
        <v>119</v>
      </c>
      <c r="R409" t="s">
        <v>132</v>
      </c>
      <c r="S409" s="5">
        <v>16704339989</v>
      </c>
      <c r="U409">
        <v>481111</v>
      </c>
      <c r="V409" t="s">
        <v>120</v>
      </c>
      <c r="X409" t="s">
        <v>5163</v>
      </c>
      <c r="Y409" t="s">
        <v>5164</v>
      </c>
      <c r="Z409" t="s">
        <v>5165</v>
      </c>
      <c r="AA409" t="s">
        <v>326</v>
      </c>
      <c r="AB409" t="s">
        <v>5161</v>
      </c>
      <c r="AC409" t="s">
        <v>5162</v>
      </c>
      <c r="AD409" t="s">
        <v>3527</v>
      </c>
      <c r="AE409" t="s">
        <v>118</v>
      </c>
      <c r="AF409" s="4">
        <v>96952</v>
      </c>
      <c r="AG409" t="s">
        <v>119</v>
      </c>
      <c r="AH409" t="s">
        <v>132</v>
      </c>
      <c r="AI409" s="5">
        <v>16704339989</v>
      </c>
      <c r="AK409" t="s">
        <v>5166</v>
      </c>
      <c r="BC409" t="str">
        <f>"53-2012.00"</f>
        <v>53-2012.00</v>
      </c>
      <c r="BD409" t="s">
        <v>5489</v>
      </c>
      <c r="BE409" t="s">
        <v>5490</v>
      </c>
      <c r="BF409" t="s">
        <v>5491</v>
      </c>
      <c r="BG409">
        <v>1</v>
      </c>
      <c r="BH409">
        <v>1</v>
      </c>
      <c r="BI409" s="1">
        <v>44910</v>
      </c>
      <c r="BJ409" s="1">
        <v>46005</v>
      </c>
      <c r="BK409" s="1">
        <v>44910</v>
      </c>
      <c r="BL409" s="1">
        <v>46005</v>
      </c>
      <c r="BM409">
        <v>40</v>
      </c>
      <c r="BN409">
        <v>0</v>
      </c>
      <c r="BO409">
        <v>8</v>
      </c>
      <c r="BP409">
        <v>8</v>
      </c>
      <c r="BQ409">
        <v>8</v>
      </c>
      <c r="BR409">
        <v>8</v>
      </c>
      <c r="BS409">
        <v>8</v>
      </c>
      <c r="BT409">
        <v>0</v>
      </c>
      <c r="BU409" t="str">
        <f>"7:30 AM"</f>
        <v>7:30 AM</v>
      </c>
      <c r="BV409" t="str">
        <f>"4:30 PM"</f>
        <v>4:30 PM</v>
      </c>
      <c r="BW409" t="s">
        <v>164</v>
      </c>
      <c r="BX409">
        <v>2</v>
      </c>
      <c r="BY409">
        <v>6</v>
      </c>
      <c r="BZ409" t="s">
        <v>113</v>
      </c>
      <c r="CB409" s="3" t="s">
        <v>5492</v>
      </c>
      <c r="CC409" t="s">
        <v>5161</v>
      </c>
      <c r="CD409" t="s">
        <v>5162</v>
      </c>
      <c r="CE409" t="s">
        <v>3527</v>
      </c>
      <c r="CF409" t="s">
        <v>118</v>
      </c>
      <c r="CG409" s="4">
        <v>96952</v>
      </c>
      <c r="CH409" s="2">
        <v>78254</v>
      </c>
      <c r="CI409" s="2">
        <v>78254</v>
      </c>
      <c r="CJ409" s="2">
        <v>0</v>
      </c>
      <c r="CK409" s="2">
        <v>0</v>
      </c>
      <c r="CL409" t="s">
        <v>5493</v>
      </c>
      <c r="CM409" t="s">
        <v>5494</v>
      </c>
      <c r="CN409" t="s">
        <v>133</v>
      </c>
      <c r="CP409" t="s">
        <v>113</v>
      </c>
      <c r="CQ409" t="s">
        <v>134</v>
      </c>
      <c r="CR409" t="s">
        <v>113</v>
      </c>
      <c r="CS409" t="s">
        <v>113</v>
      </c>
      <c r="CT409" t="s">
        <v>134</v>
      </c>
      <c r="CU409" t="s">
        <v>134</v>
      </c>
      <c r="CV409" t="s">
        <v>132</v>
      </c>
      <c r="CW409" t="s">
        <v>4181</v>
      </c>
      <c r="CX409" s="5">
        <v>16704339989</v>
      </c>
      <c r="CY409" t="s">
        <v>5495</v>
      </c>
      <c r="CZ409" t="s">
        <v>5171</v>
      </c>
      <c r="DA409" t="s">
        <v>134</v>
      </c>
      <c r="DB409" t="s">
        <v>113</v>
      </c>
    </row>
    <row r="410" spans="1:111" ht="14.45" customHeight="1" x14ac:dyDescent="0.25">
      <c r="A410" t="s">
        <v>5496</v>
      </c>
      <c r="B410" t="s">
        <v>187</v>
      </c>
      <c r="C410" s="1">
        <v>44821.006357175924</v>
      </c>
      <c r="D410" s="1">
        <v>44882</v>
      </c>
      <c r="E410" t="s">
        <v>170</v>
      </c>
      <c r="G410" t="s">
        <v>113</v>
      </c>
      <c r="H410" t="s">
        <v>113</v>
      </c>
      <c r="I410" t="s">
        <v>113</v>
      </c>
      <c r="J410" t="s">
        <v>2085</v>
      </c>
      <c r="K410" t="s">
        <v>2086</v>
      </c>
      <c r="L410" t="s">
        <v>2087</v>
      </c>
      <c r="M410" t="s">
        <v>2088</v>
      </c>
      <c r="N410" t="s">
        <v>815</v>
      </c>
      <c r="O410" t="s">
        <v>118</v>
      </c>
      <c r="P410" s="4">
        <v>96950</v>
      </c>
      <c r="Q410" t="s">
        <v>119</v>
      </c>
      <c r="R410" t="s">
        <v>183</v>
      </c>
      <c r="S410" s="5">
        <v>16702852253</v>
      </c>
      <c r="U410">
        <v>72251</v>
      </c>
      <c r="V410" t="s">
        <v>120</v>
      </c>
      <c r="X410" t="s">
        <v>2089</v>
      </c>
      <c r="Y410" t="s">
        <v>2090</v>
      </c>
      <c r="Z410" t="s">
        <v>2091</v>
      </c>
      <c r="AA410" t="s">
        <v>2092</v>
      </c>
      <c r="AB410" t="s">
        <v>2087</v>
      </c>
      <c r="AC410" t="s">
        <v>2088</v>
      </c>
      <c r="AD410" t="s">
        <v>815</v>
      </c>
      <c r="AE410" t="s">
        <v>118</v>
      </c>
      <c r="AF410" s="4">
        <v>96950</v>
      </c>
      <c r="AG410" t="s">
        <v>119</v>
      </c>
      <c r="AH410" t="s">
        <v>183</v>
      </c>
      <c r="AI410" s="5">
        <v>16702852253</v>
      </c>
      <c r="AK410" t="s">
        <v>2093</v>
      </c>
      <c r="BC410" t="str">
        <f>"35-2014.00"</f>
        <v>35-2014.00</v>
      </c>
      <c r="BD410" t="s">
        <v>287</v>
      </c>
      <c r="BE410" t="s">
        <v>5497</v>
      </c>
      <c r="BF410" t="s">
        <v>412</v>
      </c>
      <c r="BG410">
        <v>1</v>
      </c>
      <c r="BH410">
        <v>1</v>
      </c>
      <c r="BI410" s="1">
        <v>44850</v>
      </c>
      <c r="BJ410" s="1">
        <v>45214</v>
      </c>
      <c r="BK410" s="1">
        <v>44882</v>
      </c>
      <c r="BL410" s="1">
        <v>45214</v>
      </c>
      <c r="BM410">
        <v>35</v>
      </c>
      <c r="BN410">
        <v>0</v>
      </c>
      <c r="BO410">
        <v>6</v>
      </c>
      <c r="BP410">
        <v>5</v>
      </c>
      <c r="BQ410">
        <v>6</v>
      </c>
      <c r="BR410">
        <v>6</v>
      </c>
      <c r="BS410">
        <v>6</v>
      </c>
      <c r="BT410">
        <v>6</v>
      </c>
      <c r="BU410" t="str">
        <f>"3:00 AM"</f>
        <v>3:00 AM</v>
      </c>
      <c r="BV410" t="str">
        <f>"1:00 PM"</f>
        <v>1:00 PM</v>
      </c>
      <c r="BW410" t="s">
        <v>128</v>
      </c>
      <c r="BX410">
        <v>0</v>
      </c>
      <c r="BY410">
        <v>12</v>
      </c>
      <c r="BZ410" t="s">
        <v>113</v>
      </c>
      <c r="CB410" t="s">
        <v>5498</v>
      </c>
      <c r="CC410" t="s">
        <v>2087</v>
      </c>
      <c r="CD410" t="s">
        <v>2088</v>
      </c>
      <c r="CE410" t="s">
        <v>815</v>
      </c>
      <c r="CF410" t="s">
        <v>118</v>
      </c>
      <c r="CG410" s="4">
        <v>96950</v>
      </c>
      <c r="CH410" s="2">
        <v>8.5500000000000007</v>
      </c>
      <c r="CI410" s="2">
        <v>8.5500000000000007</v>
      </c>
      <c r="CJ410" s="2">
        <v>12.83</v>
      </c>
      <c r="CK410" s="2">
        <v>12.83</v>
      </c>
      <c r="CL410" t="s">
        <v>131</v>
      </c>
      <c r="CM410" t="s">
        <v>183</v>
      </c>
      <c r="CN410" t="s">
        <v>133</v>
      </c>
      <c r="CP410" t="s">
        <v>113</v>
      </c>
      <c r="CQ410" t="s">
        <v>134</v>
      </c>
      <c r="CR410" t="s">
        <v>113</v>
      </c>
      <c r="CS410" t="s">
        <v>134</v>
      </c>
      <c r="CT410" t="s">
        <v>132</v>
      </c>
      <c r="CU410" t="s">
        <v>134</v>
      </c>
      <c r="CV410" t="s">
        <v>132</v>
      </c>
      <c r="CW410" t="s">
        <v>5499</v>
      </c>
      <c r="CX410" s="5">
        <v>16702852253</v>
      </c>
      <c r="CY410" t="s">
        <v>2093</v>
      </c>
      <c r="CZ410" t="s">
        <v>399</v>
      </c>
      <c r="DA410" t="s">
        <v>134</v>
      </c>
      <c r="DB410" t="s">
        <v>113</v>
      </c>
    </row>
    <row r="411" spans="1:111" ht="14.45" customHeight="1" x14ac:dyDescent="0.25">
      <c r="A411" t="s">
        <v>5500</v>
      </c>
      <c r="B411" t="s">
        <v>187</v>
      </c>
      <c r="C411" s="1">
        <v>44820.015060995371</v>
      </c>
      <c r="D411" s="1">
        <v>44882</v>
      </c>
      <c r="E411" t="s">
        <v>170</v>
      </c>
      <c r="G411" t="s">
        <v>113</v>
      </c>
      <c r="H411" t="s">
        <v>113</v>
      </c>
      <c r="I411" t="s">
        <v>113</v>
      </c>
      <c r="J411" t="s">
        <v>457</v>
      </c>
      <c r="K411" t="s">
        <v>458</v>
      </c>
      <c r="L411" t="s">
        <v>4556</v>
      </c>
      <c r="N411" t="s">
        <v>117</v>
      </c>
      <c r="O411" t="s">
        <v>118</v>
      </c>
      <c r="P411" s="4">
        <v>96950</v>
      </c>
      <c r="Q411" t="s">
        <v>119</v>
      </c>
      <c r="S411" s="5">
        <v>16702340801</v>
      </c>
      <c r="U411">
        <v>44419</v>
      </c>
      <c r="V411" t="s">
        <v>120</v>
      </c>
      <c r="X411" t="s">
        <v>220</v>
      </c>
      <c r="Y411" t="s">
        <v>460</v>
      </c>
      <c r="Z411" t="s">
        <v>461</v>
      </c>
      <c r="AA411" t="s">
        <v>462</v>
      </c>
      <c r="AB411" t="s">
        <v>2807</v>
      </c>
      <c r="AD411" t="s">
        <v>1207</v>
      </c>
      <c r="AE411" t="s">
        <v>204</v>
      </c>
      <c r="AF411" s="4">
        <v>96913</v>
      </c>
      <c r="AG411" t="s">
        <v>119</v>
      </c>
      <c r="AI411" s="5">
        <v>16718981741</v>
      </c>
      <c r="AK411" t="s">
        <v>469</v>
      </c>
      <c r="BC411" t="str">
        <f>"43-3031.00"</f>
        <v>43-3031.00</v>
      </c>
      <c r="BD411" t="s">
        <v>316</v>
      </c>
      <c r="BE411" t="s">
        <v>5501</v>
      </c>
      <c r="BF411" t="s">
        <v>316</v>
      </c>
      <c r="BG411">
        <v>2</v>
      </c>
      <c r="BH411">
        <v>2</v>
      </c>
      <c r="BI411" s="1">
        <v>44835</v>
      </c>
      <c r="BJ411" s="1">
        <v>45199</v>
      </c>
      <c r="BK411" s="1">
        <v>44882</v>
      </c>
      <c r="BL411" s="1">
        <v>45199</v>
      </c>
      <c r="BM411">
        <v>40</v>
      </c>
      <c r="BN411">
        <v>0</v>
      </c>
      <c r="BO411">
        <v>8</v>
      </c>
      <c r="BP411">
        <v>8</v>
      </c>
      <c r="BQ411">
        <v>8</v>
      </c>
      <c r="BR411">
        <v>8</v>
      </c>
      <c r="BS411">
        <v>8</v>
      </c>
      <c r="BT411">
        <v>0</v>
      </c>
      <c r="BU411" t="str">
        <f>"8:00 AM"</f>
        <v>8:00 AM</v>
      </c>
      <c r="BV411" t="str">
        <f>"5:00 PM"</f>
        <v>5:00 PM</v>
      </c>
      <c r="BW411" t="s">
        <v>394</v>
      </c>
      <c r="BX411">
        <v>0</v>
      </c>
      <c r="BY411">
        <v>12</v>
      </c>
      <c r="BZ411" t="s">
        <v>113</v>
      </c>
      <c r="CB411" t="s">
        <v>5502</v>
      </c>
      <c r="CC411" t="s">
        <v>459</v>
      </c>
      <c r="CE411" t="s">
        <v>117</v>
      </c>
      <c r="CF411" t="s">
        <v>118</v>
      </c>
      <c r="CG411" s="4">
        <v>96950</v>
      </c>
      <c r="CH411" s="2">
        <v>11.21</v>
      </c>
      <c r="CI411" s="2">
        <v>11.21</v>
      </c>
      <c r="CJ411" s="2">
        <v>16.82</v>
      </c>
      <c r="CK411" s="2">
        <v>16.82</v>
      </c>
      <c r="CL411" t="s">
        <v>131</v>
      </c>
      <c r="CM411" t="s">
        <v>132</v>
      </c>
      <c r="CN411" t="s">
        <v>133</v>
      </c>
      <c r="CP411" t="s">
        <v>113</v>
      </c>
      <c r="CQ411" t="s">
        <v>134</v>
      </c>
      <c r="CR411" t="s">
        <v>113</v>
      </c>
      <c r="CS411" t="s">
        <v>134</v>
      </c>
      <c r="CT411" t="s">
        <v>132</v>
      </c>
      <c r="CU411" t="s">
        <v>134</v>
      </c>
      <c r="CV411" t="s">
        <v>132</v>
      </c>
      <c r="CW411" t="s">
        <v>468</v>
      </c>
      <c r="CX411" s="5">
        <v>16702340801</v>
      </c>
      <c r="CY411" t="s">
        <v>469</v>
      </c>
      <c r="CZ411" t="s">
        <v>132</v>
      </c>
      <c r="DA411" t="s">
        <v>134</v>
      </c>
      <c r="DB411" t="s">
        <v>113</v>
      </c>
    </row>
    <row r="412" spans="1:111" ht="14.45" customHeight="1" x14ac:dyDescent="0.25">
      <c r="A412" t="s">
        <v>5503</v>
      </c>
      <c r="B412" t="s">
        <v>187</v>
      </c>
      <c r="C412" s="1">
        <v>44727.145289120373</v>
      </c>
      <c r="D412" s="1">
        <v>44882</v>
      </c>
      <c r="E412" t="s">
        <v>112</v>
      </c>
      <c r="F412" s="1">
        <v>44833.833333333336</v>
      </c>
      <c r="G412" t="s">
        <v>134</v>
      </c>
      <c r="H412" t="s">
        <v>113</v>
      </c>
      <c r="I412" t="s">
        <v>113</v>
      </c>
      <c r="J412" t="s">
        <v>173</v>
      </c>
      <c r="K412" t="s">
        <v>174</v>
      </c>
      <c r="L412" t="s">
        <v>175</v>
      </c>
      <c r="N412" t="s">
        <v>141</v>
      </c>
      <c r="O412" t="s">
        <v>118</v>
      </c>
      <c r="P412" s="4">
        <v>96950</v>
      </c>
      <c r="Q412" t="s">
        <v>119</v>
      </c>
      <c r="S412" s="5">
        <v>16702345900</v>
      </c>
      <c r="T412">
        <v>575</v>
      </c>
      <c r="U412">
        <v>721110</v>
      </c>
      <c r="V412" t="s">
        <v>120</v>
      </c>
      <c r="X412" t="s">
        <v>176</v>
      </c>
      <c r="Y412" t="s">
        <v>177</v>
      </c>
      <c r="AA412" t="s">
        <v>178</v>
      </c>
      <c r="AB412" t="s">
        <v>175</v>
      </c>
      <c r="AD412" t="s">
        <v>141</v>
      </c>
      <c r="AE412" t="s">
        <v>118</v>
      </c>
      <c r="AF412" s="4">
        <v>96950</v>
      </c>
      <c r="AG412" t="s">
        <v>119</v>
      </c>
      <c r="AI412" s="5">
        <v>16702345900</v>
      </c>
      <c r="AJ412">
        <v>574</v>
      </c>
      <c r="AK412" t="s">
        <v>179</v>
      </c>
      <c r="BC412" t="str">
        <f>"49-9071.00"</f>
        <v>49-9071.00</v>
      </c>
      <c r="BD412" t="s">
        <v>240</v>
      </c>
      <c r="BE412" t="s">
        <v>5370</v>
      </c>
      <c r="BF412" t="s">
        <v>3898</v>
      </c>
      <c r="BG412">
        <v>1</v>
      </c>
      <c r="BH412">
        <v>1</v>
      </c>
      <c r="BI412" s="1">
        <v>44835</v>
      </c>
      <c r="BJ412" s="1">
        <v>45930</v>
      </c>
      <c r="BK412" s="1">
        <v>44882</v>
      </c>
      <c r="BL412" s="1">
        <v>45930</v>
      </c>
      <c r="BM412">
        <v>40</v>
      </c>
      <c r="BN412">
        <v>0</v>
      </c>
      <c r="BO412">
        <v>7</v>
      </c>
      <c r="BP412">
        <v>7</v>
      </c>
      <c r="BQ412">
        <v>6</v>
      </c>
      <c r="BR412">
        <v>7</v>
      </c>
      <c r="BS412">
        <v>7</v>
      </c>
      <c r="BT412">
        <v>6</v>
      </c>
      <c r="BU412" t="str">
        <f>"8:00 AM"</f>
        <v>8:00 AM</v>
      </c>
      <c r="BV412" t="str">
        <f>"5:00 PM"</f>
        <v>5:00 PM</v>
      </c>
      <c r="BW412" t="s">
        <v>164</v>
      </c>
      <c r="BX412">
        <v>0</v>
      </c>
      <c r="BY412">
        <v>24</v>
      </c>
      <c r="BZ412" t="s">
        <v>113</v>
      </c>
      <c r="CB412" t="s">
        <v>183</v>
      </c>
      <c r="CC412" t="s">
        <v>184</v>
      </c>
      <c r="CE412" t="s">
        <v>141</v>
      </c>
      <c r="CF412" t="s">
        <v>118</v>
      </c>
      <c r="CG412" s="4">
        <v>96950</v>
      </c>
      <c r="CH412" s="2">
        <v>8.7200000000000006</v>
      </c>
      <c r="CI412" s="2">
        <v>8.7200000000000006</v>
      </c>
      <c r="CJ412" s="2">
        <v>13.08</v>
      </c>
      <c r="CK412" s="2">
        <v>13.08</v>
      </c>
      <c r="CL412" t="s">
        <v>131</v>
      </c>
      <c r="CN412" t="s">
        <v>133</v>
      </c>
      <c r="CP412" t="s">
        <v>113</v>
      </c>
      <c r="CQ412" t="s">
        <v>134</v>
      </c>
      <c r="CR412" t="s">
        <v>113</v>
      </c>
      <c r="CS412" t="s">
        <v>134</v>
      </c>
      <c r="CT412" t="s">
        <v>132</v>
      </c>
      <c r="CU412" t="s">
        <v>134</v>
      </c>
      <c r="CV412" t="s">
        <v>132</v>
      </c>
      <c r="CW412" t="s">
        <v>185</v>
      </c>
      <c r="CX412" s="5">
        <v>16702345900</v>
      </c>
      <c r="CY412" t="s">
        <v>179</v>
      </c>
      <c r="CZ412" t="s">
        <v>132</v>
      </c>
      <c r="DA412" t="s">
        <v>134</v>
      </c>
      <c r="DB412" t="s">
        <v>113</v>
      </c>
    </row>
    <row r="413" spans="1:111" ht="14.45" customHeight="1" x14ac:dyDescent="0.25">
      <c r="A413" t="s">
        <v>5504</v>
      </c>
      <c r="B413" t="s">
        <v>187</v>
      </c>
      <c r="C413" s="1">
        <v>44762.336462962965</v>
      </c>
      <c r="D413" s="1">
        <v>44882</v>
      </c>
      <c r="E413" t="s">
        <v>112</v>
      </c>
      <c r="F413" s="1">
        <v>44833.833333333336</v>
      </c>
      <c r="G413" t="s">
        <v>134</v>
      </c>
      <c r="H413" t="s">
        <v>134</v>
      </c>
      <c r="I413" t="s">
        <v>113</v>
      </c>
      <c r="J413" t="s">
        <v>5505</v>
      </c>
      <c r="K413" t="s">
        <v>5506</v>
      </c>
      <c r="L413" t="s">
        <v>1719</v>
      </c>
      <c r="M413" t="s">
        <v>1720</v>
      </c>
      <c r="N413" t="s">
        <v>117</v>
      </c>
      <c r="O413" t="s">
        <v>118</v>
      </c>
      <c r="P413" s="4">
        <v>96950</v>
      </c>
      <c r="Q413" t="s">
        <v>119</v>
      </c>
      <c r="S413" s="5">
        <v>16702337461</v>
      </c>
      <c r="U413">
        <v>236118</v>
      </c>
      <c r="V413" t="s">
        <v>120</v>
      </c>
      <c r="X413" t="s">
        <v>1711</v>
      </c>
      <c r="Y413" t="s">
        <v>1712</v>
      </c>
      <c r="Z413" t="s">
        <v>1713</v>
      </c>
      <c r="AA413" t="s">
        <v>390</v>
      </c>
      <c r="AB413" t="s">
        <v>5507</v>
      </c>
      <c r="AC413" t="s">
        <v>1710</v>
      </c>
      <c r="AD413" t="s">
        <v>117</v>
      </c>
      <c r="AE413" t="s">
        <v>118</v>
      </c>
      <c r="AF413" s="4">
        <v>96950</v>
      </c>
      <c r="AG413" t="s">
        <v>119</v>
      </c>
      <c r="AI413" s="5">
        <v>16702337461</v>
      </c>
      <c r="AK413" t="s">
        <v>1714</v>
      </c>
      <c r="BC413" t="str">
        <f>"49-9071.00"</f>
        <v>49-9071.00</v>
      </c>
      <c r="BD413" t="s">
        <v>240</v>
      </c>
      <c r="BE413" t="s">
        <v>5508</v>
      </c>
      <c r="BF413" t="s">
        <v>2725</v>
      </c>
      <c r="BG413">
        <v>5</v>
      </c>
      <c r="BH413">
        <v>5</v>
      </c>
      <c r="BI413" s="1">
        <v>44835</v>
      </c>
      <c r="BJ413" s="1">
        <v>45930</v>
      </c>
      <c r="BK413" s="1">
        <v>44882</v>
      </c>
      <c r="BL413" s="1">
        <v>45930</v>
      </c>
      <c r="BM413">
        <v>35</v>
      </c>
      <c r="BN413">
        <v>0</v>
      </c>
      <c r="BO413">
        <v>7</v>
      </c>
      <c r="BP413">
        <v>7</v>
      </c>
      <c r="BQ413">
        <v>7</v>
      </c>
      <c r="BR413">
        <v>7</v>
      </c>
      <c r="BS413">
        <v>7</v>
      </c>
      <c r="BT413">
        <v>0</v>
      </c>
      <c r="BU413" t="str">
        <f>"8:00 AM"</f>
        <v>8:00 AM</v>
      </c>
      <c r="BV413" t="str">
        <f>"4:00 PM"</f>
        <v>4:00 PM</v>
      </c>
      <c r="BW413" t="s">
        <v>164</v>
      </c>
      <c r="BX413">
        <v>0</v>
      </c>
      <c r="BY413">
        <v>12</v>
      </c>
      <c r="BZ413" t="s">
        <v>113</v>
      </c>
      <c r="CB413" t="s">
        <v>5509</v>
      </c>
      <c r="CC413" t="s">
        <v>1719</v>
      </c>
      <c r="CD413" t="s">
        <v>1720</v>
      </c>
      <c r="CE413" t="s">
        <v>117</v>
      </c>
      <c r="CF413" t="s">
        <v>118</v>
      </c>
      <c r="CG413" s="4">
        <v>96950</v>
      </c>
      <c r="CH413" s="2">
        <v>9.19</v>
      </c>
      <c r="CI413" s="2">
        <v>9.19</v>
      </c>
      <c r="CJ413" s="2">
        <v>13.78</v>
      </c>
      <c r="CK413" s="2">
        <v>13.78</v>
      </c>
      <c r="CL413" t="s">
        <v>131</v>
      </c>
      <c r="CM413" t="s">
        <v>1721</v>
      </c>
      <c r="CN413" t="s">
        <v>133</v>
      </c>
      <c r="CP413" t="s">
        <v>113</v>
      </c>
      <c r="CQ413" t="s">
        <v>134</v>
      </c>
      <c r="CR413" t="s">
        <v>134</v>
      </c>
      <c r="CS413" t="s">
        <v>134</v>
      </c>
      <c r="CT413" t="s">
        <v>132</v>
      </c>
      <c r="CU413" t="s">
        <v>134</v>
      </c>
      <c r="CV413" t="s">
        <v>132</v>
      </c>
      <c r="CW413" t="s">
        <v>1722</v>
      </c>
      <c r="CX413" s="5">
        <v>16707837461</v>
      </c>
      <c r="CY413" t="s">
        <v>1714</v>
      </c>
      <c r="CZ413" t="s">
        <v>624</v>
      </c>
      <c r="DA413" t="s">
        <v>134</v>
      </c>
      <c r="DB413" t="s">
        <v>113</v>
      </c>
    </row>
    <row r="414" spans="1:111" ht="14.45" customHeight="1" x14ac:dyDescent="0.25">
      <c r="A414" t="s">
        <v>5510</v>
      </c>
      <c r="B414" t="s">
        <v>187</v>
      </c>
      <c r="C414" s="1">
        <v>44831.091440046293</v>
      </c>
      <c r="D414" s="1">
        <v>44882</v>
      </c>
      <c r="E414" t="s">
        <v>112</v>
      </c>
      <c r="F414" s="1">
        <v>44952.791666666664</v>
      </c>
      <c r="G414" t="s">
        <v>113</v>
      </c>
      <c r="H414" t="s">
        <v>113</v>
      </c>
      <c r="I414" t="s">
        <v>113</v>
      </c>
      <c r="J414" t="s">
        <v>5511</v>
      </c>
      <c r="L414" t="s">
        <v>5512</v>
      </c>
      <c r="M414" t="s">
        <v>5512</v>
      </c>
      <c r="N414" t="s">
        <v>141</v>
      </c>
      <c r="O414" t="s">
        <v>118</v>
      </c>
      <c r="P414" s="4">
        <v>96950</v>
      </c>
      <c r="Q414" t="s">
        <v>119</v>
      </c>
      <c r="S414" s="5">
        <v>16702346445</v>
      </c>
      <c r="T414">
        <v>2263</v>
      </c>
      <c r="U414">
        <v>4411</v>
      </c>
      <c r="V414" t="s">
        <v>120</v>
      </c>
      <c r="X414" t="s">
        <v>2850</v>
      </c>
      <c r="Y414" t="s">
        <v>2851</v>
      </c>
      <c r="AA414" t="s">
        <v>2852</v>
      </c>
      <c r="AB414" t="s">
        <v>2853</v>
      </c>
      <c r="AC414" t="s">
        <v>2853</v>
      </c>
      <c r="AD414" t="s">
        <v>141</v>
      </c>
      <c r="AE414" t="s">
        <v>118</v>
      </c>
      <c r="AF414" s="4">
        <v>96950</v>
      </c>
      <c r="AG414" t="s">
        <v>119</v>
      </c>
      <c r="AI414" s="5">
        <v>16702346445</v>
      </c>
      <c r="AJ414">
        <v>2263</v>
      </c>
      <c r="AK414" t="s">
        <v>2854</v>
      </c>
      <c r="BC414" t="str">
        <f>"43-5071.00"</f>
        <v>43-5071.00</v>
      </c>
      <c r="BD414" t="s">
        <v>5513</v>
      </c>
      <c r="BE414" t="s">
        <v>5514</v>
      </c>
      <c r="BF414" t="s">
        <v>5515</v>
      </c>
      <c r="BG414">
        <v>1</v>
      </c>
      <c r="BH414">
        <v>1</v>
      </c>
      <c r="BI414" s="1">
        <v>44954</v>
      </c>
      <c r="BJ414" s="1">
        <v>45318</v>
      </c>
      <c r="BK414" s="1">
        <v>44954</v>
      </c>
      <c r="BL414" s="1">
        <v>45318</v>
      </c>
      <c r="BM414">
        <v>40</v>
      </c>
      <c r="BN414">
        <v>0</v>
      </c>
      <c r="BO414">
        <v>8</v>
      </c>
      <c r="BP414">
        <v>8</v>
      </c>
      <c r="BQ414">
        <v>8</v>
      </c>
      <c r="BR414">
        <v>8</v>
      </c>
      <c r="BS414">
        <v>8</v>
      </c>
      <c r="BT414">
        <v>0</v>
      </c>
      <c r="BU414" t="str">
        <f>"8:00 AM"</f>
        <v>8:00 AM</v>
      </c>
      <c r="BV414" t="str">
        <f>"5:00 PM"</f>
        <v>5:00 PM</v>
      </c>
      <c r="BW414" t="s">
        <v>164</v>
      </c>
      <c r="BX414">
        <v>0</v>
      </c>
      <c r="BY414">
        <v>12</v>
      </c>
      <c r="BZ414" t="s">
        <v>113</v>
      </c>
      <c r="CB414" s="3" t="s">
        <v>5516</v>
      </c>
      <c r="CC414" t="s">
        <v>5512</v>
      </c>
      <c r="CD414" t="s">
        <v>5512</v>
      </c>
      <c r="CE414" t="s">
        <v>141</v>
      </c>
      <c r="CF414" t="s">
        <v>118</v>
      </c>
      <c r="CG414" s="4">
        <v>96950</v>
      </c>
      <c r="CH414" s="2">
        <v>11.35</v>
      </c>
      <c r="CI414" s="2">
        <v>11.35</v>
      </c>
      <c r="CJ414" s="2">
        <v>17.02</v>
      </c>
      <c r="CK414" s="2">
        <v>17.02</v>
      </c>
      <c r="CL414" t="s">
        <v>131</v>
      </c>
      <c r="CM414" t="s">
        <v>2858</v>
      </c>
      <c r="CN414" t="s">
        <v>133</v>
      </c>
      <c r="CP414" t="s">
        <v>113</v>
      </c>
      <c r="CQ414" t="s">
        <v>134</v>
      </c>
      <c r="CR414" t="s">
        <v>113</v>
      </c>
      <c r="CS414" t="s">
        <v>134</v>
      </c>
      <c r="CT414" t="s">
        <v>132</v>
      </c>
      <c r="CU414" t="s">
        <v>134</v>
      </c>
      <c r="CV414" t="s">
        <v>132</v>
      </c>
      <c r="CW414" t="s">
        <v>132</v>
      </c>
      <c r="CX414" s="5">
        <v>16702346445</v>
      </c>
      <c r="CY414" t="s">
        <v>2854</v>
      </c>
      <c r="CZ414" t="s">
        <v>3152</v>
      </c>
      <c r="DA414" t="s">
        <v>134</v>
      </c>
      <c r="DB414" t="s">
        <v>113</v>
      </c>
      <c r="DC414" t="s">
        <v>2850</v>
      </c>
      <c r="DD414" t="s">
        <v>2851</v>
      </c>
      <c r="DF414" t="s">
        <v>5517</v>
      </c>
      <c r="DG414" t="s">
        <v>2854</v>
      </c>
    </row>
    <row r="415" spans="1:111" ht="14.45" customHeight="1" x14ac:dyDescent="0.25">
      <c r="A415" t="s">
        <v>5518</v>
      </c>
      <c r="B415" t="s">
        <v>187</v>
      </c>
      <c r="C415" s="1">
        <v>44830.346401967596</v>
      </c>
      <c r="D415" s="1">
        <v>44882</v>
      </c>
      <c r="E415" t="s">
        <v>170</v>
      </c>
      <c r="G415" t="s">
        <v>113</v>
      </c>
      <c r="H415" t="s">
        <v>113</v>
      </c>
      <c r="I415" t="s">
        <v>113</v>
      </c>
      <c r="J415" t="s">
        <v>5519</v>
      </c>
      <c r="K415" t="s">
        <v>5520</v>
      </c>
      <c r="L415" t="s">
        <v>5521</v>
      </c>
      <c r="M415" t="s">
        <v>947</v>
      </c>
      <c r="N415" t="s">
        <v>117</v>
      </c>
      <c r="O415" t="s">
        <v>118</v>
      </c>
      <c r="P415" s="4">
        <v>96950</v>
      </c>
      <c r="Q415" t="s">
        <v>119</v>
      </c>
      <c r="R415" t="s">
        <v>118</v>
      </c>
      <c r="S415" s="5">
        <v>16707850692</v>
      </c>
      <c r="U415">
        <v>72241</v>
      </c>
      <c r="V415" t="s">
        <v>120</v>
      </c>
      <c r="X415" t="s">
        <v>5522</v>
      </c>
      <c r="Y415" t="s">
        <v>5523</v>
      </c>
      <c r="Z415" t="s">
        <v>5524</v>
      </c>
      <c r="AA415" t="s">
        <v>144</v>
      </c>
      <c r="AB415" t="s">
        <v>5521</v>
      </c>
      <c r="AC415" t="s">
        <v>947</v>
      </c>
      <c r="AD415" t="s">
        <v>117</v>
      </c>
      <c r="AE415" t="s">
        <v>118</v>
      </c>
      <c r="AF415" s="4">
        <v>96950</v>
      </c>
      <c r="AG415" t="s">
        <v>119</v>
      </c>
      <c r="AH415" t="s">
        <v>118</v>
      </c>
      <c r="AI415" s="5">
        <v>16707850692</v>
      </c>
      <c r="AK415" t="s">
        <v>5525</v>
      </c>
      <c r="BC415" t="str">
        <f>"35-2015.00"</f>
        <v>35-2015.00</v>
      </c>
      <c r="BD415" t="s">
        <v>5526</v>
      </c>
      <c r="BE415" t="s">
        <v>5527</v>
      </c>
      <c r="BF415" t="s">
        <v>289</v>
      </c>
      <c r="BG415">
        <v>6</v>
      </c>
      <c r="BH415">
        <v>6</v>
      </c>
      <c r="BI415" s="1">
        <v>44866</v>
      </c>
      <c r="BJ415" s="1">
        <v>45199</v>
      </c>
      <c r="BK415" s="1">
        <v>44882</v>
      </c>
      <c r="BL415" s="1">
        <v>45199</v>
      </c>
      <c r="BM415">
        <v>40</v>
      </c>
      <c r="BN415">
        <v>0</v>
      </c>
      <c r="BO415">
        <v>8</v>
      </c>
      <c r="BP415">
        <v>8</v>
      </c>
      <c r="BQ415">
        <v>8</v>
      </c>
      <c r="BR415">
        <v>8</v>
      </c>
      <c r="BS415">
        <v>8</v>
      </c>
      <c r="BT415">
        <v>0</v>
      </c>
      <c r="BU415" t="str">
        <f>"2:00 PM"</f>
        <v>2:00 PM</v>
      </c>
      <c r="BV415" t="str">
        <f>"10:00 PM"</f>
        <v>10:00 PM</v>
      </c>
      <c r="BW415" t="s">
        <v>164</v>
      </c>
      <c r="BX415">
        <v>0</v>
      </c>
      <c r="BY415">
        <v>6</v>
      </c>
      <c r="BZ415" t="s">
        <v>113</v>
      </c>
      <c r="CB415" t="s">
        <v>5528</v>
      </c>
      <c r="CC415" t="s">
        <v>5529</v>
      </c>
      <c r="CD415" t="s">
        <v>947</v>
      </c>
      <c r="CE415" t="s">
        <v>117</v>
      </c>
      <c r="CF415" t="s">
        <v>118</v>
      </c>
      <c r="CG415" s="4">
        <v>96950</v>
      </c>
      <c r="CH415" s="2">
        <v>8.76</v>
      </c>
      <c r="CI415" s="2">
        <v>9</v>
      </c>
      <c r="CJ415" s="2">
        <v>13.14</v>
      </c>
      <c r="CK415" s="2">
        <v>13.5</v>
      </c>
      <c r="CL415" t="s">
        <v>131</v>
      </c>
      <c r="CM415" t="s">
        <v>132</v>
      </c>
      <c r="CN415" t="s">
        <v>1330</v>
      </c>
      <c r="CP415" t="s">
        <v>113</v>
      </c>
      <c r="CQ415" t="s">
        <v>134</v>
      </c>
      <c r="CR415" t="s">
        <v>134</v>
      </c>
      <c r="CS415" t="s">
        <v>134</v>
      </c>
      <c r="CT415" t="s">
        <v>132</v>
      </c>
      <c r="CU415" t="s">
        <v>134</v>
      </c>
      <c r="CV415" t="s">
        <v>132</v>
      </c>
      <c r="CW415" t="s">
        <v>1460</v>
      </c>
      <c r="CX415" s="5">
        <v>16707850692</v>
      </c>
      <c r="CY415" t="s">
        <v>5525</v>
      </c>
      <c r="CZ415" t="s">
        <v>132</v>
      </c>
      <c r="DA415" t="s">
        <v>134</v>
      </c>
      <c r="DB415" t="s">
        <v>113</v>
      </c>
    </row>
    <row r="416" spans="1:111" ht="14.45" customHeight="1" x14ac:dyDescent="0.25">
      <c r="A416" t="s">
        <v>5530</v>
      </c>
      <c r="B416" t="s">
        <v>111</v>
      </c>
      <c r="C416" s="1">
        <v>44776.433473263889</v>
      </c>
      <c r="D416" s="1">
        <v>44882</v>
      </c>
      <c r="E416" t="s">
        <v>170</v>
      </c>
      <c r="G416" t="s">
        <v>113</v>
      </c>
      <c r="H416" t="s">
        <v>113</v>
      </c>
      <c r="I416" t="s">
        <v>113</v>
      </c>
      <c r="J416" t="s">
        <v>1657</v>
      </c>
      <c r="K416" t="s">
        <v>4666</v>
      </c>
      <c r="L416" t="s">
        <v>1560</v>
      </c>
      <c r="M416" t="s">
        <v>1561</v>
      </c>
      <c r="N416" t="s">
        <v>117</v>
      </c>
      <c r="O416" t="s">
        <v>118</v>
      </c>
      <c r="P416" s="4">
        <v>96950</v>
      </c>
      <c r="Q416" t="s">
        <v>119</v>
      </c>
      <c r="R416" t="s">
        <v>117</v>
      </c>
      <c r="S416" s="5">
        <v>16702342664</v>
      </c>
      <c r="T416">
        <v>0</v>
      </c>
      <c r="U416">
        <v>236220</v>
      </c>
      <c r="V416" t="s">
        <v>120</v>
      </c>
      <c r="X416" t="s">
        <v>1741</v>
      </c>
      <c r="Y416" t="s">
        <v>1563</v>
      </c>
      <c r="Z416" t="s">
        <v>1564</v>
      </c>
      <c r="AA416" t="s">
        <v>1565</v>
      </c>
      <c r="AB416" t="s">
        <v>1560</v>
      </c>
      <c r="AC416" t="s">
        <v>1561</v>
      </c>
      <c r="AD416" t="s">
        <v>117</v>
      </c>
      <c r="AE416" t="s">
        <v>118</v>
      </c>
      <c r="AF416" s="4">
        <v>96950</v>
      </c>
      <c r="AG416" t="s">
        <v>119</v>
      </c>
      <c r="AH416" t="s">
        <v>117</v>
      </c>
      <c r="AI416" s="5">
        <v>16702342664</v>
      </c>
      <c r="AJ416">
        <v>0</v>
      </c>
      <c r="AK416" t="s">
        <v>1566</v>
      </c>
      <c r="BC416" t="str">
        <f>"47-2141.00"</f>
        <v>47-2141.00</v>
      </c>
      <c r="BD416" t="s">
        <v>5426</v>
      </c>
      <c r="BE416" t="s">
        <v>5427</v>
      </c>
      <c r="BF416" t="s">
        <v>5428</v>
      </c>
      <c r="BG416">
        <v>3</v>
      </c>
      <c r="BI416" s="1">
        <v>44835</v>
      </c>
      <c r="BJ416" s="1">
        <v>45199</v>
      </c>
      <c r="BM416">
        <v>40</v>
      </c>
      <c r="BN416">
        <v>0</v>
      </c>
      <c r="BO416">
        <v>8</v>
      </c>
      <c r="BP416">
        <v>8</v>
      </c>
      <c r="BQ416">
        <v>8</v>
      </c>
      <c r="BR416">
        <v>8</v>
      </c>
      <c r="BS416">
        <v>8</v>
      </c>
      <c r="BT416">
        <v>0</v>
      </c>
      <c r="BU416" t="str">
        <f>"8:00 AM"</f>
        <v>8:00 AM</v>
      </c>
      <c r="BV416" t="str">
        <f>"5:00 PM"</f>
        <v>5:00 PM</v>
      </c>
      <c r="BW416" t="s">
        <v>164</v>
      </c>
      <c r="BX416">
        <v>0</v>
      </c>
      <c r="BY416">
        <v>12</v>
      </c>
      <c r="BZ416" t="s">
        <v>113</v>
      </c>
      <c r="CB416" t="s">
        <v>5429</v>
      </c>
      <c r="CC416" t="s">
        <v>1560</v>
      </c>
      <c r="CD416" t="s">
        <v>1561</v>
      </c>
      <c r="CE416" t="s">
        <v>117</v>
      </c>
      <c r="CF416" t="s">
        <v>118</v>
      </c>
      <c r="CG416" s="4">
        <v>96950</v>
      </c>
      <c r="CH416" s="2">
        <v>9.92</v>
      </c>
      <c r="CI416" s="2">
        <v>9.92</v>
      </c>
      <c r="CJ416" s="2">
        <v>14.88</v>
      </c>
      <c r="CK416" s="2">
        <v>14.88</v>
      </c>
      <c r="CL416" t="s">
        <v>131</v>
      </c>
      <c r="CM416" t="s">
        <v>132</v>
      </c>
      <c r="CN416" t="s">
        <v>133</v>
      </c>
      <c r="CP416" t="s">
        <v>113</v>
      </c>
      <c r="CQ416" t="s">
        <v>134</v>
      </c>
      <c r="CR416" t="s">
        <v>113</v>
      </c>
      <c r="CS416" t="s">
        <v>134</v>
      </c>
      <c r="CT416" t="s">
        <v>132</v>
      </c>
      <c r="CU416" t="s">
        <v>134</v>
      </c>
      <c r="CV416" t="s">
        <v>132</v>
      </c>
      <c r="CW416" t="s">
        <v>1572</v>
      </c>
      <c r="CX416" s="5">
        <v>16702342664</v>
      </c>
      <c r="CY416" t="s">
        <v>1566</v>
      </c>
      <c r="CZ416" t="s">
        <v>399</v>
      </c>
      <c r="DA416" t="s">
        <v>134</v>
      </c>
      <c r="DB416" t="s">
        <v>113</v>
      </c>
    </row>
    <row r="417" spans="1:111" ht="14.45" customHeight="1" x14ac:dyDescent="0.25">
      <c r="A417" t="s">
        <v>5531</v>
      </c>
      <c r="B417" t="s">
        <v>187</v>
      </c>
      <c r="C417" s="1">
        <v>44820.12430891204</v>
      </c>
      <c r="D417" s="1">
        <v>44882</v>
      </c>
      <c r="E417" t="s">
        <v>170</v>
      </c>
      <c r="G417" t="s">
        <v>113</v>
      </c>
      <c r="H417" t="s">
        <v>113</v>
      </c>
      <c r="I417" t="s">
        <v>113</v>
      </c>
      <c r="J417" t="s">
        <v>5532</v>
      </c>
      <c r="L417" t="s">
        <v>5533</v>
      </c>
      <c r="M417" t="s">
        <v>5534</v>
      </c>
      <c r="N417" t="s">
        <v>117</v>
      </c>
      <c r="O417" t="s">
        <v>118</v>
      </c>
      <c r="P417" s="4">
        <v>96950</v>
      </c>
      <c r="Q417" t="s">
        <v>119</v>
      </c>
      <c r="S417" s="5">
        <v>16702333839</v>
      </c>
      <c r="U417">
        <v>722515</v>
      </c>
      <c r="V417" t="s">
        <v>120</v>
      </c>
      <c r="X417" t="s">
        <v>5535</v>
      </c>
      <c r="Y417" t="s">
        <v>5536</v>
      </c>
      <c r="Z417" t="s">
        <v>1271</v>
      </c>
      <c r="AA417" t="s">
        <v>1075</v>
      </c>
      <c r="AB417" t="s">
        <v>5533</v>
      </c>
      <c r="AC417" t="s">
        <v>5534</v>
      </c>
      <c r="AD417" t="s">
        <v>117</v>
      </c>
      <c r="AE417" t="s">
        <v>118</v>
      </c>
      <c r="AF417" s="4">
        <v>96950</v>
      </c>
      <c r="AG417" t="s">
        <v>119</v>
      </c>
      <c r="AI417" s="5">
        <v>16702333839</v>
      </c>
      <c r="AK417" t="s">
        <v>5537</v>
      </c>
      <c r="BC417" t="str">
        <f>"35-2021.00"</f>
        <v>35-2021.00</v>
      </c>
      <c r="BD417" t="s">
        <v>1703</v>
      </c>
      <c r="BE417" t="s">
        <v>5538</v>
      </c>
      <c r="BF417" t="s">
        <v>5539</v>
      </c>
      <c r="BG417">
        <v>10</v>
      </c>
      <c r="BH417">
        <v>10</v>
      </c>
      <c r="BI417" s="1">
        <v>44835</v>
      </c>
      <c r="BJ417" s="1">
        <v>45199</v>
      </c>
      <c r="BK417" s="1">
        <v>44882</v>
      </c>
      <c r="BL417" s="1">
        <v>45199</v>
      </c>
      <c r="BM417">
        <v>35</v>
      </c>
      <c r="BN417">
        <v>7</v>
      </c>
      <c r="BO417">
        <v>0</v>
      </c>
      <c r="BP417">
        <v>7</v>
      </c>
      <c r="BQ417">
        <v>7</v>
      </c>
      <c r="BR417">
        <v>0</v>
      </c>
      <c r="BS417">
        <v>7</v>
      </c>
      <c r="BT417">
        <v>7</v>
      </c>
      <c r="BU417" t="str">
        <f>"1:00 PM"</f>
        <v>1:00 PM</v>
      </c>
      <c r="BV417" t="str">
        <f>"8:00 PM"</f>
        <v>8:00 PM</v>
      </c>
      <c r="BW417" t="s">
        <v>164</v>
      </c>
      <c r="BX417">
        <v>0</v>
      </c>
      <c r="BY417">
        <v>3</v>
      </c>
      <c r="BZ417" t="s">
        <v>113</v>
      </c>
      <c r="CB417" t="s">
        <v>5540</v>
      </c>
      <c r="CC417" t="s">
        <v>5533</v>
      </c>
      <c r="CD417" t="s">
        <v>5534</v>
      </c>
      <c r="CE417" t="s">
        <v>117</v>
      </c>
      <c r="CF417" t="s">
        <v>118</v>
      </c>
      <c r="CG417" s="4">
        <v>96950</v>
      </c>
      <c r="CH417" s="2">
        <v>7.87</v>
      </c>
      <c r="CI417" s="2">
        <v>7.87</v>
      </c>
      <c r="CJ417" s="2">
        <v>11.81</v>
      </c>
      <c r="CK417" s="2">
        <v>11.81</v>
      </c>
      <c r="CL417" t="s">
        <v>131</v>
      </c>
      <c r="CM417" t="s">
        <v>557</v>
      </c>
      <c r="CN417" t="s">
        <v>133</v>
      </c>
      <c r="CP417" t="s">
        <v>113</v>
      </c>
      <c r="CQ417" t="s">
        <v>134</v>
      </c>
      <c r="CR417" t="s">
        <v>134</v>
      </c>
      <c r="CS417" t="s">
        <v>134</v>
      </c>
      <c r="CT417" t="s">
        <v>132</v>
      </c>
      <c r="CU417" t="s">
        <v>134</v>
      </c>
      <c r="CV417" t="s">
        <v>134</v>
      </c>
      <c r="CW417" t="s">
        <v>5541</v>
      </c>
      <c r="CX417" s="5">
        <v>16702333839</v>
      </c>
      <c r="CY417" t="s">
        <v>5537</v>
      </c>
      <c r="CZ417" t="s">
        <v>183</v>
      </c>
      <c r="DA417" t="s">
        <v>134</v>
      </c>
      <c r="DB417" t="s">
        <v>113</v>
      </c>
    </row>
    <row r="418" spans="1:111" ht="14.45" customHeight="1" x14ac:dyDescent="0.25">
      <c r="A418" t="s">
        <v>5542</v>
      </c>
      <c r="B418" t="s">
        <v>187</v>
      </c>
      <c r="C418" s="1">
        <v>44750.039388541663</v>
      </c>
      <c r="D418" s="1">
        <v>44882</v>
      </c>
      <c r="E418" t="s">
        <v>170</v>
      </c>
      <c r="G418" t="s">
        <v>113</v>
      </c>
      <c r="H418" t="s">
        <v>113</v>
      </c>
      <c r="I418" t="s">
        <v>113</v>
      </c>
      <c r="J418" t="s">
        <v>173</v>
      </c>
      <c r="K418" t="s">
        <v>174</v>
      </c>
      <c r="L418" t="s">
        <v>175</v>
      </c>
      <c r="N418" t="s">
        <v>141</v>
      </c>
      <c r="O418" t="s">
        <v>118</v>
      </c>
      <c r="P418" s="4">
        <v>96950</v>
      </c>
      <c r="Q418" t="s">
        <v>119</v>
      </c>
      <c r="S418" s="5">
        <v>16702345900</v>
      </c>
      <c r="T418">
        <v>575</v>
      </c>
      <c r="U418">
        <v>721110</v>
      </c>
      <c r="V418" t="s">
        <v>120</v>
      </c>
      <c r="X418" t="s">
        <v>176</v>
      </c>
      <c r="Y418" t="s">
        <v>177</v>
      </c>
      <c r="AA418" t="s">
        <v>178</v>
      </c>
      <c r="AB418" t="s">
        <v>175</v>
      </c>
      <c r="AD418" t="s">
        <v>141</v>
      </c>
      <c r="AE418" t="s">
        <v>118</v>
      </c>
      <c r="AF418" s="4">
        <v>96950</v>
      </c>
      <c r="AG418" t="s">
        <v>119</v>
      </c>
      <c r="AI418" s="5">
        <v>16702345900</v>
      </c>
      <c r="AJ418">
        <v>574</v>
      </c>
      <c r="AK418" t="s">
        <v>179</v>
      </c>
      <c r="BC418" t="str">
        <f>"35-2014.00"</f>
        <v>35-2014.00</v>
      </c>
      <c r="BD418" t="s">
        <v>287</v>
      </c>
      <c r="BE418" t="s">
        <v>643</v>
      </c>
      <c r="BF418" t="s">
        <v>412</v>
      </c>
      <c r="BG418">
        <v>2</v>
      </c>
      <c r="BH418">
        <v>2</v>
      </c>
      <c r="BI418" s="1">
        <v>44835</v>
      </c>
      <c r="BJ418" s="1">
        <v>45199</v>
      </c>
      <c r="BK418" s="1">
        <v>44882</v>
      </c>
      <c r="BL418" s="1">
        <v>45199</v>
      </c>
      <c r="BM418">
        <v>40</v>
      </c>
      <c r="BN418">
        <v>7</v>
      </c>
      <c r="BO418">
        <v>7</v>
      </c>
      <c r="BP418">
        <v>6</v>
      </c>
      <c r="BQ418">
        <v>0</v>
      </c>
      <c r="BR418">
        <v>6</v>
      </c>
      <c r="BS418">
        <v>7</v>
      </c>
      <c r="BT418">
        <v>7</v>
      </c>
      <c r="BU418" t="str">
        <f>"1:00 PM"</f>
        <v>1:00 PM</v>
      </c>
      <c r="BV418" t="str">
        <f>"9:00 PM"</f>
        <v>9:00 PM</v>
      </c>
      <c r="BW418" t="s">
        <v>164</v>
      </c>
      <c r="BX418">
        <v>0</v>
      </c>
      <c r="BY418">
        <v>12</v>
      </c>
      <c r="BZ418" t="s">
        <v>113</v>
      </c>
      <c r="CB418" t="s">
        <v>644</v>
      </c>
      <c r="CC418" t="s">
        <v>184</v>
      </c>
      <c r="CE418" t="s">
        <v>141</v>
      </c>
      <c r="CF418" t="s">
        <v>118</v>
      </c>
      <c r="CG418" s="4">
        <v>96950</v>
      </c>
      <c r="CH418" s="2">
        <v>8.17</v>
      </c>
      <c r="CI418" s="2">
        <v>8.17</v>
      </c>
      <c r="CJ418" s="2">
        <v>12.25</v>
      </c>
      <c r="CK418" s="2">
        <v>12.25</v>
      </c>
      <c r="CL418" t="s">
        <v>131</v>
      </c>
      <c r="CN418" t="s">
        <v>133</v>
      </c>
      <c r="CP418" t="s">
        <v>113</v>
      </c>
      <c r="CQ418" t="s">
        <v>134</v>
      </c>
      <c r="CR418" t="s">
        <v>113</v>
      </c>
      <c r="CS418" t="s">
        <v>134</v>
      </c>
      <c r="CT418" t="s">
        <v>132</v>
      </c>
      <c r="CU418" t="s">
        <v>134</v>
      </c>
      <c r="CV418" t="s">
        <v>132</v>
      </c>
      <c r="CW418" t="s">
        <v>185</v>
      </c>
      <c r="CX418" s="5">
        <v>16702345900</v>
      </c>
      <c r="CY418" t="s">
        <v>179</v>
      </c>
      <c r="CZ418" t="s">
        <v>132</v>
      </c>
      <c r="DA418" t="s">
        <v>134</v>
      </c>
      <c r="DB418" t="s">
        <v>113</v>
      </c>
    </row>
    <row r="419" spans="1:111" ht="14.45" customHeight="1" x14ac:dyDescent="0.25">
      <c r="A419" t="s">
        <v>5543</v>
      </c>
      <c r="B419" t="s">
        <v>187</v>
      </c>
      <c r="C419" s="1">
        <v>44727.147604282407</v>
      </c>
      <c r="D419" s="1">
        <v>44882</v>
      </c>
      <c r="E419" t="s">
        <v>112</v>
      </c>
      <c r="F419" s="1">
        <v>44833.833333333336</v>
      </c>
      <c r="G419" t="s">
        <v>134</v>
      </c>
      <c r="H419" t="s">
        <v>113</v>
      </c>
      <c r="I419" t="s">
        <v>113</v>
      </c>
      <c r="J419" t="s">
        <v>173</v>
      </c>
      <c r="K419" t="s">
        <v>174</v>
      </c>
      <c r="L419" t="s">
        <v>175</v>
      </c>
      <c r="N419" t="s">
        <v>141</v>
      </c>
      <c r="O419" t="s">
        <v>118</v>
      </c>
      <c r="P419" s="4">
        <v>96950</v>
      </c>
      <c r="Q419" t="s">
        <v>119</v>
      </c>
      <c r="S419" s="5">
        <v>16702345900</v>
      </c>
      <c r="T419">
        <v>575</v>
      </c>
      <c r="U419">
        <v>721110</v>
      </c>
      <c r="V419" t="s">
        <v>120</v>
      </c>
      <c r="X419" t="s">
        <v>176</v>
      </c>
      <c r="Y419" t="s">
        <v>177</v>
      </c>
      <c r="AA419" t="s">
        <v>178</v>
      </c>
      <c r="AB419" t="s">
        <v>175</v>
      </c>
      <c r="AD419" t="s">
        <v>141</v>
      </c>
      <c r="AE419" t="s">
        <v>118</v>
      </c>
      <c r="AF419" s="4">
        <v>96950</v>
      </c>
      <c r="AG419" t="s">
        <v>119</v>
      </c>
      <c r="AI419" s="5">
        <v>16702345900</v>
      </c>
      <c r="AJ419">
        <v>574</v>
      </c>
      <c r="AK419" t="s">
        <v>179</v>
      </c>
      <c r="BC419" t="str">
        <f>"49-9071.00"</f>
        <v>49-9071.00</v>
      </c>
      <c r="BD419" t="s">
        <v>240</v>
      </c>
      <c r="BE419" t="s">
        <v>5370</v>
      </c>
      <c r="BF419" t="s">
        <v>3898</v>
      </c>
      <c r="BG419">
        <v>1</v>
      </c>
      <c r="BH419">
        <v>1</v>
      </c>
      <c r="BI419" s="1">
        <v>44835</v>
      </c>
      <c r="BJ419" s="1">
        <v>45930</v>
      </c>
      <c r="BK419" s="1">
        <v>44882</v>
      </c>
      <c r="BL419" s="1">
        <v>45930</v>
      </c>
      <c r="BM419">
        <v>40</v>
      </c>
      <c r="BN419">
        <v>0</v>
      </c>
      <c r="BO419">
        <v>7</v>
      </c>
      <c r="BP419">
        <v>7</v>
      </c>
      <c r="BQ419">
        <v>6</v>
      </c>
      <c r="BR419">
        <v>7</v>
      </c>
      <c r="BS419">
        <v>7</v>
      </c>
      <c r="BT419">
        <v>6</v>
      </c>
      <c r="BU419" t="str">
        <f>"1:00 AM"</f>
        <v>1:00 AM</v>
      </c>
      <c r="BV419" t="str">
        <f>"9:00 AM"</f>
        <v>9:00 AM</v>
      </c>
      <c r="BW419" t="s">
        <v>164</v>
      </c>
      <c r="BX419">
        <v>0</v>
      </c>
      <c r="BY419">
        <v>24</v>
      </c>
      <c r="BZ419" t="s">
        <v>113</v>
      </c>
      <c r="CB419" t="s">
        <v>183</v>
      </c>
      <c r="CC419" t="s">
        <v>184</v>
      </c>
      <c r="CE419" t="s">
        <v>141</v>
      </c>
      <c r="CF419" t="s">
        <v>118</v>
      </c>
      <c r="CG419" s="4">
        <v>96950</v>
      </c>
      <c r="CH419" s="2">
        <v>8.7200000000000006</v>
      </c>
      <c r="CI419" s="2">
        <v>8.7200000000000006</v>
      </c>
      <c r="CJ419" s="2">
        <v>13.08</v>
      </c>
      <c r="CK419" s="2">
        <v>13.08</v>
      </c>
      <c r="CL419" t="s">
        <v>131</v>
      </c>
      <c r="CN419" t="s">
        <v>133</v>
      </c>
      <c r="CP419" t="s">
        <v>113</v>
      </c>
      <c r="CQ419" t="s">
        <v>134</v>
      </c>
      <c r="CR419" t="s">
        <v>113</v>
      </c>
      <c r="CS419" t="s">
        <v>134</v>
      </c>
      <c r="CT419" t="s">
        <v>132</v>
      </c>
      <c r="CU419" t="s">
        <v>134</v>
      </c>
      <c r="CV419" t="s">
        <v>132</v>
      </c>
      <c r="CW419" t="s">
        <v>185</v>
      </c>
      <c r="CX419" s="5">
        <v>16702345900</v>
      </c>
      <c r="CY419" t="s">
        <v>179</v>
      </c>
      <c r="CZ419" t="s">
        <v>132</v>
      </c>
      <c r="DA419" t="s">
        <v>134</v>
      </c>
      <c r="DB419" t="s">
        <v>113</v>
      </c>
    </row>
    <row r="420" spans="1:111" ht="14.45" customHeight="1" x14ac:dyDescent="0.25">
      <c r="A420" t="s">
        <v>5544</v>
      </c>
      <c r="B420" t="s">
        <v>187</v>
      </c>
      <c r="C420" s="1">
        <v>44750.03673634259</v>
      </c>
      <c r="D420" s="1">
        <v>44882</v>
      </c>
      <c r="E420" t="s">
        <v>170</v>
      </c>
      <c r="G420" t="s">
        <v>113</v>
      </c>
      <c r="H420" t="s">
        <v>113</v>
      </c>
      <c r="I420" t="s">
        <v>113</v>
      </c>
      <c r="J420" t="s">
        <v>173</v>
      </c>
      <c r="K420" t="s">
        <v>174</v>
      </c>
      <c r="L420" t="s">
        <v>175</v>
      </c>
      <c r="N420" t="s">
        <v>141</v>
      </c>
      <c r="O420" t="s">
        <v>118</v>
      </c>
      <c r="P420" s="4">
        <v>96950</v>
      </c>
      <c r="Q420" t="s">
        <v>119</v>
      </c>
      <c r="S420" s="5">
        <v>16702345900</v>
      </c>
      <c r="T420">
        <v>575</v>
      </c>
      <c r="U420">
        <v>721110</v>
      </c>
      <c r="V420" t="s">
        <v>120</v>
      </c>
      <c r="X420" t="s">
        <v>176</v>
      </c>
      <c r="Y420" t="s">
        <v>177</v>
      </c>
      <c r="AA420" t="s">
        <v>178</v>
      </c>
      <c r="AB420" t="s">
        <v>175</v>
      </c>
      <c r="AD420" t="s">
        <v>141</v>
      </c>
      <c r="AE420" t="s">
        <v>118</v>
      </c>
      <c r="AF420" s="4">
        <v>96950</v>
      </c>
      <c r="AG420" t="s">
        <v>119</v>
      </c>
      <c r="AI420" s="5">
        <v>16702345900</v>
      </c>
      <c r="AJ420">
        <v>574</v>
      </c>
      <c r="AK420" t="s">
        <v>179</v>
      </c>
      <c r="BC420" t="str">
        <f>"35-2014.00"</f>
        <v>35-2014.00</v>
      </c>
      <c r="BD420" t="s">
        <v>287</v>
      </c>
      <c r="BE420" t="s">
        <v>643</v>
      </c>
      <c r="BF420" t="s">
        <v>412</v>
      </c>
      <c r="BG420">
        <v>3</v>
      </c>
      <c r="BH420">
        <v>3</v>
      </c>
      <c r="BI420" s="1">
        <v>44835</v>
      </c>
      <c r="BJ420" s="1">
        <v>45199</v>
      </c>
      <c r="BK420" s="1">
        <v>44882</v>
      </c>
      <c r="BL420" s="1">
        <v>45199</v>
      </c>
      <c r="BM420">
        <v>40</v>
      </c>
      <c r="BN420">
        <v>7</v>
      </c>
      <c r="BO420">
        <v>7</v>
      </c>
      <c r="BP420">
        <v>0</v>
      </c>
      <c r="BQ420">
        <v>6</v>
      </c>
      <c r="BR420">
        <v>6</v>
      </c>
      <c r="BS420">
        <v>7</v>
      </c>
      <c r="BT420">
        <v>7</v>
      </c>
      <c r="BU420" t="str">
        <f>"7:00 AM"</f>
        <v>7:00 AM</v>
      </c>
      <c r="BV420" t="str">
        <f>"3:00 PM"</f>
        <v>3:00 PM</v>
      </c>
      <c r="BW420" t="s">
        <v>164</v>
      </c>
      <c r="BX420">
        <v>0</v>
      </c>
      <c r="BY420">
        <v>12</v>
      </c>
      <c r="BZ420" t="s">
        <v>113</v>
      </c>
      <c r="CB420" t="s">
        <v>644</v>
      </c>
      <c r="CC420" t="s">
        <v>184</v>
      </c>
      <c r="CE420" t="s">
        <v>141</v>
      </c>
      <c r="CF420" t="s">
        <v>118</v>
      </c>
      <c r="CG420" s="4">
        <v>96950</v>
      </c>
      <c r="CH420" s="2">
        <v>8.17</v>
      </c>
      <c r="CI420" s="2">
        <v>8.17</v>
      </c>
      <c r="CJ420" s="2">
        <v>12.25</v>
      </c>
      <c r="CK420" s="2">
        <v>12.25</v>
      </c>
      <c r="CL420" t="s">
        <v>131</v>
      </c>
      <c r="CN420" t="s">
        <v>133</v>
      </c>
      <c r="CP420" t="s">
        <v>113</v>
      </c>
      <c r="CQ420" t="s">
        <v>134</v>
      </c>
      <c r="CR420" t="s">
        <v>113</v>
      </c>
      <c r="CS420" t="s">
        <v>134</v>
      </c>
      <c r="CT420" t="s">
        <v>132</v>
      </c>
      <c r="CU420" t="s">
        <v>134</v>
      </c>
      <c r="CV420" t="s">
        <v>132</v>
      </c>
      <c r="CW420" t="s">
        <v>185</v>
      </c>
      <c r="CX420" s="5">
        <v>16702345900</v>
      </c>
      <c r="CY420" t="s">
        <v>179</v>
      </c>
      <c r="CZ420" t="s">
        <v>132</v>
      </c>
      <c r="DA420" t="s">
        <v>134</v>
      </c>
      <c r="DB420" t="s">
        <v>113</v>
      </c>
    </row>
    <row r="421" spans="1:111" ht="14.45" customHeight="1" x14ac:dyDescent="0.25">
      <c r="A421" t="s">
        <v>5545</v>
      </c>
      <c r="B421" t="s">
        <v>187</v>
      </c>
      <c r="C421" s="1">
        <v>44750.067174074073</v>
      </c>
      <c r="D421" s="1">
        <v>44882</v>
      </c>
      <c r="E421" t="s">
        <v>112</v>
      </c>
      <c r="F421" s="1">
        <v>44833.833333333336</v>
      </c>
      <c r="G421" t="s">
        <v>134</v>
      </c>
      <c r="H421" t="s">
        <v>113</v>
      </c>
      <c r="I421" t="s">
        <v>113</v>
      </c>
      <c r="J421" t="s">
        <v>173</v>
      </c>
      <c r="K421" t="s">
        <v>174</v>
      </c>
      <c r="L421" t="s">
        <v>175</v>
      </c>
      <c r="N421" t="s">
        <v>141</v>
      </c>
      <c r="O421" t="s">
        <v>118</v>
      </c>
      <c r="P421" s="4">
        <v>96950</v>
      </c>
      <c r="Q421" t="s">
        <v>119</v>
      </c>
      <c r="S421" s="5">
        <v>16702345900</v>
      </c>
      <c r="T421">
        <v>575</v>
      </c>
      <c r="U421">
        <v>721110</v>
      </c>
      <c r="V421" t="s">
        <v>120</v>
      </c>
      <c r="X421" t="s">
        <v>176</v>
      </c>
      <c r="Y421" t="s">
        <v>177</v>
      </c>
      <c r="AA421" t="s">
        <v>178</v>
      </c>
      <c r="AB421" t="s">
        <v>175</v>
      </c>
      <c r="AD421" t="s">
        <v>141</v>
      </c>
      <c r="AE421" t="s">
        <v>118</v>
      </c>
      <c r="AF421" s="4">
        <v>96950</v>
      </c>
      <c r="AG421" t="s">
        <v>119</v>
      </c>
      <c r="AI421" s="5">
        <v>16702345900</v>
      </c>
      <c r="AJ421">
        <v>575</v>
      </c>
      <c r="AK421" t="s">
        <v>179</v>
      </c>
      <c r="BC421" t="str">
        <f>"49-9071.00"</f>
        <v>49-9071.00</v>
      </c>
      <c r="BD421" t="s">
        <v>240</v>
      </c>
      <c r="BE421" t="s">
        <v>357</v>
      </c>
      <c r="BF421" t="s">
        <v>358</v>
      </c>
      <c r="BG421">
        <v>1</v>
      </c>
      <c r="BH421">
        <v>1</v>
      </c>
      <c r="BI421" s="1">
        <v>44835</v>
      </c>
      <c r="BJ421" s="1">
        <v>45930</v>
      </c>
      <c r="BK421" s="1">
        <v>44882</v>
      </c>
      <c r="BL421" s="1">
        <v>45930</v>
      </c>
      <c r="BM421">
        <v>40</v>
      </c>
      <c r="BN421">
        <v>0</v>
      </c>
      <c r="BO421">
        <v>7</v>
      </c>
      <c r="BP421">
        <v>7</v>
      </c>
      <c r="BQ421">
        <v>7</v>
      </c>
      <c r="BR421">
        <v>7</v>
      </c>
      <c r="BS421">
        <v>7</v>
      </c>
      <c r="BT421">
        <v>5</v>
      </c>
      <c r="BU421" t="str">
        <f>"8:00 AM"</f>
        <v>8:00 AM</v>
      </c>
      <c r="BV421" t="str">
        <f>"4:00 PM"</f>
        <v>4:00 PM</v>
      </c>
      <c r="BW421" t="s">
        <v>164</v>
      </c>
      <c r="BX421">
        <v>0</v>
      </c>
      <c r="BY421">
        <v>24</v>
      </c>
      <c r="BZ421" t="s">
        <v>113</v>
      </c>
      <c r="CB421" t="s">
        <v>183</v>
      </c>
      <c r="CC421" t="s">
        <v>184</v>
      </c>
      <c r="CE421" t="s">
        <v>141</v>
      </c>
      <c r="CF421" t="s">
        <v>118</v>
      </c>
      <c r="CG421" s="4">
        <v>96950</v>
      </c>
      <c r="CH421" s="2">
        <v>8.7200000000000006</v>
      </c>
      <c r="CI421" s="2">
        <v>8.7200000000000006</v>
      </c>
      <c r="CJ421" s="2">
        <v>13.08</v>
      </c>
      <c r="CK421" s="2">
        <v>13.08</v>
      </c>
      <c r="CL421" t="s">
        <v>131</v>
      </c>
      <c r="CN421" t="s">
        <v>133</v>
      </c>
      <c r="CP421" t="s">
        <v>113</v>
      </c>
      <c r="CQ421" t="s">
        <v>134</v>
      </c>
      <c r="CR421" t="s">
        <v>113</v>
      </c>
      <c r="CS421" t="s">
        <v>134</v>
      </c>
      <c r="CT421" t="s">
        <v>132</v>
      </c>
      <c r="CU421" t="s">
        <v>134</v>
      </c>
      <c r="CV421" t="s">
        <v>132</v>
      </c>
      <c r="CW421" t="s">
        <v>185</v>
      </c>
      <c r="CX421" s="5">
        <v>16702345900</v>
      </c>
      <c r="CY421" t="s">
        <v>179</v>
      </c>
      <c r="CZ421" t="s">
        <v>132</v>
      </c>
      <c r="DA421" t="s">
        <v>134</v>
      </c>
      <c r="DB421" t="s">
        <v>113</v>
      </c>
    </row>
    <row r="422" spans="1:111" ht="14.45" customHeight="1" x14ac:dyDescent="0.25">
      <c r="A422" t="s">
        <v>5546</v>
      </c>
      <c r="B422" t="s">
        <v>187</v>
      </c>
      <c r="C422" s="1">
        <v>44838.978115509257</v>
      </c>
      <c r="D422" s="1">
        <v>44882</v>
      </c>
      <c r="E422" t="s">
        <v>170</v>
      </c>
      <c r="G422" t="s">
        <v>113</v>
      </c>
      <c r="H422" t="s">
        <v>113</v>
      </c>
      <c r="I422" t="s">
        <v>113</v>
      </c>
      <c r="J422" t="s">
        <v>4701</v>
      </c>
      <c r="L422" t="s">
        <v>4702</v>
      </c>
      <c r="N422" t="s">
        <v>695</v>
      </c>
      <c r="O422" t="s">
        <v>118</v>
      </c>
      <c r="P422" s="4">
        <v>96952</v>
      </c>
      <c r="Q422" t="s">
        <v>119</v>
      </c>
      <c r="S422" s="5">
        <v>16704330422</v>
      </c>
      <c r="U422">
        <v>212312</v>
      </c>
      <c r="V422" t="s">
        <v>120</v>
      </c>
      <c r="X422" t="s">
        <v>4703</v>
      </c>
      <c r="Y422" t="s">
        <v>4704</v>
      </c>
      <c r="Z422" t="s">
        <v>2408</v>
      </c>
      <c r="AA422" t="s">
        <v>349</v>
      </c>
      <c r="AB422" t="s">
        <v>5547</v>
      </c>
      <c r="AD422" t="s">
        <v>695</v>
      </c>
      <c r="AE422" t="s">
        <v>118</v>
      </c>
      <c r="AF422" s="4">
        <v>96952</v>
      </c>
      <c r="AG422" t="s">
        <v>119</v>
      </c>
      <c r="AI422" s="5">
        <v>16704330422</v>
      </c>
      <c r="AK422" t="s">
        <v>4706</v>
      </c>
      <c r="BC422" t="str">
        <f>"53-3032.00"</f>
        <v>53-3032.00</v>
      </c>
      <c r="BD422" t="s">
        <v>819</v>
      </c>
      <c r="BE422" t="s">
        <v>5548</v>
      </c>
      <c r="BF422" t="s">
        <v>5549</v>
      </c>
      <c r="BG422">
        <v>8</v>
      </c>
      <c r="BH422">
        <v>8</v>
      </c>
      <c r="BI422" s="1">
        <v>44927</v>
      </c>
      <c r="BJ422" s="1">
        <v>45291</v>
      </c>
      <c r="BK422" s="1">
        <v>44927</v>
      </c>
      <c r="BL422" s="1">
        <v>45291</v>
      </c>
      <c r="BM422">
        <v>40</v>
      </c>
      <c r="BN422">
        <v>0</v>
      </c>
      <c r="BO422">
        <v>8</v>
      </c>
      <c r="BP422">
        <v>8</v>
      </c>
      <c r="BQ422">
        <v>8</v>
      </c>
      <c r="BR422">
        <v>8</v>
      </c>
      <c r="BS422">
        <v>8</v>
      </c>
      <c r="BT422">
        <v>0</v>
      </c>
      <c r="BU422" t="str">
        <f>"7:30 AM"</f>
        <v>7:30 AM</v>
      </c>
      <c r="BV422" t="str">
        <f>"4:30 PM"</f>
        <v>4:30 PM</v>
      </c>
      <c r="BW422" t="s">
        <v>128</v>
      </c>
      <c r="BX422">
        <v>0</v>
      </c>
      <c r="BY422">
        <v>12</v>
      </c>
      <c r="BZ422" t="s">
        <v>113</v>
      </c>
      <c r="CB422" t="s">
        <v>5550</v>
      </c>
      <c r="CC422" t="s">
        <v>4705</v>
      </c>
      <c r="CE422" t="s">
        <v>3527</v>
      </c>
      <c r="CF422" t="s">
        <v>118</v>
      </c>
      <c r="CG422" s="4">
        <v>96952</v>
      </c>
      <c r="CH422" s="2">
        <v>10.09</v>
      </c>
      <c r="CI422" s="2">
        <v>10.09</v>
      </c>
      <c r="CJ422" s="2">
        <v>15.14</v>
      </c>
      <c r="CK422" s="2">
        <v>15.14</v>
      </c>
      <c r="CL422" t="s">
        <v>131</v>
      </c>
      <c r="CM422" t="s">
        <v>4738</v>
      </c>
      <c r="CN422" t="s">
        <v>1330</v>
      </c>
      <c r="CP422" t="s">
        <v>113</v>
      </c>
      <c r="CQ422" t="s">
        <v>134</v>
      </c>
      <c r="CR422" t="s">
        <v>134</v>
      </c>
      <c r="CS422" t="s">
        <v>134</v>
      </c>
      <c r="CT422" t="s">
        <v>132</v>
      </c>
      <c r="CU422" t="s">
        <v>134</v>
      </c>
      <c r="CV422" t="s">
        <v>134</v>
      </c>
      <c r="CW422" t="s">
        <v>4712</v>
      </c>
      <c r="CX422" s="5">
        <v>16704330422</v>
      </c>
      <c r="CY422" t="s">
        <v>4713</v>
      </c>
      <c r="CZ422" t="s">
        <v>132</v>
      </c>
      <c r="DA422" t="s">
        <v>134</v>
      </c>
      <c r="DB422" t="s">
        <v>113</v>
      </c>
    </row>
    <row r="423" spans="1:111" ht="14.45" customHeight="1" x14ac:dyDescent="0.25">
      <c r="A423" t="s">
        <v>5551</v>
      </c>
      <c r="B423" t="s">
        <v>187</v>
      </c>
      <c r="C423" s="1">
        <v>44838.981366666667</v>
      </c>
      <c r="D423" s="1">
        <v>44882</v>
      </c>
      <c r="E423" t="s">
        <v>112</v>
      </c>
      <c r="F423" s="1">
        <v>44925.791666666664</v>
      </c>
      <c r="G423" t="s">
        <v>113</v>
      </c>
      <c r="H423" t="s">
        <v>113</v>
      </c>
      <c r="I423" t="s">
        <v>113</v>
      </c>
      <c r="J423" t="s">
        <v>4701</v>
      </c>
      <c r="L423" t="s">
        <v>4702</v>
      </c>
      <c r="N423" t="s">
        <v>695</v>
      </c>
      <c r="O423" t="s">
        <v>118</v>
      </c>
      <c r="P423" s="4">
        <v>96952</v>
      </c>
      <c r="Q423" t="s">
        <v>119</v>
      </c>
      <c r="S423" s="5">
        <v>16704330422</v>
      </c>
      <c r="U423">
        <v>212312</v>
      </c>
      <c r="V423" t="s">
        <v>120</v>
      </c>
      <c r="X423" t="s">
        <v>4703</v>
      </c>
      <c r="Y423" t="s">
        <v>4704</v>
      </c>
      <c r="Z423" t="s">
        <v>2408</v>
      </c>
      <c r="AA423" t="s">
        <v>349</v>
      </c>
      <c r="AB423" t="s">
        <v>5547</v>
      </c>
      <c r="AD423" t="s">
        <v>695</v>
      </c>
      <c r="AE423" t="s">
        <v>118</v>
      </c>
      <c r="AF423" s="4">
        <v>96952</v>
      </c>
      <c r="AG423" t="s">
        <v>119</v>
      </c>
      <c r="AI423" s="5">
        <v>16704330422</v>
      </c>
      <c r="AK423" t="s">
        <v>4706</v>
      </c>
      <c r="BC423" t="str">
        <f>"53-3032.00"</f>
        <v>53-3032.00</v>
      </c>
      <c r="BD423" t="s">
        <v>819</v>
      </c>
      <c r="BE423" t="s">
        <v>5548</v>
      </c>
      <c r="BF423" t="s">
        <v>5549</v>
      </c>
      <c r="BG423">
        <v>3</v>
      </c>
      <c r="BH423">
        <v>3</v>
      </c>
      <c r="BI423" s="1">
        <v>44927</v>
      </c>
      <c r="BJ423" s="1">
        <v>45291</v>
      </c>
      <c r="BK423" s="1">
        <v>44927</v>
      </c>
      <c r="BL423" s="1">
        <v>45291</v>
      </c>
      <c r="BM423">
        <v>40</v>
      </c>
      <c r="BN423">
        <v>0</v>
      </c>
      <c r="BO423">
        <v>8</v>
      </c>
      <c r="BP423">
        <v>8</v>
      </c>
      <c r="BQ423">
        <v>8</v>
      </c>
      <c r="BR423">
        <v>8</v>
      </c>
      <c r="BS423">
        <v>8</v>
      </c>
      <c r="BT423">
        <v>0</v>
      </c>
      <c r="BU423" t="str">
        <f>"7:30 AM"</f>
        <v>7:30 AM</v>
      </c>
      <c r="BV423" t="str">
        <f>"4:30 PM"</f>
        <v>4:30 PM</v>
      </c>
      <c r="BW423" t="s">
        <v>128</v>
      </c>
      <c r="BX423">
        <v>0</v>
      </c>
      <c r="BY423">
        <v>12</v>
      </c>
      <c r="BZ423" t="s">
        <v>113</v>
      </c>
      <c r="CB423" t="s">
        <v>5550</v>
      </c>
      <c r="CC423" t="s">
        <v>4705</v>
      </c>
      <c r="CE423" t="s">
        <v>3527</v>
      </c>
      <c r="CF423" t="s">
        <v>118</v>
      </c>
      <c r="CG423" s="4">
        <v>96952</v>
      </c>
      <c r="CH423" s="2">
        <v>10.09</v>
      </c>
      <c r="CI423" s="2">
        <v>10.09</v>
      </c>
      <c r="CJ423" s="2">
        <v>15.14</v>
      </c>
      <c r="CK423" s="2">
        <v>15.14</v>
      </c>
      <c r="CL423" t="s">
        <v>131</v>
      </c>
      <c r="CM423" t="s">
        <v>4738</v>
      </c>
      <c r="CN423" t="s">
        <v>1330</v>
      </c>
      <c r="CP423" t="s">
        <v>113</v>
      </c>
      <c r="CQ423" t="s">
        <v>134</v>
      </c>
      <c r="CR423" t="s">
        <v>134</v>
      </c>
      <c r="CS423" t="s">
        <v>134</v>
      </c>
      <c r="CT423" t="s">
        <v>132</v>
      </c>
      <c r="CU423" t="s">
        <v>134</v>
      </c>
      <c r="CV423" t="s">
        <v>134</v>
      </c>
      <c r="CW423" t="s">
        <v>4712</v>
      </c>
      <c r="CX423" s="5">
        <v>16704330422</v>
      </c>
      <c r="CY423" t="s">
        <v>4713</v>
      </c>
      <c r="CZ423" t="s">
        <v>132</v>
      </c>
      <c r="DA423" t="s">
        <v>134</v>
      </c>
      <c r="DB423" t="s">
        <v>113</v>
      </c>
    </row>
    <row r="424" spans="1:111" ht="14.45" customHeight="1" x14ac:dyDescent="0.25">
      <c r="A424" t="s">
        <v>5552</v>
      </c>
      <c r="B424" t="s">
        <v>187</v>
      </c>
      <c r="C424" s="1">
        <v>44782.892785532407</v>
      </c>
      <c r="D424" s="1">
        <v>44882</v>
      </c>
      <c r="E424" t="s">
        <v>170</v>
      </c>
      <c r="G424" t="s">
        <v>113</v>
      </c>
      <c r="H424" t="s">
        <v>113</v>
      </c>
      <c r="I424" t="s">
        <v>113</v>
      </c>
      <c r="J424" t="s">
        <v>4169</v>
      </c>
      <c r="K424" t="s">
        <v>4170</v>
      </c>
      <c r="L424" t="s">
        <v>4171</v>
      </c>
      <c r="M424" t="s">
        <v>4172</v>
      </c>
      <c r="N424" t="s">
        <v>141</v>
      </c>
      <c r="O424" t="s">
        <v>118</v>
      </c>
      <c r="P424" s="4">
        <v>96950</v>
      </c>
      <c r="Q424" t="s">
        <v>119</v>
      </c>
      <c r="S424" s="5">
        <v>16702352360</v>
      </c>
      <c r="U424">
        <v>23822</v>
      </c>
      <c r="V424" t="s">
        <v>120</v>
      </c>
      <c r="X424" t="s">
        <v>4173</v>
      </c>
      <c r="Y424" t="s">
        <v>4174</v>
      </c>
      <c r="Z424" t="s">
        <v>4175</v>
      </c>
      <c r="AA424" t="s">
        <v>326</v>
      </c>
      <c r="AB424" t="s">
        <v>4171</v>
      </c>
      <c r="AC424" t="s">
        <v>4176</v>
      </c>
      <c r="AD424" t="s">
        <v>141</v>
      </c>
      <c r="AE424" t="s">
        <v>118</v>
      </c>
      <c r="AF424" s="4">
        <v>96950</v>
      </c>
      <c r="AG424" t="s">
        <v>119</v>
      </c>
      <c r="AI424" s="5">
        <v>16702352360</v>
      </c>
      <c r="AK424" t="s">
        <v>4177</v>
      </c>
      <c r="BC424" t="str">
        <f>"49-9021.00"</f>
        <v>49-9021.00</v>
      </c>
      <c r="BD424" t="s">
        <v>3446</v>
      </c>
      <c r="BE424" t="s">
        <v>4178</v>
      </c>
      <c r="BF424" t="s">
        <v>4179</v>
      </c>
      <c r="BG424">
        <v>2</v>
      </c>
      <c r="BH424">
        <v>2</v>
      </c>
      <c r="BI424" s="1">
        <v>44835</v>
      </c>
      <c r="BJ424" s="1">
        <v>45199</v>
      </c>
      <c r="BK424" s="1">
        <v>44882</v>
      </c>
      <c r="BL424" s="1">
        <v>45199</v>
      </c>
      <c r="BM424">
        <v>40</v>
      </c>
      <c r="BN424">
        <v>0</v>
      </c>
      <c r="BO424">
        <v>8</v>
      </c>
      <c r="BP424">
        <v>8</v>
      </c>
      <c r="BQ424">
        <v>8</v>
      </c>
      <c r="BR424">
        <v>8</v>
      </c>
      <c r="BS424">
        <v>8</v>
      </c>
      <c r="BT424">
        <v>0</v>
      </c>
      <c r="BU424" t="str">
        <f>"8:00 AM"</f>
        <v>8:00 AM</v>
      </c>
      <c r="BV424" t="str">
        <f>"5:00 PM"</f>
        <v>5:00 PM</v>
      </c>
      <c r="BW424" t="s">
        <v>164</v>
      </c>
      <c r="BX424">
        <v>0</v>
      </c>
      <c r="BY424">
        <v>24</v>
      </c>
      <c r="BZ424" t="s">
        <v>113</v>
      </c>
      <c r="CB424" t="s">
        <v>4180</v>
      </c>
      <c r="CC424" t="s">
        <v>4176</v>
      </c>
      <c r="CD424" t="s">
        <v>4172</v>
      </c>
      <c r="CE424" t="s">
        <v>141</v>
      </c>
      <c r="CF424" t="s">
        <v>118</v>
      </c>
      <c r="CG424" s="4">
        <v>96950</v>
      </c>
      <c r="CH424" s="2">
        <v>9.6999999999999993</v>
      </c>
      <c r="CI424" s="2">
        <v>9.6999999999999993</v>
      </c>
      <c r="CJ424" s="2">
        <v>14.55</v>
      </c>
      <c r="CK424" s="2">
        <v>14.55</v>
      </c>
      <c r="CL424" t="s">
        <v>131</v>
      </c>
      <c r="CM424" t="s">
        <v>128</v>
      </c>
      <c r="CN424" t="s">
        <v>133</v>
      </c>
      <c r="CP424" t="s">
        <v>113</v>
      </c>
      <c r="CQ424" t="s">
        <v>134</v>
      </c>
      <c r="CR424" t="s">
        <v>134</v>
      </c>
      <c r="CS424" t="s">
        <v>134</v>
      </c>
      <c r="CT424" t="s">
        <v>132</v>
      </c>
      <c r="CU424" t="s">
        <v>134</v>
      </c>
      <c r="CV424" t="s">
        <v>132</v>
      </c>
      <c r="CW424" t="s">
        <v>4181</v>
      </c>
      <c r="CX424" s="5">
        <v>16702352360</v>
      </c>
      <c r="CY424" t="s">
        <v>4177</v>
      </c>
      <c r="CZ424" t="s">
        <v>132</v>
      </c>
      <c r="DA424" t="s">
        <v>134</v>
      </c>
      <c r="DB424" t="s">
        <v>113</v>
      </c>
      <c r="DC424" t="s">
        <v>128</v>
      </c>
      <c r="DD424" t="s">
        <v>128</v>
      </c>
      <c r="DF424" t="s">
        <v>128</v>
      </c>
    </row>
    <row r="425" spans="1:111" ht="14.45" customHeight="1" x14ac:dyDescent="0.25">
      <c r="A425" t="s">
        <v>5553</v>
      </c>
      <c r="B425" t="s">
        <v>187</v>
      </c>
      <c r="C425" s="1">
        <v>44806.908184490741</v>
      </c>
      <c r="D425" s="1">
        <v>44882</v>
      </c>
      <c r="E425" t="s">
        <v>112</v>
      </c>
      <c r="F425" s="1">
        <v>44833.833333333336</v>
      </c>
      <c r="G425" t="s">
        <v>134</v>
      </c>
      <c r="H425" t="s">
        <v>113</v>
      </c>
      <c r="I425" t="s">
        <v>113</v>
      </c>
      <c r="J425" t="s">
        <v>5554</v>
      </c>
      <c r="K425" t="s">
        <v>5555</v>
      </c>
      <c r="L425" t="s">
        <v>5556</v>
      </c>
      <c r="N425" t="s">
        <v>130</v>
      </c>
      <c r="O425" t="s">
        <v>118</v>
      </c>
      <c r="P425" s="4">
        <v>96950</v>
      </c>
      <c r="Q425" t="s">
        <v>119</v>
      </c>
      <c r="S425" s="5">
        <v>16702346412</v>
      </c>
      <c r="U425">
        <v>72111</v>
      </c>
      <c r="V425" t="s">
        <v>120</v>
      </c>
      <c r="X425" t="s">
        <v>5557</v>
      </c>
      <c r="Y425" t="s">
        <v>5558</v>
      </c>
      <c r="AA425" t="s">
        <v>5559</v>
      </c>
      <c r="AB425" t="s">
        <v>5556</v>
      </c>
      <c r="AD425" t="s">
        <v>130</v>
      </c>
      <c r="AE425" t="s">
        <v>118</v>
      </c>
      <c r="AF425" s="4">
        <v>96950</v>
      </c>
      <c r="AG425" t="s">
        <v>119</v>
      </c>
      <c r="AI425" s="5">
        <v>16702346412</v>
      </c>
      <c r="AK425" t="s">
        <v>2319</v>
      </c>
      <c r="BC425" t="str">
        <f>"35-1011.00"</f>
        <v>35-1011.00</v>
      </c>
      <c r="BD425" t="s">
        <v>918</v>
      </c>
      <c r="BE425" t="s">
        <v>5560</v>
      </c>
      <c r="BF425" t="s">
        <v>5561</v>
      </c>
      <c r="BG425">
        <v>1</v>
      </c>
      <c r="BH425">
        <v>1</v>
      </c>
      <c r="BI425" s="1">
        <v>44835</v>
      </c>
      <c r="BJ425" s="1">
        <v>45930</v>
      </c>
      <c r="BK425" s="1">
        <v>44882</v>
      </c>
      <c r="BL425" s="1">
        <v>45930</v>
      </c>
      <c r="BM425">
        <v>35</v>
      </c>
      <c r="BN425">
        <v>0</v>
      </c>
      <c r="BO425">
        <v>7</v>
      </c>
      <c r="BP425">
        <v>7</v>
      </c>
      <c r="BQ425">
        <v>7</v>
      </c>
      <c r="BR425">
        <v>7</v>
      </c>
      <c r="BS425">
        <v>7</v>
      </c>
      <c r="BT425">
        <v>0</v>
      </c>
      <c r="BU425" t="str">
        <f>"8:00 AM"</f>
        <v>8:00 AM</v>
      </c>
      <c r="BV425" t="str">
        <f>"4:00 PM"</f>
        <v>4:00 PM</v>
      </c>
      <c r="BW425" t="s">
        <v>164</v>
      </c>
      <c r="BX425">
        <v>0</v>
      </c>
      <c r="BY425">
        <v>24</v>
      </c>
      <c r="BZ425" t="s">
        <v>134</v>
      </c>
      <c r="CA425">
        <v>10</v>
      </c>
      <c r="CB425" t="s">
        <v>5562</v>
      </c>
      <c r="CC425" t="s">
        <v>5556</v>
      </c>
      <c r="CE425" t="s">
        <v>130</v>
      </c>
      <c r="CF425" t="s">
        <v>118</v>
      </c>
      <c r="CG425" s="4">
        <v>96950</v>
      </c>
      <c r="CH425" s="2">
        <v>13.71</v>
      </c>
      <c r="CJ425" s="2">
        <v>20.57</v>
      </c>
      <c r="CL425" t="s">
        <v>131</v>
      </c>
      <c r="CM425" t="s">
        <v>2316</v>
      </c>
      <c r="CN425" t="s">
        <v>133</v>
      </c>
      <c r="CP425" t="s">
        <v>113</v>
      </c>
      <c r="CQ425" t="s">
        <v>134</v>
      </c>
      <c r="CR425" t="s">
        <v>113</v>
      </c>
      <c r="CS425" t="s">
        <v>134</v>
      </c>
      <c r="CT425" t="s">
        <v>132</v>
      </c>
      <c r="CU425" t="s">
        <v>134</v>
      </c>
      <c r="CV425" t="s">
        <v>132</v>
      </c>
      <c r="CW425" t="s">
        <v>5563</v>
      </c>
      <c r="CX425" s="5">
        <v>16702346412</v>
      </c>
      <c r="CY425" t="s">
        <v>2311</v>
      </c>
      <c r="CZ425" t="s">
        <v>132</v>
      </c>
      <c r="DA425" t="s">
        <v>134</v>
      </c>
      <c r="DB425" t="s">
        <v>113</v>
      </c>
      <c r="DC425" t="s">
        <v>2307</v>
      </c>
      <c r="DD425" t="s">
        <v>5558</v>
      </c>
      <c r="DF425" t="s">
        <v>5564</v>
      </c>
      <c r="DG425" t="s">
        <v>2319</v>
      </c>
    </row>
    <row r="426" spans="1:111" ht="14.45" customHeight="1" x14ac:dyDescent="0.25">
      <c r="A426" t="s">
        <v>5565</v>
      </c>
      <c r="B426" t="s">
        <v>356</v>
      </c>
      <c r="C426" s="1">
        <v>44762.431317708331</v>
      </c>
      <c r="D426" s="1">
        <v>44882</v>
      </c>
      <c r="E426" t="s">
        <v>170</v>
      </c>
      <c r="G426" t="s">
        <v>113</v>
      </c>
      <c r="H426" t="s">
        <v>113</v>
      </c>
      <c r="I426" t="s">
        <v>113</v>
      </c>
      <c r="J426" t="s">
        <v>5566</v>
      </c>
      <c r="L426" t="s">
        <v>270</v>
      </c>
      <c r="M426" t="s">
        <v>5567</v>
      </c>
      <c r="N426" t="s">
        <v>234</v>
      </c>
      <c r="O426" t="s">
        <v>118</v>
      </c>
      <c r="P426" s="4">
        <v>96951</v>
      </c>
      <c r="Q426" t="s">
        <v>119</v>
      </c>
      <c r="S426" s="5">
        <v>16705323131</v>
      </c>
      <c r="U426">
        <v>444130</v>
      </c>
      <c r="V426" t="s">
        <v>120</v>
      </c>
      <c r="X426" t="s">
        <v>5416</v>
      </c>
      <c r="Y426" t="s">
        <v>5568</v>
      </c>
      <c r="AA426" t="s">
        <v>1159</v>
      </c>
      <c r="AB426" t="s">
        <v>270</v>
      </c>
      <c r="AC426" t="s">
        <v>5569</v>
      </c>
      <c r="AD426" t="s">
        <v>2012</v>
      </c>
      <c r="AE426" t="s">
        <v>118</v>
      </c>
      <c r="AF426" s="4">
        <v>96951</v>
      </c>
      <c r="AG426" t="s">
        <v>119</v>
      </c>
      <c r="AI426" s="5">
        <v>16705323131</v>
      </c>
      <c r="AK426" t="s">
        <v>5570</v>
      </c>
      <c r="BC426" t="str">
        <f>"47-2141.00"</f>
        <v>47-2141.00</v>
      </c>
      <c r="BD426" t="s">
        <v>5426</v>
      </c>
      <c r="BE426" t="s">
        <v>5571</v>
      </c>
      <c r="BF426" t="s">
        <v>5428</v>
      </c>
      <c r="BG426">
        <v>2</v>
      </c>
      <c r="BI426" s="1">
        <v>44835</v>
      </c>
      <c r="BJ426" s="1">
        <v>45199</v>
      </c>
      <c r="BM426">
        <v>40</v>
      </c>
      <c r="BN426">
        <v>0</v>
      </c>
      <c r="BO426">
        <v>0</v>
      </c>
      <c r="BP426">
        <v>8</v>
      </c>
      <c r="BQ426">
        <v>8</v>
      </c>
      <c r="BR426">
        <v>8</v>
      </c>
      <c r="BS426">
        <v>8</v>
      </c>
      <c r="BT426">
        <v>8</v>
      </c>
      <c r="BU426" t="str">
        <f>"8:00 AM"</f>
        <v>8:00 AM</v>
      </c>
      <c r="BV426" t="str">
        <f>"5:00 PM"</f>
        <v>5:00 PM</v>
      </c>
      <c r="BW426" t="s">
        <v>128</v>
      </c>
      <c r="BX426">
        <v>0</v>
      </c>
      <c r="BY426">
        <v>6</v>
      </c>
      <c r="BZ426" t="s">
        <v>113</v>
      </c>
      <c r="CB426" t="s">
        <v>5572</v>
      </c>
      <c r="CC426" t="s">
        <v>5569</v>
      </c>
      <c r="CE426" t="s">
        <v>2012</v>
      </c>
      <c r="CF426" t="s">
        <v>118</v>
      </c>
      <c r="CG426" s="4">
        <v>96951</v>
      </c>
      <c r="CH426" s="2">
        <v>9.52</v>
      </c>
      <c r="CI426" s="2">
        <v>9.52</v>
      </c>
      <c r="CJ426" s="2">
        <v>0</v>
      </c>
      <c r="CK426" s="2">
        <v>0</v>
      </c>
      <c r="CL426" t="s">
        <v>131</v>
      </c>
      <c r="CM426" t="s">
        <v>557</v>
      </c>
      <c r="CN426" t="s">
        <v>133</v>
      </c>
      <c r="CP426" t="s">
        <v>113</v>
      </c>
      <c r="CQ426" t="s">
        <v>134</v>
      </c>
      <c r="CR426" t="s">
        <v>113</v>
      </c>
      <c r="CS426" t="s">
        <v>113</v>
      </c>
      <c r="CT426" t="s">
        <v>132</v>
      </c>
      <c r="CU426" t="s">
        <v>134</v>
      </c>
      <c r="CV426" t="s">
        <v>132</v>
      </c>
      <c r="CW426" t="s">
        <v>558</v>
      </c>
      <c r="CX426" s="5">
        <v>16705323131</v>
      </c>
      <c r="CY426" t="s">
        <v>5570</v>
      </c>
      <c r="CZ426" t="s">
        <v>132</v>
      </c>
      <c r="DA426" t="s">
        <v>134</v>
      </c>
      <c r="DB426" t="s">
        <v>113</v>
      </c>
      <c r="DC426" t="s">
        <v>5416</v>
      </c>
      <c r="DD426" t="s">
        <v>5568</v>
      </c>
      <c r="DF426" t="s">
        <v>267</v>
      </c>
      <c r="DG426" t="s">
        <v>5570</v>
      </c>
    </row>
    <row r="427" spans="1:111" ht="14.45" customHeight="1" x14ac:dyDescent="0.25">
      <c r="A427" t="s">
        <v>5573</v>
      </c>
      <c r="B427" t="s">
        <v>356</v>
      </c>
      <c r="C427" s="1">
        <v>44762.143375810185</v>
      </c>
      <c r="D427" s="1">
        <v>44882</v>
      </c>
      <c r="E427" t="s">
        <v>112</v>
      </c>
      <c r="F427" s="1">
        <v>44833.833333333336</v>
      </c>
      <c r="G427" t="s">
        <v>113</v>
      </c>
      <c r="H427" t="s">
        <v>113</v>
      </c>
      <c r="I427" t="s">
        <v>113</v>
      </c>
      <c r="J427" t="s">
        <v>2547</v>
      </c>
      <c r="L427" t="s">
        <v>5574</v>
      </c>
      <c r="N427" t="s">
        <v>141</v>
      </c>
      <c r="O427" t="s">
        <v>118</v>
      </c>
      <c r="P427" s="4">
        <v>96950</v>
      </c>
      <c r="Q427" t="s">
        <v>119</v>
      </c>
      <c r="S427" s="5">
        <v>16702335504</v>
      </c>
      <c r="T427">
        <v>0</v>
      </c>
      <c r="U427">
        <v>561320</v>
      </c>
      <c r="V427" t="s">
        <v>120</v>
      </c>
      <c r="X427" t="s">
        <v>2203</v>
      </c>
      <c r="Y427" t="s">
        <v>5575</v>
      </c>
      <c r="Z427" t="s">
        <v>2550</v>
      </c>
      <c r="AA427" t="s">
        <v>326</v>
      </c>
      <c r="AB427" t="s">
        <v>5576</v>
      </c>
      <c r="AD427" t="s">
        <v>141</v>
      </c>
      <c r="AE427" t="s">
        <v>118</v>
      </c>
      <c r="AF427" s="4">
        <v>96950</v>
      </c>
      <c r="AG427" t="s">
        <v>119</v>
      </c>
      <c r="AI427" s="5">
        <v>16702335504</v>
      </c>
      <c r="AJ427">
        <v>0</v>
      </c>
      <c r="AK427" t="s">
        <v>2551</v>
      </c>
      <c r="BC427" t="str">
        <f>"37-3011.00"</f>
        <v>37-3011.00</v>
      </c>
      <c r="BD427" t="s">
        <v>2461</v>
      </c>
      <c r="BE427" t="s">
        <v>5577</v>
      </c>
      <c r="BF427" t="s">
        <v>5578</v>
      </c>
      <c r="BG427">
        <v>2</v>
      </c>
      <c r="BI427" s="1">
        <v>44835</v>
      </c>
      <c r="BJ427" s="1">
        <v>45199</v>
      </c>
      <c r="BM427">
        <v>40</v>
      </c>
      <c r="BN427">
        <v>0</v>
      </c>
      <c r="BO427">
        <v>8</v>
      </c>
      <c r="BP427">
        <v>8</v>
      </c>
      <c r="BQ427">
        <v>8</v>
      </c>
      <c r="BR427">
        <v>8</v>
      </c>
      <c r="BS427">
        <v>8</v>
      </c>
      <c r="BT427">
        <v>0</v>
      </c>
      <c r="BU427" t="str">
        <f>"8:00 AM"</f>
        <v>8:00 AM</v>
      </c>
      <c r="BV427" t="str">
        <f>"5:00 PM"</f>
        <v>5:00 PM</v>
      </c>
      <c r="BW427" t="s">
        <v>164</v>
      </c>
      <c r="BX427">
        <v>0</v>
      </c>
      <c r="BY427">
        <v>5</v>
      </c>
      <c r="BZ427" t="s">
        <v>113</v>
      </c>
      <c r="CB427" t="s">
        <v>5579</v>
      </c>
      <c r="CC427" t="s">
        <v>2623</v>
      </c>
      <c r="CD427" t="s">
        <v>2538</v>
      </c>
      <c r="CE427" t="s">
        <v>141</v>
      </c>
      <c r="CF427" t="s">
        <v>118</v>
      </c>
      <c r="CG427" s="4">
        <v>96950</v>
      </c>
      <c r="CH427" s="2">
        <v>7.77</v>
      </c>
      <c r="CI427" s="2">
        <v>7.77</v>
      </c>
      <c r="CJ427" s="2">
        <v>11.66</v>
      </c>
      <c r="CK427" s="2">
        <v>11.66</v>
      </c>
      <c r="CL427" t="s">
        <v>131</v>
      </c>
      <c r="CM427" t="s">
        <v>132</v>
      </c>
      <c r="CN427" t="s">
        <v>133</v>
      </c>
      <c r="CP427" t="s">
        <v>113</v>
      </c>
      <c r="CQ427" t="s">
        <v>134</v>
      </c>
      <c r="CR427" t="s">
        <v>113</v>
      </c>
      <c r="CS427" t="s">
        <v>134</v>
      </c>
      <c r="CT427" t="s">
        <v>132</v>
      </c>
      <c r="CU427" t="s">
        <v>134</v>
      </c>
      <c r="CV427" t="s">
        <v>132</v>
      </c>
      <c r="CW427" t="s">
        <v>5580</v>
      </c>
      <c r="CX427" s="5">
        <v>16702335503</v>
      </c>
      <c r="CY427" t="s">
        <v>2551</v>
      </c>
      <c r="CZ427" t="s">
        <v>132</v>
      </c>
      <c r="DA427" t="s">
        <v>134</v>
      </c>
      <c r="DB427" t="s">
        <v>113</v>
      </c>
    </row>
    <row r="428" spans="1:111" ht="14.45" customHeight="1" x14ac:dyDescent="0.25">
      <c r="A428" t="s">
        <v>5581</v>
      </c>
      <c r="B428" t="s">
        <v>187</v>
      </c>
      <c r="C428" s="1">
        <v>44820.123407638886</v>
      </c>
      <c r="D428" s="1">
        <v>44882</v>
      </c>
      <c r="E428" t="s">
        <v>170</v>
      </c>
      <c r="G428" t="s">
        <v>113</v>
      </c>
      <c r="H428" t="s">
        <v>113</v>
      </c>
      <c r="I428" t="s">
        <v>113</v>
      </c>
      <c r="J428" t="s">
        <v>5532</v>
      </c>
      <c r="K428" t="s">
        <v>5582</v>
      </c>
      <c r="L428" t="s">
        <v>5533</v>
      </c>
      <c r="M428" t="s">
        <v>5534</v>
      </c>
      <c r="N428" t="s">
        <v>117</v>
      </c>
      <c r="O428" t="s">
        <v>118</v>
      </c>
      <c r="P428" s="4">
        <v>96950</v>
      </c>
      <c r="Q428" t="s">
        <v>119</v>
      </c>
      <c r="S428" s="5">
        <v>16702333839</v>
      </c>
      <c r="U428">
        <v>236220</v>
      </c>
      <c r="V428" t="s">
        <v>120</v>
      </c>
      <c r="X428" t="s">
        <v>5535</v>
      </c>
      <c r="Y428" t="s">
        <v>5536</v>
      </c>
      <c r="Z428" t="s">
        <v>1271</v>
      </c>
      <c r="AA428" t="s">
        <v>1075</v>
      </c>
      <c r="AB428" t="s">
        <v>5533</v>
      </c>
      <c r="AC428" t="s">
        <v>5534</v>
      </c>
      <c r="AD428" t="s">
        <v>117</v>
      </c>
      <c r="AE428" t="s">
        <v>118</v>
      </c>
      <c r="AF428" s="4">
        <v>96950</v>
      </c>
      <c r="AG428" t="s">
        <v>119</v>
      </c>
      <c r="AI428" s="5">
        <v>16702333839</v>
      </c>
      <c r="AK428" t="s">
        <v>5537</v>
      </c>
      <c r="BC428" t="str">
        <f>"49-9071.00"</f>
        <v>49-9071.00</v>
      </c>
      <c r="BD428" t="s">
        <v>240</v>
      </c>
      <c r="BE428" t="s">
        <v>5583</v>
      </c>
      <c r="BF428" t="s">
        <v>422</v>
      </c>
      <c r="BG428">
        <v>10</v>
      </c>
      <c r="BH428">
        <v>10</v>
      </c>
      <c r="BI428" s="1">
        <v>44835</v>
      </c>
      <c r="BJ428" s="1">
        <v>45199</v>
      </c>
      <c r="BK428" s="1">
        <v>44882</v>
      </c>
      <c r="BL428" s="1">
        <v>45199</v>
      </c>
      <c r="BM428">
        <v>35</v>
      </c>
      <c r="BN428">
        <v>7</v>
      </c>
      <c r="BO428">
        <v>0</v>
      </c>
      <c r="BP428">
        <v>7</v>
      </c>
      <c r="BQ428">
        <v>7</v>
      </c>
      <c r="BR428">
        <v>0</v>
      </c>
      <c r="BS428">
        <v>7</v>
      </c>
      <c r="BT428">
        <v>7</v>
      </c>
      <c r="BU428" t="str">
        <f>"8:00 AM"</f>
        <v>8:00 AM</v>
      </c>
      <c r="BV428" t="str">
        <f>"4:00 PM"</f>
        <v>4:00 PM</v>
      </c>
      <c r="BW428" t="s">
        <v>164</v>
      </c>
      <c r="BX428">
        <v>0</v>
      </c>
      <c r="BY428">
        <v>24</v>
      </c>
      <c r="BZ428" t="s">
        <v>113</v>
      </c>
      <c r="CB428" t="s">
        <v>5584</v>
      </c>
      <c r="CC428" t="s">
        <v>5533</v>
      </c>
      <c r="CD428" t="s">
        <v>5534</v>
      </c>
      <c r="CE428" t="s">
        <v>117</v>
      </c>
      <c r="CF428" t="s">
        <v>118</v>
      </c>
      <c r="CG428" s="4">
        <v>96950</v>
      </c>
      <c r="CH428" s="2">
        <v>9.19</v>
      </c>
      <c r="CI428" s="2">
        <v>9.19</v>
      </c>
      <c r="CJ428" s="2">
        <v>13.88</v>
      </c>
      <c r="CK428" s="2">
        <v>13.88</v>
      </c>
      <c r="CL428" t="s">
        <v>131</v>
      </c>
      <c r="CM428" t="s">
        <v>557</v>
      </c>
      <c r="CN428" t="s">
        <v>133</v>
      </c>
      <c r="CP428" t="s">
        <v>113</v>
      </c>
      <c r="CQ428" t="s">
        <v>134</v>
      </c>
      <c r="CR428" t="s">
        <v>134</v>
      </c>
      <c r="CS428" t="s">
        <v>134</v>
      </c>
      <c r="CT428" t="s">
        <v>132</v>
      </c>
      <c r="CU428" t="s">
        <v>134</v>
      </c>
      <c r="CV428" t="s">
        <v>134</v>
      </c>
      <c r="CW428" t="s">
        <v>5585</v>
      </c>
      <c r="CX428" s="5">
        <v>16702333839</v>
      </c>
      <c r="CY428" t="s">
        <v>5537</v>
      </c>
      <c r="CZ428" t="s">
        <v>183</v>
      </c>
      <c r="DA428" t="s">
        <v>134</v>
      </c>
      <c r="DB428" t="s">
        <v>113</v>
      </c>
    </row>
    <row r="429" spans="1:111" ht="14.45" customHeight="1" x14ac:dyDescent="0.25">
      <c r="A429" t="s">
        <v>5586</v>
      </c>
      <c r="B429" t="s">
        <v>187</v>
      </c>
      <c r="C429" s="1">
        <v>44791.172796643521</v>
      </c>
      <c r="D429" s="1">
        <v>44882</v>
      </c>
      <c r="E429" t="s">
        <v>170</v>
      </c>
      <c r="G429" t="s">
        <v>113</v>
      </c>
      <c r="H429" t="s">
        <v>113</v>
      </c>
      <c r="I429" t="s">
        <v>113</v>
      </c>
      <c r="J429" t="s">
        <v>5587</v>
      </c>
      <c r="K429" t="s">
        <v>5588</v>
      </c>
      <c r="L429" t="s">
        <v>5589</v>
      </c>
      <c r="M429" t="s">
        <v>5590</v>
      </c>
      <c r="N429" t="s">
        <v>117</v>
      </c>
      <c r="O429" t="s">
        <v>118</v>
      </c>
      <c r="P429" s="4">
        <v>96950</v>
      </c>
      <c r="Q429" t="s">
        <v>119</v>
      </c>
      <c r="S429" s="5">
        <v>16704839942</v>
      </c>
      <c r="U429">
        <v>236115</v>
      </c>
      <c r="V429" t="s">
        <v>120</v>
      </c>
      <c r="X429" t="s">
        <v>5591</v>
      </c>
      <c r="Y429" t="s">
        <v>5592</v>
      </c>
      <c r="Z429" t="s">
        <v>5593</v>
      </c>
      <c r="AA429" t="s">
        <v>144</v>
      </c>
      <c r="AB429" t="s">
        <v>5594</v>
      </c>
      <c r="AD429" t="s">
        <v>117</v>
      </c>
      <c r="AE429" t="s">
        <v>118</v>
      </c>
      <c r="AF429" s="4">
        <v>96950</v>
      </c>
      <c r="AG429" t="s">
        <v>119</v>
      </c>
      <c r="AI429" s="5">
        <v>16704839942</v>
      </c>
      <c r="AK429" t="s">
        <v>5595</v>
      </c>
      <c r="BC429" t="str">
        <f>"49-9071.00"</f>
        <v>49-9071.00</v>
      </c>
      <c r="BD429" t="s">
        <v>240</v>
      </c>
      <c r="BE429" t="s">
        <v>5596</v>
      </c>
      <c r="BF429" t="s">
        <v>5597</v>
      </c>
      <c r="BG429">
        <v>5</v>
      </c>
      <c r="BH429">
        <v>5</v>
      </c>
      <c r="BI429" s="1">
        <v>44835</v>
      </c>
      <c r="BJ429" s="1">
        <v>45199</v>
      </c>
      <c r="BK429" s="1">
        <v>44882</v>
      </c>
      <c r="BL429" s="1">
        <v>45199</v>
      </c>
      <c r="BM429">
        <v>35</v>
      </c>
      <c r="BN429">
        <v>0</v>
      </c>
      <c r="BO429">
        <v>7</v>
      </c>
      <c r="BP429">
        <v>7</v>
      </c>
      <c r="BQ429">
        <v>7</v>
      </c>
      <c r="BR429">
        <v>7</v>
      </c>
      <c r="BS429">
        <v>7</v>
      </c>
      <c r="BT429">
        <v>0</v>
      </c>
      <c r="BU429" t="str">
        <f>"7:30 AM"</f>
        <v>7:30 AM</v>
      </c>
      <c r="BV429" t="str">
        <f>"3:30 PM"</f>
        <v>3:30 PM</v>
      </c>
      <c r="BW429" t="s">
        <v>164</v>
      </c>
      <c r="BX429">
        <v>0</v>
      </c>
      <c r="BY429">
        <v>24</v>
      </c>
      <c r="BZ429" t="s">
        <v>113</v>
      </c>
      <c r="CB429" t="s">
        <v>132</v>
      </c>
      <c r="CC429" t="s">
        <v>5598</v>
      </c>
      <c r="CD429" t="s">
        <v>5599</v>
      </c>
      <c r="CE429" t="s">
        <v>117</v>
      </c>
      <c r="CF429" t="s">
        <v>118</v>
      </c>
      <c r="CG429" s="4">
        <v>96950</v>
      </c>
      <c r="CH429" s="2">
        <v>9.19</v>
      </c>
      <c r="CI429" s="2">
        <v>9.19</v>
      </c>
      <c r="CJ429" s="2">
        <v>13.79</v>
      </c>
      <c r="CK429" s="2">
        <v>13.79</v>
      </c>
      <c r="CL429" t="s">
        <v>131</v>
      </c>
      <c r="CN429" t="s">
        <v>133</v>
      </c>
      <c r="CP429" t="s">
        <v>113</v>
      </c>
      <c r="CQ429" t="s">
        <v>134</v>
      </c>
      <c r="CR429" t="s">
        <v>134</v>
      </c>
      <c r="CS429" t="s">
        <v>134</v>
      </c>
      <c r="CT429" t="s">
        <v>132</v>
      </c>
      <c r="CU429" t="s">
        <v>134</v>
      </c>
      <c r="CV429" t="s">
        <v>132</v>
      </c>
      <c r="CW429" t="s">
        <v>228</v>
      </c>
      <c r="CX429" s="5">
        <v>16704839942</v>
      </c>
      <c r="CY429" t="s">
        <v>5595</v>
      </c>
      <c r="CZ429" t="s">
        <v>132</v>
      </c>
      <c r="DA429" t="s">
        <v>134</v>
      </c>
      <c r="DB429" t="s">
        <v>113</v>
      </c>
    </row>
    <row r="430" spans="1:111" ht="14.45" customHeight="1" x14ac:dyDescent="0.25">
      <c r="A430" t="s">
        <v>5600</v>
      </c>
      <c r="B430" t="s">
        <v>187</v>
      </c>
      <c r="C430" s="1">
        <v>44784.84704212963</v>
      </c>
      <c r="D430" s="1">
        <v>44882</v>
      </c>
      <c r="E430" t="s">
        <v>112</v>
      </c>
      <c r="F430" s="1">
        <v>44833.833333333336</v>
      </c>
      <c r="G430" t="s">
        <v>113</v>
      </c>
      <c r="H430" t="s">
        <v>113</v>
      </c>
      <c r="I430" t="s">
        <v>113</v>
      </c>
      <c r="J430" t="s">
        <v>5601</v>
      </c>
      <c r="L430" t="s">
        <v>3193</v>
      </c>
      <c r="M430" t="s">
        <v>3194</v>
      </c>
      <c r="N430" t="s">
        <v>3195</v>
      </c>
      <c r="O430" t="s">
        <v>118</v>
      </c>
      <c r="P430" s="4">
        <v>96950</v>
      </c>
      <c r="Q430" t="s">
        <v>119</v>
      </c>
      <c r="S430" s="5">
        <v>16702334646</v>
      </c>
      <c r="U430">
        <v>6216</v>
      </c>
      <c r="V430" t="s">
        <v>120</v>
      </c>
      <c r="X430" t="s">
        <v>3196</v>
      </c>
      <c r="Y430" t="s">
        <v>3197</v>
      </c>
      <c r="AA430" t="s">
        <v>326</v>
      </c>
      <c r="AB430" t="s">
        <v>3193</v>
      </c>
      <c r="AC430" t="s">
        <v>3194</v>
      </c>
      <c r="AD430" t="s">
        <v>3195</v>
      </c>
      <c r="AE430" t="s">
        <v>118</v>
      </c>
      <c r="AF430" s="4">
        <v>96950</v>
      </c>
      <c r="AG430" t="s">
        <v>119</v>
      </c>
      <c r="AI430" s="5">
        <v>16702334646</v>
      </c>
      <c r="AK430" t="s">
        <v>3198</v>
      </c>
      <c r="BC430" t="str">
        <f>"29-1123.00"</f>
        <v>29-1123.00</v>
      </c>
      <c r="BD430" t="s">
        <v>5602</v>
      </c>
      <c r="BE430" t="s">
        <v>5603</v>
      </c>
      <c r="BF430" t="s">
        <v>5602</v>
      </c>
      <c r="BG430">
        <v>6</v>
      </c>
      <c r="BH430">
        <v>6</v>
      </c>
      <c r="BI430" s="1">
        <v>44835</v>
      </c>
      <c r="BJ430" s="1">
        <v>45199</v>
      </c>
      <c r="BK430" s="1">
        <v>44882</v>
      </c>
      <c r="BL430" s="1">
        <v>45199</v>
      </c>
      <c r="BM430">
        <v>40</v>
      </c>
      <c r="BN430">
        <v>0</v>
      </c>
      <c r="BO430">
        <v>8</v>
      </c>
      <c r="BP430">
        <v>8</v>
      </c>
      <c r="BQ430">
        <v>8</v>
      </c>
      <c r="BR430">
        <v>8</v>
      </c>
      <c r="BS430">
        <v>8</v>
      </c>
      <c r="BT430">
        <v>0</v>
      </c>
      <c r="BU430" t="str">
        <f>"8:00 AM"</f>
        <v>8:00 AM</v>
      </c>
      <c r="BV430" t="str">
        <f>"5:00 PM"</f>
        <v>5:00 PM</v>
      </c>
      <c r="BW430" t="s">
        <v>150</v>
      </c>
      <c r="BX430">
        <v>0</v>
      </c>
      <c r="BY430">
        <v>12</v>
      </c>
      <c r="BZ430" t="s">
        <v>113</v>
      </c>
      <c r="CB430" t="s">
        <v>5604</v>
      </c>
      <c r="CC430" t="s">
        <v>3193</v>
      </c>
      <c r="CD430" t="s">
        <v>3194</v>
      </c>
      <c r="CE430" t="s">
        <v>3195</v>
      </c>
      <c r="CF430" t="s">
        <v>118</v>
      </c>
      <c r="CG430" s="4">
        <v>96950</v>
      </c>
      <c r="CH430" s="2">
        <v>43</v>
      </c>
      <c r="CI430" s="2">
        <v>43</v>
      </c>
      <c r="CL430" t="s">
        <v>131</v>
      </c>
      <c r="CN430" t="s">
        <v>133</v>
      </c>
      <c r="CP430" t="s">
        <v>113</v>
      </c>
      <c r="CQ430" t="s">
        <v>134</v>
      </c>
      <c r="CR430" t="s">
        <v>113</v>
      </c>
      <c r="CS430" t="s">
        <v>113</v>
      </c>
      <c r="CT430" t="s">
        <v>132</v>
      </c>
      <c r="CU430" t="s">
        <v>134</v>
      </c>
      <c r="CV430" t="s">
        <v>132</v>
      </c>
      <c r="CW430" t="s">
        <v>557</v>
      </c>
      <c r="CX430" s="5">
        <v>16702334646</v>
      </c>
      <c r="CY430" t="s">
        <v>3202</v>
      </c>
      <c r="CZ430" t="s">
        <v>132</v>
      </c>
      <c r="DA430" t="s">
        <v>134</v>
      </c>
      <c r="DB430" t="s">
        <v>113</v>
      </c>
      <c r="DC430" t="s">
        <v>1847</v>
      </c>
      <c r="DD430" t="s">
        <v>1848</v>
      </c>
      <c r="DF430" t="s">
        <v>1849</v>
      </c>
      <c r="DG430" t="s">
        <v>1850</v>
      </c>
    </row>
    <row r="431" spans="1:111" ht="14.45" customHeight="1" x14ac:dyDescent="0.25">
      <c r="A431" t="s">
        <v>5605</v>
      </c>
      <c r="B431" t="s">
        <v>187</v>
      </c>
      <c r="C431" s="1">
        <v>44771.131568750003</v>
      </c>
      <c r="D431" s="1">
        <v>44882</v>
      </c>
      <c r="E431" t="s">
        <v>170</v>
      </c>
      <c r="G431" t="s">
        <v>113</v>
      </c>
      <c r="H431" t="s">
        <v>113</v>
      </c>
      <c r="I431" t="s">
        <v>113</v>
      </c>
      <c r="J431" t="s">
        <v>5606</v>
      </c>
      <c r="K431" t="s">
        <v>5606</v>
      </c>
      <c r="L431" t="s">
        <v>5607</v>
      </c>
      <c r="M431" t="s">
        <v>4317</v>
      </c>
      <c r="N431" t="s">
        <v>141</v>
      </c>
      <c r="O431" t="s">
        <v>118</v>
      </c>
      <c r="P431" s="4">
        <v>96950</v>
      </c>
      <c r="Q431" t="s">
        <v>119</v>
      </c>
      <c r="R431" t="s">
        <v>132</v>
      </c>
      <c r="S431" s="5">
        <v>16702357642</v>
      </c>
      <c r="U431">
        <v>53111</v>
      </c>
      <c r="V431" t="s">
        <v>120</v>
      </c>
      <c r="X431" t="s">
        <v>4318</v>
      </c>
      <c r="Y431" t="s">
        <v>4319</v>
      </c>
      <c r="Z431" t="s">
        <v>4320</v>
      </c>
      <c r="AA431" t="s">
        <v>4321</v>
      </c>
      <c r="AB431" t="s">
        <v>4316</v>
      </c>
      <c r="AC431" t="s">
        <v>4317</v>
      </c>
      <c r="AD431" t="s">
        <v>141</v>
      </c>
      <c r="AE431" t="s">
        <v>118</v>
      </c>
      <c r="AF431" s="4">
        <v>96950</v>
      </c>
      <c r="AG431" t="s">
        <v>119</v>
      </c>
      <c r="AH431" t="s">
        <v>132</v>
      </c>
      <c r="AI431" s="5">
        <v>16702357642</v>
      </c>
      <c r="AK431" t="s">
        <v>4976</v>
      </c>
      <c r="BC431" t="str">
        <f>"49-9071.00"</f>
        <v>49-9071.00</v>
      </c>
      <c r="BD431" t="s">
        <v>240</v>
      </c>
      <c r="BE431" t="s">
        <v>5608</v>
      </c>
      <c r="BF431" t="s">
        <v>3384</v>
      </c>
      <c r="BG431">
        <v>7</v>
      </c>
      <c r="BH431">
        <v>7</v>
      </c>
      <c r="BI431" s="1">
        <v>44835</v>
      </c>
      <c r="BJ431" s="1">
        <v>45199</v>
      </c>
      <c r="BK431" s="1">
        <v>44882</v>
      </c>
      <c r="BL431" s="1">
        <v>45199</v>
      </c>
      <c r="BM431">
        <v>40</v>
      </c>
      <c r="BN431">
        <v>0</v>
      </c>
      <c r="BO431">
        <v>8</v>
      </c>
      <c r="BP431">
        <v>8</v>
      </c>
      <c r="BQ431">
        <v>8</v>
      </c>
      <c r="BR431">
        <v>8</v>
      </c>
      <c r="BS431">
        <v>8</v>
      </c>
      <c r="BT431">
        <v>0</v>
      </c>
      <c r="BU431" t="str">
        <f>"8:00 AM"</f>
        <v>8:00 AM</v>
      </c>
      <c r="BV431" t="str">
        <f>"5:00 PM"</f>
        <v>5:00 PM</v>
      </c>
      <c r="BW431" t="s">
        <v>164</v>
      </c>
      <c r="BX431">
        <v>0</v>
      </c>
      <c r="BY431">
        <v>12</v>
      </c>
      <c r="BZ431" t="s">
        <v>113</v>
      </c>
      <c r="CB431" t="s">
        <v>5609</v>
      </c>
      <c r="CC431" t="s">
        <v>5610</v>
      </c>
      <c r="CD431" t="s">
        <v>4325</v>
      </c>
      <c r="CE431" t="s">
        <v>141</v>
      </c>
      <c r="CF431" t="s">
        <v>118</v>
      </c>
      <c r="CG431" s="4">
        <v>96950</v>
      </c>
      <c r="CH431" s="2">
        <v>8.7200000000000006</v>
      </c>
      <c r="CI431" s="2">
        <v>8.7200000000000006</v>
      </c>
      <c r="CJ431" s="2">
        <v>13.08</v>
      </c>
      <c r="CK431" s="2">
        <v>13.08</v>
      </c>
      <c r="CL431" t="s">
        <v>131</v>
      </c>
      <c r="CM431" t="s">
        <v>132</v>
      </c>
      <c r="CN431" t="s">
        <v>133</v>
      </c>
      <c r="CP431" t="s">
        <v>113</v>
      </c>
      <c r="CQ431" t="s">
        <v>134</v>
      </c>
      <c r="CR431" t="s">
        <v>134</v>
      </c>
      <c r="CS431" t="s">
        <v>134</v>
      </c>
      <c r="CT431" t="s">
        <v>132</v>
      </c>
      <c r="CU431" t="s">
        <v>134</v>
      </c>
      <c r="CV431" t="s">
        <v>132</v>
      </c>
      <c r="CW431" t="s">
        <v>132</v>
      </c>
      <c r="CX431" s="5">
        <v>16702357642</v>
      </c>
      <c r="CY431" t="s">
        <v>4976</v>
      </c>
      <c r="CZ431" t="s">
        <v>132</v>
      </c>
      <c r="DA431" t="s">
        <v>134</v>
      </c>
      <c r="DB431" t="s">
        <v>113</v>
      </c>
    </row>
    <row r="432" spans="1:111" ht="14.45" customHeight="1" x14ac:dyDescent="0.25">
      <c r="A432" t="s">
        <v>5611</v>
      </c>
      <c r="B432" t="s">
        <v>187</v>
      </c>
      <c r="C432" s="1">
        <v>44769.048950115743</v>
      </c>
      <c r="D432" s="1">
        <v>44882</v>
      </c>
      <c r="E432" t="s">
        <v>170</v>
      </c>
      <c r="G432" t="s">
        <v>113</v>
      </c>
      <c r="H432" t="s">
        <v>113</v>
      </c>
      <c r="I432" t="s">
        <v>113</v>
      </c>
      <c r="J432" t="s">
        <v>3919</v>
      </c>
      <c r="L432" t="s">
        <v>3920</v>
      </c>
      <c r="M432" t="s">
        <v>3921</v>
      </c>
      <c r="N432" t="s">
        <v>117</v>
      </c>
      <c r="O432" t="s">
        <v>118</v>
      </c>
      <c r="P432" s="4">
        <v>96950</v>
      </c>
      <c r="Q432" t="s">
        <v>119</v>
      </c>
      <c r="R432" t="s">
        <v>132</v>
      </c>
      <c r="S432" s="5">
        <v>16702348895</v>
      </c>
      <c r="U432">
        <v>81121</v>
      </c>
      <c r="V432" t="s">
        <v>120</v>
      </c>
      <c r="X432" t="s">
        <v>3922</v>
      </c>
      <c r="Y432" t="s">
        <v>3923</v>
      </c>
      <c r="Z432" t="s">
        <v>3924</v>
      </c>
      <c r="AA432" t="s">
        <v>144</v>
      </c>
      <c r="AB432" t="s">
        <v>3925</v>
      </c>
      <c r="AC432" t="s">
        <v>3921</v>
      </c>
      <c r="AD432" t="s">
        <v>117</v>
      </c>
      <c r="AE432" t="s">
        <v>118</v>
      </c>
      <c r="AF432" s="4">
        <v>96950</v>
      </c>
      <c r="AG432" t="s">
        <v>119</v>
      </c>
      <c r="AH432" t="s">
        <v>132</v>
      </c>
      <c r="AI432" s="5">
        <v>16702348895</v>
      </c>
      <c r="AK432" t="s">
        <v>3926</v>
      </c>
      <c r="BC432" t="str">
        <f>"51-9198.00"</f>
        <v>51-9198.00</v>
      </c>
      <c r="BD432" t="s">
        <v>1931</v>
      </c>
      <c r="BE432" t="s">
        <v>3927</v>
      </c>
      <c r="BF432" t="s">
        <v>1933</v>
      </c>
      <c r="BG432">
        <v>5</v>
      </c>
      <c r="BH432">
        <v>5</v>
      </c>
      <c r="BI432" s="1">
        <v>44835</v>
      </c>
      <c r="BJ432" s="1">
        <v>45199</v>
      </c>
      <c r="BK432" s="1">
        <v>44882</v>
      </c>
      <c r="BL432" s="1">
        <v>45199</v>
      </c>
      <c r="BM432">
        <v>40</v>
      </c>
      <c r="BN432">
        <v>0</v>
      </c>
      <c r="BO432">
        <v>8</v>
      </c>
      <c r="BP432">
        <v>8</v>
      </c>
      <c r="BQ432">
        <v>8</v>
      </c>
      <c r="BR432">
        <v>8</v>
      </c>
      <c r="BS432">
        <v>8</v>
      </c>
      <c r="BT432">
        <v>0</v>
      </c>
      <c r="BU432" t="str">
        <f>"8:00 AM"</f>
        <v>8:00 AM</v>
      </c>
      <c r="BV432" t="str">
        <f>"5:00 PM"</f>
        <v>5:00 PM</v>
      </c>
      <c r="BW432" t="s">
        <v>164</v>
      </c>
      <c r="BX432">
        <v>0</v>
      </c>
      <c r="BY432">
        <v>12</v>
      </c>
      <c r="BZ432" t="s">
        <v>113</v>
      </c>
      <c r="CB432" t="s">
        <v>5612</v>
      </c>
      <c r="CC432" t="s">
        <v>3921</v>
      </c>
      <c r="CE432" t="s">
        <v>117</v>
      </c>
      <c r="CF432" t="s">
        <v>118</v>
      </c>
      <c r="CG432" s="4">
        <v>96950</v>
      </c>
      <c r="CH432" s="2">
        <v>8.1300000000000008</v>
      </c>
      <c r="CI432" s="2">
        <v>8.1300000000000008</v>
      </c>
      <c r="CJ432" s="2">
        <v>12.2</v>
      </c>
      <c r="CK432" s="2">
        <v>12.2</v>
      </c>
      <c r="CL432" t="s">
        <v>131</v>
      </c>
      <c r="CM432" t="s">
        <v>132</v>
      </c>
      <c r="CN432" t="s">
        <v>133</v>
      </c>
      <c r="CP432" t="s">
        <v>113</v>
      </c>
      <c r="CQ432" t="s">
        <v>134</v>
      </c>
      <c r="CR432" t="s">
        <v>113</v>
      </c>
      <c r="CS432" t="s">
        <v>134</v>
      </c>
      <c r="CT432" t="s">
        <v>132</v>
      </c>
      <c r="CU432" t="s">
        <v>134</v>
      </c>
      <c r="CV432" t="s">
        <v>132</v>
      </c>
      <c r="CW432" t="s">
        <v>132</v>
      </c>
      <c r="CX432" s="5">
        <v>16702348895</v>
      </c>
      <c r="CY432" t="s">
        <v>3929</v>
      </c>
      <c r="CZ432" t="s">
        <v>132</v>
      </c>
      <c r="DA432" t="s">
        <v>134</v>
      </c>
      <c r="DB432" t="s">
        <v>113</v>
      </c>
    </row>
    <row r="433" spans="1:111" ht="14.45" customHeight="1" x14ac:dyDescent="0.25">
      <c r="A433" t="s">
        <v>5613</v>
      </c>
      <c r="B433" t="s">
        <v>187</v>
      </c>
      <c r="C433" s="1">
        <v>44798.332736689816</v>
      </c>
      <c r="D433" s="1">
        <v>44882</v>
      </c>
      <c r="E433" t="s">
        <v>170</v>
      </c>
      <c r="G433" t="s">
        <v>113</v>
      </c>
      <c r="H433" t="s">
        <v>113</v>
      </c>
      <c r="I433" t="s">
        <v>113</v>
      </c>
      <c r="J433" t="s">
        <v>5601</v>
      </c>
      <c r="L433" t="s">
        <v>3193</v>
      </c>
      <c r="M433" t="s">
        <v>3194</v>
      </c>
      <c r="N433" t="s">
        <v>3195</v>
      </c>
      <c r="O433" t="s">
        <v>118</v>
      </c>
      <c r="P433" s="4">
        <v>96950</v>
      </c>
      <c r="Q433" t="s">
        <v>119</v>
      </c>
      <c r="S433" s="5">
        <v>16702334646</v>
      </c>
      <c r="U433">
        <v>6216</v>
      </c>
      <c r="V433" t="s">
        <v>120</v>
      </c>
      <c r="X433" t="s">
        <v>3196</v>
      </c>
      <c r="Y433" t="s">
        <v>3197</v>
      </c>
      <c r="AA433" t="s">
        <v>326</v>
      </c>
      <c r="AB433" t="s">
        <v>3193</v>
      </c>
      <c r="AC433" t="s">
        <v>3194</v>
      </c>
      <c r="AD433" t="s">
        <v>3195</v>
      </c>
      <c r="AE433" t="s">
        <v>118</v>
      </c>
      <c r="AF433" s="4">
        <v>96950</v>
      </c>
      <c r="AG433" t="s">
        <v>119</v>
      </c>
      <c r="AI433" s="5">
        <v>16702334646</v>
      </c>
      <c r="AK433" t="s">
        <v>3198</v>
      </c>
      <c r="BC433" t="str">
        <f>"29-1123.00"</f>
        <v>29-1123.00</v>
      </c>
      <c r="BD433" t="s">
        <v>5602</v>
      </c>
      <c r="BE433" t="s">
        <v>5603</v>
      </c>
      <c r="BF433" t="s">
        <v>5602</v>
      </c>
      <c r="BG433">
        <v>4</v>
      </c>
      <c r="BH433">
        <v>4</v>
      </c>
      <c r="BI433" s="1">
        <v>44866</v>
      </c>
      <c r="BJ433" s="1">
        <v>45230</v>
      </c>
      <c r="BK433" s="1">
        <v>44882</v>
      </c>
      <c r="BL433" s="1">
        <v>45230</v>
      </c>
      <c r="BM433">
        <v>40</v>
      </c>
      <c r="BN433">
        <v>0</v>
      </c>
      <c r="BO433">
        <v>8</v>
      </c>
      <c r="BP433">
        <v>8</v>
      </c>
      <c r="BQ433">
        <v>8</v>
      </c>
      <c r="BR433">
        <v>8</v>
      </c>
      <c r="BS433">
        <v>8</v>
      </c>
      <c r="BT433">
        <v>0</v>
      </c>
      <c r="BU433" t="str">
        <f>"8:00 AM"</f>
        <v>8:00 AM</v>
      </c>
      <c r="BV433" t="str">
        <f>"5:00 PM"</f>
        <v>5:00 PM</v>
      </c>
      <c r="BW433" t="s">
        <v>150</v>
      </c>
      <c r="BX433">
        <v>0</v>
      </c>
      <c r="BY433">
        <v>12</v>
      </c>
      <c r="BZ433" t="s">
        <v>113</v>
      </c>
      <c r="CB433" t="s">
        <v>5604</v>
      </c>
      <c r="CC433" t="s">
        <v>3193</v>
      </c>
      <c r="CD433" t="s">
        <v>3194</v>
      </c>
      <c r="CE433" t="s">
        <v>3195</v>
      </c>
      <c r="CF433" t="s">
        <v>118</v>
      </c>
      <c r="CG433" s="4">
        <v>96950</v>
      </c>
      <c r="CH433" s="2">
        <v>43</v>
      </c>
      <c r="CI433" s="2">
        <v>43</v>
      </c>
      <c r="CL433" t="s">
        <v>131</v>
      </c>
      <c r="CN433" t="s">
        <v>133</v>
      </c>
      <c r="CP433" t="s">
        <v>113</v>
      </c>
      <c r="CQ433" t="s">
        <v>134</v>
      </c>
      <c r="CR433" t="s">
        <v>113</v>
      </c>
      <c r="CS433" t="s">
        <v>113</v>
      </c>
      <c r="CT433" t="s">
        <v>132</v>
      </c>
      <c r="CU433" t="s">
        <v>134</v>
      </c>
      <c r="CV433" t="s">
        <v>132</v>
      </c>
      <c r="CW433" t="s">
        <v>557</v>
      </c>
      <c r="CX433" s="5">
        <v>16702334646</v>
      </c>
      <c r="CY433" t="s">
        <v>3202</v>
      </c>
      <c r="CZ433" t="s">
        <v>132</v>
      </c>
      <c r="DA433" t="s">
        <v>134</v>
      </c>
      <c r="DB433" t="s">
        <v>113</v>
      </c>
      <c r="DC433" t="s">
        <v>1847</v>
      </c>
      <c r="DD433" t="s">
        <v>1848</v>
      </c>
      <c r="DF433" t="s">
        <v>1849</v>
      </c>
      <c r="DG433" t="s">
        <v>1850</v>
      </c>
    </row>
    <row r="434" spans="1:111" ht="14.45" customHeight="1" x14ac:dyDescent="0.25">
      <c r="A434" t="s">
        <v>5614</v>
      </c>
      <c r="B434" t="s">
        <v>187</v>
      </c>
      <c r="C434" s="1">
        <v>44727.118265740741</v>
      </c>
      <c r="D434" s="1">
        <v>44882</v>
      </c>
      <c r="E434" t="s">
        <v>112</v>
      </c>
      <c r="F434" s="1">
        <v>44833.833333333336</v>
      </c>
      <c r="G434" t="s">
        <v>134</v>
      </c>
      <c r="H434" t="s">
        <v>113</v>
      </c>
      <c r="I434" t="s">
        <v>113</v>
      </c>
      <c r="J434" t="s">
        <v>173</v>
      </c>
      <c r="K434" t="s">
        <v>174</v>
      </c>
      <c r="L434" t="s">
        <v>175</v>
      </c>
      <c r="N434" t="s">
        <v>141</v>
      </c>
      <c r="O434" t="s">
        <v>118</v>
      </c>
      <c r="P434" s="4">
        <v>96950</v>
      </c>
      <c r="Q434" t="s">
        <v>119</v>
      </c>
      <c r="S434" s="5">
        <v>16702345900</v>
      </c>
      <c r="T434">
        <v>575</v>
      </c>
      <c r="U434">
        <v>721110</v>
      </c>
      <c r="V434" t="s">
        <v>120</v>
      </c>
      <c r="X434" t="s">
        <v>176</v>
      </c>
      <c r="Y434" t="s">
        <v>177</v>
      </c>
      <c r="AA434" t="s">
        <v>178</v>
      </c>
      <c r="AB434" t="s">
        <v>175</v>
      </c>
      <c r="AD434" t="s">
        <v>141</v>
      </c>
      <c r="AE434" t="s">
        <v>118</v>
      </c>
      <c r="AF434" s="4">
        <v>96950</v>
      </c>
      <c r="AG434" t="s">
        <v>119</v>
      </c>
      <c r="AI434" s="5">
        <v>16702345900</v>
      </c>
      <c r="AJ434">
        <v>574</v>
      </c>
      <c r="AK434" t="s">
        <v>179</v>
      </c>
      <c r="BC434" t="str">
        <f>"49-9071.00"</f>
        <v>49-9071.00</v>
      </c>
      <c r="BD434" t="s">
        <v>240</v>
      </c>
      <c r="BE434" t="s">
        <v>5370</v>
      </c>
      <c r="BF434" t="s">
        <v>3898</v>
      </c>
      <c r="BG434">
        <v>1</v>
      </c>
      <c r="BH434">
        <v>1</v>
      </c>
      <c r="BI434" s="1">
        <v>44835</v>
      </c>
      <c r="BJ434" s="1">
        <v>45930</v>
      </c>
      <c r="BK434" s="1">
        <v>44882</v>
      </c>
      <c r="BL434" s="1">
        <v>45930</v>
      </c>
      <c r="BM434">
        <v>40</v>
      </c>
      <c r="BN434">
        <v>0</v>
      </c>
      <c r="BO434">
        <v>7</v>
      </c>
      <c r="BP434">
        <v>7</v>
      </c>
      <c r="BQ434">
        <v>6</v>
      </c>
      <c r="BR434">
        <v>7</v>
      </c>
      <c r="BS434">
        <v>7</v>
      </c>
      <c r="BT434">
        <v>6</v>
      </c>
      <c r="BU434" t="str">
        <f>"5:00 PM"</f>
        <v>5:00 PM</v>
      </c>
      <c r="BV434" t="str">
        <f>"1:00 AM"</f>
        <v>1:00 AM</v>
      </c>
      <c r="BW434" t="s">
        <v>164</v>
      </c>
      <c r="BX434">
        <v>0</v>
      </c>
      <c r="BY434">
        <v>24</v>
      </c>
      <c r="BZ434" t="s">
        <v>113</v>
      </c>
      <c r="CB434" t="s">
        <v>183</v>
      </c>
      <c r="CC434" t="s">
        <v>184</v>
      </c>
      <c r="CE434" t="s">
        <v>141</v>
      </c>
      <c r="CF434" t="s">
        <v>118</v>
      </c>
      <c r="CG434" s="4">
        <v>96950</v>
      </c>
      <c r="CH434" s="2">
        <v>8.7200000000000006</v>
      </c>
      <c r="CI434" s="2">
        <v>8.7200000000000006</v>
      </c>
      <c r="CJ434" s="2">
        <v>13.08</v>
      </c>
      <c r="CK434" s="2">
        <v>13.08</v>
      </c>
      <c r="CL434" t="s">
        <v>131</v>
      </c>
      <c r="CN434" t="s">
        <v>133</v>
      </c>
      <c r="CP434" t="s">
        <v>113</v>
      </c>
      <c r="CQ434" t="s">
        <v>134</v>
      </c>
      <c r="CR434" t="s">
        <v>113</v>
      </c>
      <c r="CS434" t="s">
        <v>134</v>
      </c>
      <c r="CT434" t="s">
        <v>132</v>
      </c>
      <c r="CU434" t="s">
        <v>134</v>
      </c>
      <c r="CV434" t="s">
        <v>132</v>
      </c>
      <c r="CW434" t="s">
        <v>185</v>
      </c>
      <c r="CX434" s="5">
        <v>16702345900</v>
      </c>
      <c r="CY434" t="s">
        <v>179</v>
      </c>
      <c r="CZ434" t="s">
        <v>132</v>
      </c>
      <c r="DA434" t="s">
        <v>134</v>
      </c>
      <c r="DB434" t="s">
        <v>113</v>
      </c>
    </row>
    <row r="435" spans="1:111" ht="14.45" customHeight="1" x14ac:dyDescent="0.25">
      <c r="A435" t="s">
        <v>5615</v>
      </c>
      <c r="B435" t="s">
        <v>187</v>
      </c>
      <c r="C435" s="1">
        <v>44777.051237847219</v>
      </c>
      <c r="D435" s="1">
        <v>44882</v>
      </c>
      <c r="E435" t="s">
        <v>112</v>
      </c>
      <c r="F435" s="1">
        <v>44836.833333333336</v>
      </c>
      <c r="G435" t="s">
        <v>113</v>
      </c>
      <c r="H435" t="s">
        <v>113</v>
      </c>
      <c r="I435" t="s">
        <v>113</v>
      </c>
      <c r="J435" t="s">
        <v>5046</v>
      </c>
      <c r="K435" t="s">
        <v>5046</v>
      </c>
      <c r="L435" t="s">
        <v>5047</v>
      </c>
      <c r="N435" t="s">
        <v>141</v>
      </c>
      <c r="O435" t="s">
        <v>118</v>
      </c>
      <c r="P435" s="4">
        <v>96950</v>
      </c>
      <c r="Q435" t="s">
        <v>119</v>
      </c>
      <c r="S435" s="5">
        <v>16702357171</v>
      </c>
      <c r="U435">
        <v>236220</v>
      </c>
      <c r="V435" t="s">
        <v>120</v>
      </c>
      <c r="X435" t="s">
        <v>1711</v>
      </c>
      <c r="Y435" t="s">
        <v>4001</v>
      </c>
      <c r="Z435" t="s">
        <v>5048</v>
      </c>
      <c r="AA435" t="s">
        <v>3381</v>
      </c>
      <c r="AB435" t="s">
        <v>5047</v>
      </c>
      <c r="AD435" t="s">
        <v>141</v>
      </c>
      <c r="AE435" t="s">
        <v>118</v>
      </c>
      <c r="AF435" s="4">
        <v>96950</v>
      </c>
      <c r="AG435" t="s">
        <v>119</v>
      </c>
      <c r="AI435" s="5">
        <v>16702357171</v>
      </c>
      <c r="AK435" t="s">
        <v>5049</v>
      </c>
      <c r="BC435" t="str">
        <f>"47-2111.00"</f>
        <v>47-2111.00</v>
      </c>
      <c r="BD435" t="s">
        <v>2759</v>
      </c>
      <c r="BE435" t="s">
        <v>5616</v>
      </c>
      <c r="BF435" t="s">
        <v>5617</v>
      </c>
      <c r="BG435">
        <v>5</v>
      </c>
      <c r="BH435">
        <v>5</v>
      </c>
      <c r="BI435" s="1">
        <v>44838</v>
      </c>
      <c r="BJ435" s="1">
        <v>45202</v>
      </c>
      <c r="BK435" s="1">
        <v>44882</v>
      </c>
      <c r="BL435" s="1">
        <v>45202</v>
      </c>
      <c r="BM435">
        <v>40</v>
      </c>
      <c r="BN435">
        <v>0</v>
      </c>
      <c r="BO435">
        <v>8</v>
      </c>
      <c r="BP435">
        <v>8</v>
      </c>
      <c r="BQ435">
        <v>8</v>
      </c>
      <c r="BR435">
        <v>8</v>
      </c>
      <c r="BS435">
        <v>8</v>
      </c>
      <c r="BT435">
        <v>0</v>
      </c>
      <c r="BU435" t="str">
        <f>"7:30 AM"</f>
        <v>7:30 AM</v>
      </c>
      <c r="BV435" t="str">
        <f>"4:30 PM"</f>
        <v>4:30 PM</v>
      </c>
      <c r="BW435" t="s">
        <v>164</v>
      </c>
      <c r="BX435">
        <v>0</v>
      </c>
      <c r="BY435">
        <v>24</v>
      </c>
      <c r="BZ435" t="s">
        <v>113</v>
      </c>
      <c r="CB435" s="3" t="s">
        <v>5618</v>
      </c>
      <c r="CC435" t="s">
        <v>5212</v>
      </c>
      <c r="CE435" t="s">
        <v>117</v>
      </c>
      <c r="CF435" t="s">
        <v>118</v>
      </c>
      <c r="CG435" s="4">
        <v>96950</v>
      </c>
      <c r="CH435" s="2">
        <v>11.67</v>
      </c>
      <c r="CI435" s="2">
        <v>11.67</v>
      </c>
      <c r="CJ435" s="2">
        <v>17.5</v>
      </c>
      <c r="CK435" s="2">
        <v>17.5</v>
      </c>
      <c r="CL435" t="s">
        <v>131</v>
      </c>
      <c r="CN435" t="s">
        <v>133</v>
      </c>
      <c r="CP435" t="s">
        <v>113</v>
      </c>
      <c r="CQ435" t="s">
        <v>134</v>
      </c>
      <c r="CR435" t="s">
        <v>113</v>
      </c>
      <c r="CS435" t="s">
        <v>134</v>
      </c>
      <c r="CT435" t="s">
        <v>132</v>
      </c>
      <c r="CU435" t="s">
        <v>134</v>
      </c>
      <c r="CV435" t="s">
        <v>132</v>
      </c>
      <c r="CW435" t="s">
        <v>5054</v>
      </c>
      <c r="CX435" s="5">
        <v>16702357171</v>
      </c>
      <c r="CY435" t="s">
        <v>5049</v>
      </c>
      <c r="CZ435" t="s">
        <v>132</v>
      </c>
      <c r="DA435" t="s">
        <v>134</v>
      </c>
      <c r="DB435" t="s">
        <v>113</v>
      </c>
    </row>
    <row r="436" spans="1:111" ht="14.45" customHeight="1" x14ac:dyDescent="0.25">
      <c r="A436" t="s">
        <v>5619</v>
      </c>
      <c r="B436" t="s">
        <v>187</v>
      </c>
      <c r="C436" s="1">
        <v>44806.349892245373</v>
      </c>
      <c r="D436" s="1">
        <v>44882</v>
      </c>
      <c r="E436" t="s">
        <v>170</v>
      </c>
      <c r="G436" t="s">
        <v>113</v>
      </c>
      <c r="H436" t="s">
        <v>113</v>
      </c>
      <c r="I436" t="s">
        <v>113</v>
      </c>
      <c r="J436" t="s">
        <v>5620</v>
      </c>
      <c r="K436" t="s">
        <v>5620</v>
      </c>
      <c r="L436" t="s">
        <v>5621</v>
      </c>
      <c r="M436" t="s">
        <v>5622</v>
      </c>
      <c r="N436" t="s">
        <v>117</v>
      </c>
      <c r="O436" t="s">
        <v>118</v>
      </c>
      <c r="P436" s="4">
        <v>96950</v>
      </c>
      <c r="Q436" t="s">
        <v>119</v>
      </c>
      <c r="R436" t="s">
        <v>132</v>
      </c>
      <c r="S436" s="5">
        <v>16702871415</v>
      </c>
      <c r="U436">
        <v>561320</v>
      </c>
      <c r="V436" t="s">
        <v>120</v>
      </c>
      <c r="X436" t="s">
        <v>5623</v>
      </c>
      <c r="Y436" t="s">
        <v>5624</v>
      </c>
      <c r="Z436" t="s">
        <v>5625</v>
      </c>
      <c r="AA436" t="s">
        <v>144</v>
      </c>
      <c r="AB436" t="s">
        <v>5621</v>
      </c>
      <c r="AC436" t="s">
        <v>5626</v>
      </c>
      <c r="AD436" t="s">
        <v>117</v>
      </c>
      <c r="AE436" t="s">
        <v>118</v>
      </c>
      <c r="AF436" s="4">
        <v>96950</v>
      </c>
      <c r="AG436" t="s">
        <v>119</v>
      </c>
      <c r="AH436" t="s">
        <v>132</v>
      </c>
      <c r="AI436" s="5">
        <v>16702871415</v>
      </c>
      <c r="AK436" t="s">
        <v>5627</v>
      </c>
      <c r="AL436" t="s">
        <v>197</v>
      </c>
      <c r="AM436" t="s">
        <v>1238</v>
      </c>
      <c r="AN436" t="s">
        <v>1239</v>
      </c>
      <c r="AO436" t="s">
        <v>1240</v>
      </c>
      <c r="AP436" t="s">
        <v>1241</v>
      </c>
      <c r="AQ436" t="s">
        <v>947</v>
      </c>
      <c r="AR436" t="s">
        <v>117</v>
      </c>
      <c r="AS436" t="s">
        <v>118</v>
      </c>
      <c r="AT436" s="4">
        <v>96950</v>
      </c>
      <c r="AU436" t="s">
        <v>119</v>
      </c>
      <c r="AV436" t="s">
        <v>132</v>
      </c>
      <c r="AW436" s="5">
        <v>16702331209</v>
      </c>
      <c r="AX436" t="s">
        <v>132</v>
      </c>
      <c r="AY436" t="s">
        <v>1242</v>
      </c>
      <c r="AZ436" t="s">
        <v>1243</v>
      </c>
      <c r="BA436" t="s">
        <v>118</v>
      </c>
      <c r="BB436" t="s">
        <v>1244</v>
      </c>
      <c r="BC436" t="str">
        <f>"49-9071.00"</f>
        <v>49-9071.00</v>
      </c>
      <c r="BD436" t="s">
        <v>240</v>
      </c>
      <c r="BE436" t="s">
        <v>5628</v>
      </c>
      <c r="BF436" t="s">
        <v>422</v>
      </c>
      <c r="BG436">
        <v>6</v>
      </c>
      <c r="BH436">
        <v>6</v>
      </c>
      <c r="BI436" s="1">
        <v>44835</v>
      </c>
      <c r="BJ436" s="1">
        <v>45199</v>
      </c>
      <c r="BK436" s="1">
        <v>44882</v>
      </c>
      <c r="BL436" s="1">
        <v>45199</v>
      </c>
      <c r="BM436">
        <v>40</v>
      </c>
      <c r="BN436">
        <v>0</v>
      </c>
      <c r="BO436">
        <v>8</v>
      </c>
      <c r="BP436">
        <v>8</v>
      </c>
      <c r="BQ436">
        <v>8</v>
      </c>
      <c r="BR436">
        <v>8</v>
      </c>
      <c r="BS436">
        <v>8</v>
      </c>
      <c r="BT436">
        <v>0</v>
      </c>
      <c r="BU436" t="str">
        <f>"8:00 AM"</f>
        <v>8:00 AM</v>
      </c>
      <c r="BV436" t="str">
        <f>"5:00 PM"</f>
        <v>5:00 PM</v>
      </c>
      <c r="BW436" t="s">
        <v>128</v>
      </c>
      <c r="BX436">
        <v>0</v>
      </c>
      <c r="BY436">
        <v>12</v>
      </c>
      <c r="BZ436" t="s">
        <v>113</v>
      </c>
      <c r="CB436" t="s">
        <v>228</v>
      </c>
      <c r="CC436" t="s">
        <v>5629</v>
      </c>
      <c r="CD436" t="s">
        <v>5630</v>
      </c>
      <c r="CE436" t="s">
        <v>117</v>
      </c>
      <c r="CF436" t="s">
        <v>118</v>
      </c>
      <c r="CG436" s="4">
        <v>96950</v>
      </c>
      <c r="CH436" s="2">
        <v>9.19</v>
      </c>
      <c r="CI436" s="2">
        <v>9.19</v>
      </c>
      <c r="CJ436" s="2">
        <v>13.79</v>
      </c>
      <c r="CK436" s="2">
        <v>13.79</v>
      </c>
      <c r="CL436" t="s">
        <v>131</v>
      </c>
      <c r="CM436" t="s">
        <v>132</v>
      </c>
      <c r="CN436" t="s">
        <v>1330</v>
      </c>
      <c r="CP436" t="s">
        <v>134</v>
      </c>
      <c r="CQ436" t="s">
        <v>134</v>
      </c>
      <c r="CR436" t="s">
        <v>134</v>
      </c>
      <c r="CS436" t="s">
        <v>134</v>
      </c>
      <c r="CT436" t="s">
        <v>132</v>
      </c>
      <c r="CU436" t="s">
        <v>134</v>
      </c>
      <c r="CV436" t="s">
        <v>132</v>
      </c>
      <c r="CW436" t="s">
        <v>132</v>
      </c>
      <c r="CX436" s="5">
        <v>16702871415</v>
      </c>
      <c r="CY436" t="s">
        <v>5631</v>
      </c>
      <c r="CZ436" t="s">
        <v>132</v>
      </c>
      <c r="DA436" t="s">
        <v>134</v>
      </c>
      <c r="DB436" t="s">
        <v>113</v>
      </c>
      <c r="DC436" t="s">
        <v>1238</v>
      </c>
      <c r="DD436" t="s">
        <v>1239</v>
      </c>
      <c r="DE436" t="s">
        <v>1249</v>
      </c>
      <c r="DF436" t="s">
        <v>1243</v>
      </c>
      <c r="DG436" t="s">
        <v>1242</v>
      </c>
    </row>
    <row r="437" spans="1:111" ht="14.45" customHeight="1" x14ac:dyDescent="0.25">
      <c r="A437" t="s">
        <v>5632</v>
      </c>
      <c r="B437" t="s">
        <v>187</v>
      </c>
      <c r="C437" s="1">
        <v>44840.902897453707</v>
      </c>
      <c r="D437" s="1">
        <v>44882</v>
      </c>
      <c r="E437" t="s">
        <v>170</v>
      </c>
      <c r="G437" t="s">
        <v>134</v>
      </c>
      <c r="H437" t="s">
        <v>113</v>
      </c>
      <c r="I437" t="s">
        <v>113</v>
      </c>
      <c r="J437" t="s">
        <v>5633</v>
      </c>
      <c r="K437" t="s">
        <v>5634</v>
      </c>
      <c r="L437" t="s">
        <v>5635</v>
      </c>
      <c r="M437" t="s">
        <v>5636</v>
      </c>
      <c r="N437" t="s">
        <v>117</v>
      </c>
      <c r="O437" t="s">
        <v>118</v>
      </c>
      <c r="P437" s="4">
        <v>96950</v>
      </c>
      <c r="Q437" t="s">
        <v>119</v>
      </c>
      <c r="S437" s="5">
        <v>16703222706</v>
      </c>
      <c r="U437">
        <v>424410</v>
      </c>
      <c r="V437" t="s">
        <v>120</v>
      </c>
      <c r="X437" t="s">
        <v>5637</v>
      </c>
      <c r="Y437" t="s">
        <v>5638</v>
      </c>
      <c r="Z437" t="s">
        <v>1129</v>
      </c>
      <c r="AA437" t="s">
        <v>5639</v>
      </c>
      <c r="AB437" t="s">
        <v>5635</v>
      </c>
      <c r="AC437" t="s">
        <v>5636</v>
      </c>
      <c r="AD437" t="s">
        <v>117</v>
      </c>
      <c r="AE437" t="s">
        <v>118</v>
      </c>
      <c r="AF437" s="4">
        <v>96950</v>
      </c>
      <c r="AG437" t="s">
        <v>119</v>
      </c>
      <c r="AI437" s="5">
        <v>16703222706</v>
      </c>
      <c r="AK437" t="s">
        <v>5640</v>
      </c>
      <c r="BC437" t="str">
        <f>"43-3031.00"</f>
        <v>43-3031.00</v>
      </c>
      <c r="BD437" t="s">
        <v>316</v>
      </c>
      <c r="BE437" t="s">
        <v>5641</v>
      </c>
      <c r="BF437" t="s">
        <v>5642</v>
      </c>
      <c r="BG437">
        <v>2</v>
      </c>
      <c r="BH437">
        <v>2</v>
      </c>
      <c r="BI437" s="1">
        <v>44927</v>
      </c>
      <c r="BJ437" s="1">
        <v>46387</v>
      </c>
      <c r="BK437" s="1">
        <v>44927</v>
      </c>
      <c r="BL437" s="1">
        <v>46387</v>
      </c>
      <c r="BM437">
        <v>35</v>
      </c>
      <c r="BN437">
        <v>0</v>
      </c>
      <c r="BO437">
        <v>7</v>
      </c>
      <c r="BP437">
        <v>7</v>
      </c>
      <c r="BQ437">
        <v>7</v>
      </c>
      <c r="BR437">
        <v>7</v>
      </c>
      <c r="BS437">
        <v>7</v>
      </c>
      <c r="BT437">
        <v>0</v>
      </c>
      <c r="BU437" t="str">
        <f>"8:00 AM"</f>
        <v>8:00 AM</v>
      </c>
      <c r="BV437" t="str">
        <f>"5:00 PM"</f>
        <v>5:00 PM</v>
      </c>
      <c r="BW437" t="s">
        <v>394</v>
      </c>
      <c r="BX437">
        <v>0</v>
      </c>
      <c r="BY437">
        <v>24</v>
      </c>
      <c r="BZ437" t="s">
        <v>113</v>
      </c>
      <c r="CB437" t="s">
        <v>5643</v>
      </c>
      <c r="CC437" t="s">
        <v>5644</v>
      </c>
      <c r="CD437" t="s">
        <v>5636</v>
      </c>
      <c r="CE437" t="s">
        <v>117</v>
      </c>
      <c r="CF437" t="s">
        <v>118</v>
      </c>
      <c r="CG437" s="4">
        <v>96950</v>
      </c>
      <c r="CH437" s="2">
        <v>11.21</v>
      </c>
      <c r="CI437" s="2">
        <v>11.21</v>
      </c>
      <c r="CJ437" s="2">
        <v>16.82</v>
      </c>
      <c r="CK437" s="2">
        <v>16.82</v>
      </c>
      <c r="CL437" t="s">
        <v>131</v>
      </c>
      <c r="CM437" t="s">
        <v>5645</v>
      </c>
      <c r="CN437" t="s">
        <v>133</v>
      </c>
      <c r="CP437" t="s">
        <v>113</v>
      </c>
      <c r="CQ437" t="s">
        <v>134</v>
      </c>
      <c r="CR437" t="s">
        <v>113</v>
      </c>
      <c r="CS437" t="s">
        <v>134</v>
      </c>
      <c r="CT437" t="s">
        <v>134</v>
      </c>
      <c r="CU437" t="s">
        <v>134</v>
      </c>
      <c r="CV437" t="s">
        <v>132</v>
      </c>
      <c r="CW437" t="s">
        <v>5646</v>
      </c>
      <c r="CX437" s="5">
        <v>16703222706</v>
      </c>
      <c r="CY437" t="s">
        <v>5640</v>
      </c>
      <c r="CZ437" t="s">
        <v>533</v>
      </c>
      <c r="DA437" t="s">
        <v>134</v>
      </c>
      <c r="DB437" t="s">
        <v>113</v>
      </c>
    </row>
    <row r="438" spans="1:111" ht="14.45" customHeight="1" x14ac:dyDescent="0.25">
      <c r="A438" t="s">
        <v>5647</v>
      </c>
      <c r="B438" t="s">
        <v>187</v>
      </c>
      <c r="C438" s="1">
        <v>44726.185741435183</v>
      </c>
      <c r="D438" s="1">
        <v>44882</v>
      </c>
      <c r="E438" t="s">
        <v>112</v>
      </c>
      <c r="F438" s="1">
        <v>44833.833333333336</v>
      </c>
      <c r="G438" t="s">
        <v>134</v>
      </c>
      <c r="H438" t="s">
        <v>113</v>
      </c>
      <c r="I438" t="s">
        <v>113</v>
      </c>
      <c r="J438" t="s">
        <v>173</v>
      </c>
      <c r="K438" t="s">
        <v>174</v>
      </c>
      <c r="L438" t="s">
        <v>175</v>
      </c>
      <c r="N438" t="s">
        <v>141</v>
      </c>
      <c r="O438" t="s">
        <v>118</v>
      </c>
      <c r="P438" s="4">
        <v>96950</v>
      </c>
      <c r="Q438" t="s">
        <v>119</v>
      </c>
      <c r="S438" s="5">
        <v>16702345900</v>
      </c>
      <c r="T438">
        <v>575</v>
      </c>
      <c r="U438">
        <v>721110</v>
      </c>
      <c r="V438" t="s">
        <v>120</v>
      </c>
      <c r="X438" t="s">
        <v>176</v>
      </c>
      <c r="Y438" t="s">
        <v>177</v>
      </c>
      <c r="AA438" t="s">
        <v>178</v>
      </c>
      <c r="AB438" t="s">
        <v>175</v>
      </c>
      <c r="AD438" t="s">
        <v>141</v>
      </c>
      <c r="AE438" t="s">
        <v>118</v>
      </c>
      <c r="AF438" s="4">
        <v>96950</v>
      </c>
      <c r="AG438" t="s">
        <v>119</v>
      </c>
      <c r="AI438" s="5">
        <v>16702345900</v>
      </c>
      <c r="AJ438">
        <v>575</v>
      </c>
      <c r="AK438" t="s">
        <v>179</v>
      </c>
      <c r="BC438" t="str">
        <f>"49-9071.00"</f>
        <v>49-9071.00</v>
      </c>
      <c r="BD438" t="s">
        <v>240</v>
      </c>
      <c r="BE438" t="s">
        <v>357</v>
      </c>
      <c r="BF438" t="s">
        <v>358</v>
      </c>
      <c r="BG438">
        <v>1</v>
      </c>
      <c r="BH438">
        <v>1</v>
      </c>
      <c r="BI438" s="1">
        <v>44835</v>
      </c>
      <c r="BJ438" s="1">
        <v>45930</v>
      </c>
      <c r="BK438" s="1">
        <v>44882</v>
      </c>
      <c r="BL438" s="1">
        <v>45930</v>
      </c>
      <c r="BM438">
        <v>40</v>
      </c>
      <c r="BN438">
        <v>0</v>
      </c>
      <c r="BO438">
        <v>8</v>
      </c>
      <c r="BP438">
        <v>8</v>
      </c>
      <c r="BQ438">
        <v>8</v>
      </c>
      <c r="BR438">
        <v>8</v>
      </c>
      <c r="BS438">
        <v>8</v>
      </c>
      <c r="BT438">
        <v>0</v>
      </c>
      <c r="BU438" t="str">
        <f>"8:00 AM"</f>
        <v>8:00 AM</v>
      </c>
      <c r="BV438" t="str">
        <f>"5:00 PM"</f>
        <v>5:00 PM</v>
      </c>
      <c r="BW438" t="s">
        <v>164</v>
      </c>
      <c r="BX438">
        <v>0</v>
      </c>
      <c r="BY438">
        <v>24</v>
      </c>
      <c r="BZ438" t="s">
        <v>113</v>
      </c>
      <c r="CB438" t="s">
        <v>183</v>
      </c>
      <c r="CC438" t="s">
        <v>184</v>
      </c>
      <c r="CE438" t="s">
        <v>141</v>
      </c>
      <c r="CF438" t="s">
        <v>118</v>
      </c>
      <c r="CG438" s="4">
        <v>96950</v>
      </c>
      <c r="CH438" s="2">
        <v>8.7200000000000006</v>
      </c>
      <c r="CI438" s="2">
        <v>8.7200000000000006</v>
      </c>
      <c r="CJ438" s="2">
        <v>13.08</v>
      </c>
      <c r="CK438" s="2">
        <v>13.08</v>
      </c>
      <c r="CL438" t="s">
        <v>131</v>
      </c>
      <c r="CN438" t="s">
        <v>133</v>
      </c>
      <c r="CP438" t="s">
        <v>113</v>
      </c>
      <c r="CQ438" t="s">
        <v>134</v>
      </c>
      <c r="CR438" t="s">
        <v>113</v>
      </c>
      <c r="CS438" t="s">
        <v>134</v>
      </c>
      <c r="CT438" t="s">
        <v>132</v>
      </c>
      <c r="CU438" t="s">
        <v>134</v>
      </c>
      <c r="CV438" t="s">
        <v>132</v>
      </c>
      <c r="CW438" t="s">
        <v>185</v>
      </c>
      <c r="CX438" s="5">
        <v>16702345900</v>
      </c>
      <c r="CY438" t="s">
        <v>179</v>
      </c>
      <c r="CZ438" t="s">
        <v>132</v>
      </c>
      <c r="DA438" t="s">
        <v>134</v>
      </c>
      <c r="DB438" t="s">
        <v>113</v>
      </c>
    </row>
    <row r="439" spans="1:111" ht="14.45" customHeight="1" x14ac:dyDescent="0.25">
      <c r="A439" t="s">
        <v>5648</v>
      </c>
      <c r="B439" t="s">
        <v>187</v>
      </c>
      <c r="C439" s="1">
        <v>44848.90917835648</v>
      </c>
      <c r="D439" s="1">
        <v>44882</v>
      </c>
      <c r="E439" t="s">
        <v>112</v>
      </c>
      <c r="F439" s="1">
        <v>44882.791666666664</v>
      </c>
      <c r="G439" t="s">
        <v>113</v>
      </c>
      <c r="H439" t="s">
        <v>113</v>
      </c>
      <c r="I439" t="s">
        <v>113</v>
      </c>
      <c r="J439" t="s">
        <v>5649</v>
      </c>
      <c r="K439" t="s">
        <v>3302</v>
      </c>
      <c r="L439" t="s">
        <v>5650</v>
      </c>
      <c r="N439" t="s">
        <v>117</v>
      </c>
      <c r="O439" t="s">
        <v>118</v>
      </c>
      <c r="P439" s="4">
        <v>96950</v>
      </c>
      <c r="Q439" t="s">
        <v>119</v>
      </c>
      <c r="S439" s="5">
        <v>16702353027</v>
      </c>
      <c r="U439">
        <v>722310</v>
      </c>
      <c r="V439" t="s">
        <v>120</v>
      </c>
      <c r="X439" t="s">
        <v>3305</v>
      </c>
      <c r="Y439" t="s">
        <v>5651</v>
      </c>
      <c r="Z439" t="s">
        <v>5652</v>
      </c>
      <c r="AA439" t="s">
        <v>908</v>
      </c>
      <c r="AB439" t="s">
        <v>5653</v>
      </c>
      <c r="AD439" t="s">
        <v>117</v>
      </c>
      <c r="AE439" t="s">
        <v>118</v>
      </c>
      <c r="AF439" s="4">
        <v>96950</v>
      </c>
      <c r="AG439" t="s">
        <v>119</v>
      </c>
      <c r="AI439" s="5">
        <v>16702353027</v>
      </c>
      <c r="AK439" t="s">
        <v>5654</v>
      </c>
      <c r="BC439" t="str">
        <f>"35-9021.00"</f>
        <v>35-9021.00</v>
      </c>
      <c r="BD439" t="s">
        <v>735</v>
      </c>
      <c r="BE439" t="s">
        <v>5655</v>
      </c>
      <c r="BF439" t="s">
        <v>5656</v>
      </c>
      <c r="BG439">
        <v>2</v>
      </c>
      <c r="BH439">
        <v>2</v>
      </c>
      <c r="BI439" s="1">
        <v>44884</v>
      </c>
      <c r="BJ439" s="1">
        <v>45248</v>
      </c>
      <c r="BK439" s="1">
        <v>44884</v>
      </c>
      <c r="BL439" s="1">
        <v>45248</v>
      </c>
      <c r="BM439">
        <v>35</v>
      </c>
      <c r="BN439">
        <v>0</v>
      </c>
      <c r="BO439">
        <v>7</v>
      </c>
      <c r="BP439">
        <v>7</v>
      </c>
      <c r="BQ439">
        <v>7</v>
      </c>
      <c r="BR439">
        <v>7</v>
      </c>
      <c r="BS439">
        <v>7</v>
      </c>
      <c r="BT439">
        <v>0</v>
      </c>
      <c r="BU439" t="str">
        <f>"3:00 AM"</f>
        <v>3:00 AM</v>
      </c>
      <c r="BV439" t="str">
        <f>"10:00 AM"</f>
        <v>10:00 AM</v>
      </c>
      <c r="BW439" t="s">
        <v>164</v>
      </c>
      <c r="BX439">
        <v>0</v>
      </c>
      <c r="BY439">
        <v>3</v>
      </c>
      <c r="BZ439" t="s">
        <v>113</v>
      </c>
      <c r="CB439" t="s">
        <v>5657</v>
      </c>
      <c r="CC439" t="s">
        <v>5658</v>
      </c>
      <c r="CE439" t="s">
        <v>117</v>
      </c>
      <c r="CF439" t="s">
        <v>118</v>
      </c>
      <c r="CG439" s="4">
        <v>96950</v>
      </c>
      <c r="CH439" s="2">
        <v>8.0299999999999994</v>
      </c>
      <c r="CI439" s="2">
        <v>9.24</v>
      </c>
      <c r="CJ439" s="2">
        <v>12.05</v>
      </c>
      <c r="CK439" s="2">
        <v>13.86</v>
      </c>
      <c r="CL439" t="s">
        <v>131</v>
      </c>
      <c r="CM439" t="s">
        <v>228</v>
      </c>
      <c r="CN439" t="s">
        <v>133</v>
      </c>
      <c r="CP439" t="s">
        <v>113</v>
      </c>
      <c r="CQ439" t="s">
        <v>134</v>
      </c>
      <c r="CR439" t="s">
        <v>113</v>
      </c>
      <c r="CS439" t="s">
        <v>134</v>
      </c>
      <c r="CT439" t="s">
        <v>132</v>
      </c>
      <c r="CU439" t="s">
        <v>134</v>
      </c>
      <c r="CV439" t="s">
        <v>132</v>
      </c>
      <c r="CW439" t="s">
        <v>5659</v>
      </c>
      <c r="CX439" s="5">
        <v>16702353027</v>
      </c>
      <c r="CY439" t="s">
        <v>2662</v>
      </c>
      <c r="CZ439" t="s">
        <v>132</v>
      </c>
      <c r="DA439" t="s">
        <v>134</v>
      </c>
      <c r="DB439" t="s">
        <v>113</v>
      </c>
      <c r="DC439" t="s">
        <v>228</v>
      </c>
    </row>
    <row r="440" spans="1:111" ht="14.45" customHeight="1" x14ac:dyDescent="0.25">
      <c r="A440" t="s">
        <v>5660</v>
      </c>
      <c r="B440" t="s">
        <v>187</v>
      </c>
      <c r="C440" s="1">
        <v>44809.042238888891</v>
      </c>
      <c r="D440" s="1">
        <v>44882</v>
      </c>
      <c r="E440" t="s">
        <v>170</v>
      </c>
      <c r="G440" t="s">
        <v>113</v>
      </c>
      <c r="H440" t="s">
        <v>113</v>
      </c>
      <c r="I440" t="s">
        <v>113</v>
      </c>
      <c r="J440" t="s">
        <v>5399</v>
      </c>
      <c r="K440" t="s">
        <v>5317</v>
      </c>
      <c r="L440" t="s">
        <v>5318</v>
      </c>
      <c r="N440" t="s">
        <v>586</v>
      </c>
      <c r="O440" t="s">
        <v>118</v>
      </c>
      <c r="P440" s="4">
        <v>96950</v>
      </c>
      <c r="Q440" t="s">
        <v>119</v>
      </c>
      <c r="S440" s="5">
        <v>16702358778</v>
      </c>
      <c r="U440">
        <v>522298</v>
      </c>
      <c r="V440" t="s">
        <v>120</v>
      </c>
      <c r="X440" t="s">
        <v>601</v>
      </c>
      <c r="Y440" t="s">
        <v>5319</v>
      </c>
      <c r="Z440" t="s">
        <v>5320</v>
      </c>
      <c r="AA440" t="s">
        <v>1325</v>
      </c>
      <c r="AB440" t="s">
        <v>5318</v>
      </c>
      <c r="AD440" t="s">
        <v>586</v>
      </c>
      <c r="AE440" t="s">
        <v>118</v>
      </c>
      <c r="AF440" s="4">
        <v>96950</v>
      </c>
      <c r="AG440" t="s">
        <v>119</v>
      </c>
      <c r="AI440" s="5">
        <v>16702358778</v>
      </c>
      <c r="AK440" t="s">
        <v>5321</v>
      </c>
      <c r="BC440" t="str">
        <f>"41-2031.00"</f>
        <v>41-2031.00</v>
      </c>
      <c r="BD440" t="s">
        <v>258</v>
      </c>
      <c r="BE440" t="s">
        <v>5400</v>
      </c>
      <c r="BF440" t="s">
        <v>5401</v>
      </c>
      <c r="BG440">
        <v>1</v>
      </c>
      <c r="BH440">
        <v>1</v>
      </c>
      <c r="BI440" s="1">
        <v>44835</v>
      </c>
      <c r="BJ440" s="1">
        <v>45199</v>
      </c>
      <c r="BK440" s="1">
        <v>44882</v>
      </c>
      <c r="BL440" s="1">
        <v>45199</v>
      </c>
      <c r="BM440">
        <v>40</v>
      </c>
      <c r="BN440">
        <v>0</v>
      </c>
      <c r="BO440">
        <v>8</v>
      </c>
      <c r="BP440">
        <v>8</v>
      </c>
      <c r="BQ440">
        <v>8</v>
      </c>
      <c r="BR440">
        <v>8</v>
      </c>
      <c r="BS440">
        <v>8</v>
      </c>
      <c r="BT440">
        <v>0</v>
      </c>
      <c r="BU440" t="str">
        <f>"8:00 AM"</f>
        <v>8:00 AM</v>
      </c>
      <c r="BV440" t="str">
        <f>"5:00 PM"</f>
        <v>5:00 PM</v>
      </c>
      <c r="BW440" t="s">
        <v>164</v>
      </c>
      <c r="BX440">
        <v>1</v>
      </c>
      <c r="BY440">
        <v>12</v>
      </c>
      <c r="BZ440" t="s">
        <v>113</v>
      </c>
      <c r="CB440" s="3" t="s">
        <v>5402</v>
      </c>
      <c r="CC440" t="s">
        <v>5403</v>
      </c>
      <c r="CE440" t="s">
        <v>586</v>
      </c>
      <c r="CF440" t="s">
        <v>118</v>
      </c>
      <c r="CG440" s="4">
        <v>96950</v>
      </c>
      <c r="CH440" s="2">
        <v>8.92</v>
      </c>
      <c r="CI440" s="2">
        <v>8.92</v>
      </c>
      <c r="CJ440" s="2">
        <v>13.38</v>
      </c>
      <c r="CK440" s="2">
        <v>13.38</v>
      </c>
      <c r="CL440" t="s">
        <v>131</v>
      </c>
      <c r="CM440" t="s">
        <v>132</v>
      </c>
      <c r="CN440" t="s">
        <v>133</v>
      </c>
      <c r="CP440" t="s">
        <v>113</v>
      </c>
      <c r="CQ440" t="s">
        <v>134</v>
      </c>
      <c r="CR440" t="s">
        <v>134</v>
      </c>
      <c r="CS440" t="s">
        <v>134</v>
      </c>
      <c r="CT440" t="s">
        <v>132</v>
      </c>
      <c r="CU440" t="s">
        <v>134</v>
      </c>
      <c r="CV440" t="s">
        <v>134</v>
      </c>
      <c r="CW440" t="s">
        <v>1331</v>
      </c>
      <c r="CX440" s="5">
        <v>16702358778</v>
      </c>
      <c r="CY440" t="s">
        <v>5321</v>
      </c>
      <c r="CZ440" t="s">
        <v>132</v>
      </c>
      <c r="DA440" t="s">
        <v>134</v>
      </c>
      <c r="DB440" t="s">
        <v>113</v>
      </c>
    </row>
    <row r="441" spans="1:111" ht="14.45" customHeight="1" x14ac:dyDescent="0.25">
      <c r="A441" t="s">
        <v>5661</v>
      </c>
      <c r="B441" t="s">
        <v>187</v>
      </c>
      <c r="C441" s="1">
        <v>44820.123902893516</v>
      </c>
      <c r="D441" s="1">
        <v>44882</v>
      </c>
      <c r="E441" t="s">
        <v>170</v>
      </c>
      <c r="G441" t="s">
        <v>113</v>
      </c>
      <c r="H441" t="s">
        <v>113</v>
      </c>
      <c r="I441" t="s">
        <v>113</v>
      </c>
      <c r="J441" t="s">
        <v>5532</v>
      </c>
      <c r="K441" t="s">
        <v>5662</v>
      </c>
      <c r="L441" t="s">
        <v>5533</v>
      </c>
      <c r="M441" t="s">
        <v>5534</v>
      </c>
      <c r="N441" t="s">
        <v>117</v>
      </c>
      <c r="O441" t="s">
        <v>118</v>
      </c>
      <c r="P441" s="4">
        <v>96950</v>
      </c>
      <c r="Q441" t="s">
        <v>119</v>
      </c>
      <c r="S441" s="5">
        <v>16702333839</v>
      </c>
      <c r="U441">
        <v>561311</v>
      </c>
      <c r="V441" t="s">
        <v>120</v>
      </c>
      <c r="X441" t="s">
        <v>5535</v>
      </c>
      <c r="Y441" t="s">
        <v>5536</v>
      </c>
      <c r="Z441" t="s">
        <v>1271</v>
      </c>
      <c r="AA441" t="s">
        <v>1075</v>
      </c>
      <c r="AB441" t="s">
        <v>5533</v>
      </c>
      <c r="AC441" t="s">
        <v>5534</v>
      </c>
      <c r="AD441" t="s">
        <v>117</v>
      </c>
      <c r="AE441" t="s">
        <v>118</v>
      </c>
      <c r="AF441" s="4">
        <v>96950</v>
      </c>
      <c r="AG441" t="s">
        <v>119</v>
      </c>
      <c r="AI441" s="5">
        <v>16702333839</v>
      </c>
      <c r="AK441" t="s">
        <v>5537</v>
      </c>
      <c r="BC441" t="str">
        <f>"37-2011.00"</f>
        <v>37-2011.00</v>
      </c>
      <c r="BD441" t="s">
        <v>125</v>
      </c>
      <c r="BE441" t="s">
        <v>5663</v>
      </c>
      <c r="BF441" t="s">
        <v>5664</v>
      </c>
      <c r="BG441">
        <v>10</v>
      </c>
      <c r="BH441">
        <v>10</v>
      </c>
      <c r="BI441" s="1">
        <v>44835</v>
      </c>
      <c r="BJ441" s="1">
        <v>45199</v>
      </c>
      <c r="BK441" s="1">
        <v>44882</v>
      </c>
      <c r="BL441" s="1">
        <v>45199</v>
      </c>
      <c r="BM441">
        <v>35</v>
      </c>
      <c r="BN441">
        <v>0</v>
      </c>
      <c r="BO441">
        <v>7</v>
      </c>
      <c r="BP441">
        <v>7</v>
      </c>
      <c r="BQ441">
        <v>7</v>
      </c>
      <c r="BR441">
        <v>7</v>
      </c>
      <c r="BS441">
        <v>7</v>
      </c>
      <c r="BT441">
        <v>0</v>
      </c>
      <c r="BU441" t="str">
        <f>"9:00 AM"</f>
        <v>9:00 AM</v>
      </c>
      <c r="BV441" t="str">
        <f>"6:00 PM"</f>
        <v>6:00 PM</v>
      </c>
      <c r="BW441" t="s">
        <v>164</v>
      </c>
      <c r="BX441">
        <v>0</v>
      </c>
      <c r="BY441">
        <v>12</v>
      </c>
      <c r="BZ441" t="s">
        <v>113</v>
      </c>
      <c r="CB441" t="s">
        <v>5665</v>
      </c>
      <c r="CC441" t="s">
        <v>5533</v>
      </c>
      <c r="CD441" t="s">
        <v>5534</v>
      </c>
      <c r="CE441" t="s">
        <v>117</v>
      </c>
      <c r="CF441" t="s">
        <v>118</v>
      </c>
      <c r="CG441" s="4">
        <v>96950</v>
      </c>
      <c r="CH441" s="2">
        <v>7.99</v>
      </c>
      <c r="CI441" s="2">
        <v>7.99</v>
      </c>
      <c r="CJ441" s="2">
        <v>11.99</v>
      </c>
      <c r="CK441" s="2">
        <v>11.99</v>
      </c>
      <c r="CL441" t="s">
        <v>131</v>
      </c>
      <c r="CM441" t="s">
        <v>557</v>
      </c>
      <c r="CN441" t="s">
        <v>133</v>
      </c>
      <c r="CP441" t="s">
        <v>113</v>
      </c>
      <c r="CQ441" t="s">
        <v>134</v>
      </c>
      <c r="CR441" t="s">
        <v>134</v>
      </c>
      <c r="CS441" t="s">
        <v>134</v>
      </c>
      <c r="CT441" t="s">
        <v>132</v>
      </c>
      <c r="CU441" t="s">
        <v>134</v>
      </c>
      <c r="CV441" t="s">
        <v>134</v>
      </c>
      <c r="CW441" t="s">
        <v>5666</v>
      </c>
      <c r="CX441" s="5">
        <v>16702333839</v>
      </c>
      <c r="CY441" t="s">
        <v>5537</v>
      </c>
      <c r="CZ441" t="s">
        <v>183</v>
      </c>
      <c r="DA441" t="s">
        <v>134</v>
      </c>
      <c r="DB441" t="s">
        <v>113</v>
      </c>
    </row>
    <row r="442" spans="1:111" ht="14.45" customHeight="1" x14ac:dyDescent="0.25">
      <c r="A442" t="s">
        <v>5667</v>
      </c>
      <c r="B442" t="s">
        <v>187</v>
      </c>
      <c r="C442" s="1">
        <v>44790.986581712961</v>
      </c>
      <c r="D442" s="1">
        <v>44882</v>
      </c>
      <c r="E442" t="s">
        <v>170</v>
      </c>
      <c r="G442" t="s">
        <v>113</v>
      </c>
      <c r="H442" t="s">
        <v>113</v>
      </c>
      <c r="I442" t="s">
        <v>113</v>
      </c>
      <c r="J442" t="s">
        <v>2870</v>
      </c>
      <c r="K442" t="s">
        <v>2871</v>
      </c>
      <c r="L442" t="s">
        <v>2872</v>
      </c>
      <c r="M442" t="s">
        <v>2873</v>
      </c>
      <c r="N442" t="s">
        <v>141</v>
      </c>
      <c r="O442" t="s">
        <v>118</v>
      </c>
      <c r="P442" s="4">
        <v>96950</v>
      </c>
      <c r="Q442" t="s">
        <v>119</v>
      </c>
      <c r="S442" s="5">
        <v>16702349226</v>
      </c>
      <c r="U442">
        <v>722511</v>
      </c>
      <c r="V442" t="s">
        <v>120</v>
      </c>
      <c r="X442" t="s">
        <v>2951</v>
      </c>
      <c r="Y442" t="s">
        <v>2952</v>
      </c>
      <c r="Z442" t="s">
        <v>2876</v>
      </c>
      <c r="AA442" t="s">
        <v>326</v>
      </c>
      <c r="AB442" t="s">
        <v>2872</v>
      </c>
      <c r="AC442" t="s">
        <v>2873</v>
      </c>
      <c r="AD442" t="s">
        <v>141</v>
      </c>
      <c r="AE442" t="s">
        <v>118</v>
      </c>
      <c r="AF442" s="4">
        <v>96950</v>
      </c>
      <c r="AG442" t="s">
        <v>119</v>
      </c>
      <c r="AI442" s="5">
        <v>16702349226</v>
      </c>
      <c r="AK442" t="s">
        <v>2877</v>
      </c>
      <c r="BC442" t="str">
        <f>"35-2014.00"</f>
        <v>35-2014.00</v>
      </c>
      <c r="BD442" t="s">
        <v>287</v>
      </c>
      <c r="BE442" t="s">
        <v>2953</v>
      </c>
      <c r="BF442" t="s">
        <v>412</v>
      </c>
      <c r="BG442">
        <v>9</v>
      </c>
      <c r="BH442">
        <v>9</v>
      </c>
      <c r="BI442" s="1">
        <v>44835</v>
      </c>
      <c r="BJ442" s="1">
        <v>45199</v>
      </c>
      <c r="BK442" s="1">
        <v>44882</v>
      </c>
      <c r="BL442" s="1">
        <v>45199</v>
      </c>
      <c r="BM442">
        <v>35</v>
      </c>
      <c r="BN442">
        <v>6</v>
      </c>
      <c r="BO442">
        <v>5</v>
      </c>
      <c r="BP442">
        <v>0</v>
      </c>
      <c r="BQ442">
        <v>6</v>
      </c>
      <c r="BR442">
        <v>6</v>
      </c>
      <c r="BS442">
        <v>6</v>
      </c>
      <c r="BT442">
        <v>6</v>
      </c>
      <c r="BU442" t="str">
        <f>"10:00 AM"</f>
        <v>10:00 AM</v>
      </c>
      <c r="BV442" t="str">
        <f>"4:00 PM"</f>
        <v>4:00 PM</v>
      </c>
      <c r="BW442" t="s">
        <v>164</v>
      </c>
      <c r="BX442">
        <v>0</v>
      </c>
      <c r="BY442">
        <v>3</v>
      </c>
      <c r="BZ442" t="s">
        <v>113</v>
      </c>
      <c r="CB442" s="3" t="s">
        <v>2954</v>
      </c>
      <c r="CC442" t="s">
        <v>2873</v>
      </c>
      <c r="CE442" t="s">
        <v>141</v>
      </c>
      <c r="CF442" t="s">
        <v>118</v>
      </c>
      <c r="CG442" s="4">
        <v>96950</v>
      </c>
      <c r="CH442" s="2">
        <v>8.5500000000000007</v>
      </c>
      <c r="CI442" s="2">
        <v>8.5500000000000007</v>
      </c>
      <c r="CJ442" s="2">
        <v>12.83</v>
      </c>
      <c r="CK442" s="2">
        <v>12.83</v>
      </c>
      <c r="CL442" t="s">
        <v>131</v>
      </c>
      <c r="CM442" t="s">
        <v>5668</v>
      </c>
      <c r="CN442" t="s">
        <v>133</v>
      </c>
      <c r="CP442" t="s">
        <v>113</v>
      </c>
      <c r="CQ442" t="s">
        <v>134</v>
      </c>
      <c r="CR442" t="s">
        <v>113</v>
      </c>
      <c r="CS442" t="s">
        <v>134</v>
      </c>
      <c r="CT442" t="s">
        <v>132</v>
      </c>
      <c r="CU442" t="s">
        <v>134</v>
      </c>
      <c r="CV442" t="s">
        <v>132</v>
      </c>
      <c r="CW442" t="s">
        <v>3320</v>
      </c>
      <c r="CX442" s="5">
        <v>16702349226</v>
      </c>
      <c r="CY442" t="s">
        <v>2877</v>
      </c>
      <c r="CZ442" t="s">
        <v>132</v>
      </c>
      <c r="DA442" t="s">
        <v>134</v>
      </c>
      <c r="DB442" t="s">
        <v>113</v>
      </c>
    </row>
    <row r="443" spans="1:111" ht="14.45" customHeight="1" x14ac:dyDescent="0.25">
      <c r="A443" t="s">
        <v>5669</v>
      </c>
      <c r="B443" t="s">
        <v>356</v>
      </c>
      <c r="C443" s="1">
        <v>44769.106487268517</v>
      </c>
      <c r="D443" s="1">
        <v>44882</v>
      </c>
      <c r="E443" t="s">
        <v>112</v>
      </c>
      <c r="F443" s="1">
        <v>44833.833333333336</v>
      </c>
      <c r="G443" t="s">
        <v>113</v>
      </c>
      <c r="H443" t="s">
        <v>113</v>
      </c>
      <c r="I443" t="s">
        <v>113</v>
      </c>
      <c r="J443" t="s">
        <v>5670</v>
      </c>
      <c r="K443" t="s">
        <v>3902</v>
      </c>
      <c r="L443" t="s">
        <v>3324</v>
      </c>
      <c r="M443" t="s">
        <v>132</v>
      </c>
      <c r="N443" t="s">
        <v>556</v>
      </c>
      <c r="O443" t="s">
        <v>118</v>
      </c>
      <c r="P443" s="4">
        <v>96950</v>
      </c>
      <c r="Q443" t="s">
        <v>119</v>
      </c>
      <c r="S443" s="5">
        <v>16702851621</v>
      </c>
      <c r="U443">
        <v>4451</v>
      </c>
      <c r="V443" t="s">
        <v>120</v>
      </c>
      <c r="X443" t="s">
        <v>2505</v>
      </c>
      <c r="Y443" t="s">
        <v>3325</v>
      </c>
      <c r="AA443" t="s">
        <v>477</v>
      </c>
      <c r="AB443" t="s">
        <v>3324</v>
      </c>
      <c r="AC443" t="s">
        <v>132</v>
      </c>
      <c r="AD443" t="s">
        <v>556</v>
      </c>
      <c r="AE443" t="s">
        <v>118</v>
      </c>
      <c r="AF443" s="4">
        <v>96950</v>
      </c>
      <c r="AG443" t="s">
        <v>119</v>
      </c>
      <c r="AI443" s="5">
        <v>16702851621</v>
      </c>
      <c r="AK443" t="s">
        <v>3326</v>
      </c>
      <c r="BC443" t="str">
        <f>"49-9071.00"</f>
        <v>49-9071.00</v>
      </c>
      <c r="BD443" t="s">
        <v>240</v>
      </c>
      <c r="BE443" t="s">
        <v>5671</v>
      </c>
      <c r="BF443" t="s">
        <v>5672</v>
      </c>
      <c r="BG443">
        <v>2</v>
      </c>
      <c r="BI443" s="1">
        <v>44835</v>
      </c>
      <c r="BJ443" s="1">
        <v>45199</v>
      </c>
      <c r="BM443">
        <v>40</v>
      </c>
      <c r="BN443">
        <v>0</v>
      </c>
      <c r="BO443">
        <v>8</v>
      </c>
      <c r="BP443">
        <v>8</v>
      </c>
      <c r="BQ443">
        <v>8</v>
      </c>
      <c r="BR443">
        <v>8</v>
      </c>
      <c r="BS443">
        <v>8</v>
      </c>
      <c r="BT443">
        <v>0</v>
      </c>
      <c r="BU443" t="str">
        <f>"8:00 AM"</f>
        <v>8:00 AM</v>
      </c>
      <c r="BV443" t="str">
        <f>"5:00 PM"</f>
        <v>5:00 PM</v>
      </c>
      <c r="BW443" t="s">
        <v>128</v>
      </c>
      <c r="BX443">
        <v>0</v>
      </c>
      <c r="BY443">
        <v>24</v>
      </c>
      <c r="BZ443" t="s">
        <v>113</v>
      </c>
      <c r="CB443" t="s">
        <v>5673</v>
      </c>
      <c r="CC443" t="s">
        <v>3324</v>
      </c>
      <c r="CD443" t="s">
        <v>183</v>
      </c>
      <c r="CE443" t="s">
        <v>556</v>
      </c>
      <c r="CF443" t="s">
        <v>118</v>
      </c>
      <c r="CG443" s="4">
        <v>96950</v>
      </c>
      <c r="CH443" s="2">
        <v>8.7200000000000006</v>
      </c>
      <c r="CI443" s="2">
        <v>8.7200000000000006</v>
      </c>
      <c r="CJ443" s="2">
        <v>13.08</v>
      </c>
      <c r="CK443" s="2">
        <v>13.08</v>
      </c>
      <c r="CL443" t="s">
        <v>131</v>
      </c>
      <c r="CM443" t="s">
        <v>132</v>
      </c>
      <c r="CN443" t="s">
        <v>133</v>
      </c>
      <c r="CP443" t="s">
        <v>113</v>
      </c>
      <c r="CQ443" t="s">
        <v>134</v>
      </c>
      <c r="CR443" t="s">
        <v>113</v>
      </c>
      <c r="CS443" t="s">
        <v>134</v>
      </c>
      <c r="CT443" t="s">
        <v>132</v>
      </c>
      <c r="CU443" t="s">
        <v>134</v>
      </c>
      <c r="CV443" t="s">
        <v>132</v>
      </c>
      <c r="CW443" t="s">
        <v>2381</v>
      </c>
      <c r="CX443" s="5">
        <v>16702851621</v>
      </c>
      <c r="CY443" t="s">
        <v>3326</v>
      </c>
      <c r="CZ443" t="s">
        <v>132</v>
      </c>
      <c r="DA443" t="s">
        <v>134</v>
      </c>
      <c r="DB443" t="s">
        <v>113</v>
      </c>
    </row>
    <row r="444" spans="1:111" ht="14.45" customHeight="1" x14ac:dyDescent="0.25">
      <c r="A444" t="s">
        <v>5674</v>
      </c>
      <c r="B444" t="s">
        <v>187</v>
      </c>
      <c r="C444" s="1">
        <v>44798.073671412036</v>
      </c>
      <c r="D444" s="1">
        <v>44882</v>
      </c>
      <c r="E444" t="s">
        <v>170</v>
      </c>
      <c r="G444" t="s">
        <v>113</v>
      </c>
      <c r="H444" t="s">
        <v>113</v>
      </c>
      <c r="I444" t="s">
        <v>113</v>
      </c>
      <c r="J444" t="s">
        <v>2577</v>
      </c>
      <c r="K444" t="s">
        <v>2578</v>
      </c>
      <c r="L444" t="s">
        <v>2579</v>
      </c>
      <c r="N444" t="s">
        <v>117</v>
      </c>
      <c r="O444" t="s">
        <v>118</v>
      </c>
      <c r="P444" s="4">
        <v>96950</v>
      </c>
      <c r="Q444" t="s">
        <v>119</v>
      </c>
      <c r="S444" s="5">
        <v>16702350064</v>
      </c>
      <c r="U444">
        <v>236220</v>
      </c>
      <c r="V444" t="s">
        <v>120</v>
      </c>
      <c r="X444" t="s">
        <v>2580</v>
      </c>
      <c r="Y444" t="s">
        <v>2581</v>
      </c>
      <c r="Z444" t="s">
        <v>1436</v>
      </c>
      <c r="AA444" t="s">
        <v>477</v>
      </c>
      <c r="AB444" t="s">
        <v>2579</v>
      </c>
      <c r="AD444" t="s">
        <v>117</v>
      </c>
      <c r="AE444" t="s">
        <v>118</v>
      </c>
      <c r="AF444" s="4">
        <v>96950</v>
      </c>
      <c r="AG444" t="s">
        <v>119</v>
      </c>
      <c r="AI444" s="5">
        <v>16702350064</v>
      </c>
      <c r="AK444" t="s">
        <v>2582</v>
      </c>
      <c r="BC444" t="str">
        <f>"17-3023.00"</f>
        <v>17-3023.00</v>
      </c>
      <c r="BD444" t="s">
        <v>4916</v>
      </c>
      <c r="BE444" t="s">
        <v>4917</v>
      </c>
      <c r="BF444" t="s">
        <v>4918</v>
      </c>
      <c r="BG444">
        <v>1</v>
      </c>
      <c r="BH444">
        <v>1</v>
      </c>
      <c r="BI444" s="1">
        <v>44896</v>
      </c>
      <c r="BJ444" s="1">
        <v>45260</v>
      </c>
      <c r="BK444" s="1">
        <v>44896</v>
      </c>
      <c r="BL444" s="1">
        <v>45260</v>
      </c>
      <c r="BM444">
        <v>35</v>
      </c>
      <c r="BN444">
        <v>0</v>
      </c>
      <c r="BO444">
        <v>7</v>
      </c>
      <c r="BP444">
        <v>7</v>
      </c>
      <c r="BQ444">
        <v>7</v>
      </c>
      <c r="BR444">
        <v>7</v>
      </c>
      <c r="BS444">
        <v>7</v>
      </c>
      <c r="BT444">
        <v>0</v>
      </c>
      <c r="BU444" t="str">
        <f>"9:00 AM"</f>
        <v>9:00 AM</v>
      </c>
      <c r="BV444" t="str">
        <f>"5:00 PM"</f>
        <v>5:00 PM</v>
      </c>
      <c r="BW444" t="s">
        <v>394</v>
      </c>
      <c r="BX444">
        <v>0</v>
      </c>
      <c r="BY444">
        <v>24</v>
      </c>
      <c r="BZ444" t="s">
        <v>134</v>
      </c>
      <c r="CA444">
        <v>5</v>
      </c>
      <c r="CB444" s="3" t="s">
        <v>4919</v>
      </c>
      <c r="CC444" t="s">
        <v>2579</v>
      </c>
      <c r="CE444" t="s">
        <v>117</v>
      </c>
      <c r="CF444" t="s">
        <v>118</v>
      </c>
      <c r="CG444" s="4">
        <v>96950</v>
      </c>
      <c r="CH444" s="2">
        <v>16.75</v>
      </c>
      <c r="CI444" s="2">
        <v>16.75</v>
      </c>
      <c r="CJ444" s="2">
        <v>25.13</v>
      </c>
      <c r="CK444" s="2">
        <v>25.13</v>
      </c>
      <c r="CL444" t="s">
        <v>131</v>
      </c>
      <c r="CM444" t="s">
        <v>132</v>
      </c>
      <c r="CN444" t="s">
        <v>133</v>
      </c>
      <c r="CP444" t="s">
        <v>113</v>
      </c>
      <c r="CQ444" t="s">
        <v>134</v>
      </c>
      <c r="CR444" t="s">
        <v>113</v>
      </c>
      <c r="CS444" t="s">
        <v>134</v>
      </c>
      <c r="CT444" t="s">
        <v>132</v>
      </c>
      <c r="CU444" t="s">
        <v>134</v>
      </c>
      <c r="CV444" t="s">
        <v>132</v>
      </c>
      <c r="CW444" t="s">
        <v>2586</v>
      </c>
      <c r="CX444" s="5">
        <v>16702350064</v>
      </c>
      <c r="CY444" t="s">
        <v>2582</v>
      </c>
      <c r="CZ444" t="s">
        <v>132</v>
      </c>
      <c r="DA444" t="s">
        <v>134</v>
      </c>
      <c r="DB444" t="s">
        <v>113</v>
      </c>
    </row>
    <row r="445" spans="1:111" ht="14.45" customHeight="1" x14ac:dyDescent="0.25">
      <c r="A445" t="s">
        <v>5251</v>
      </c>
      <c r="B445" t="s">
        <v>111</v>
      </c>
      <c r="C445" s="1">
        <v>44775.916629050924</v>
      </c>
      <c r="D445" s="1">
        <v>44881</v>
      </c>
      <c r="E445" t="s">
        <v>112</v>
      </c>
      <c r="F445" s="1">
        <v>44833.833333333336</v>
      </c>
      <c r="G445" t="s">
        <v>113</v>
      </c>
      <c r="H445" t="s">
        <v>113</v>
      </c>
      <c r="I445" t="s">
        <v>113</v>
      </c>
      <c r="J445" t="s">
        <v>5252</v>
      </c>
      <c r="K445" t="s">
        <v>5253</v>
      </c>
      <c r="L445" t="s">
        <v>5254</v>
      </c>
      <c r="N445" t="s">
        <v>117</v>
      </c>
      <c r="O445" t="s">
        <v>118</v>
      </c>
      <c r="P445" s="4">
        <v>96950</v>
      </c>
      <c r="Q445" t="s">
        <v>119</v>
      </c>
      <c r="R445" t="s">
        <v>132</v>
      </c>
      <c r="S445" s="5">
        <v>16703224190</v>
      </c>
      <c r="U445">
        <v>561330</v>
      </c>
      <c r="V445" t="s">
        <v>120</v>
      </c>
      <c r="X445" t="s">
        <v>778</v>
      </c>
      <c r="Y445" t="s">
        <v>5255</v>
      </c>
      <c r="Z445" t="s">
        <v>132</v>
      </c>
      <c r="AA445" t="s">
        <v>144</v>
      </c>
      <c r="AB445" t="s">
        <v>5254</v>
      </c>
      <c r="AD445" t="s">
        <v>117</v>
      </c>
      <c r="AE445" t="s">
        <v>118</v>
      </c>
      <c r="AF445" s="4">
        <v>96950</v>
      </c>
      <c r="AG445" t="s">
        <v>119</v>
      </c>
      <c r="AH445" t="s">
        <v>132</v>
      </c>
      <c r="AI445" s="5">
        <v>16703224190</v>
      </c>
      <c r="AK445" t="s">
        <v>5256</v>
      </c>
      <c r="BC445" t="str">
        <f>"43-3031.00"</f>
        <v>43-3031.00</v>
      </c>
      <c r="BD445" t="s">
        <v>316</v>
      </c>
      <c r="BE445" t="s">
        <v>5257</v>
      </c>
      <c r="BF445" t="s">
        <v>318</v>
      </c>
      <c r="BG445">
        <v>1</v>
      </c>
      <c r="BI445" s="1">
        <v>44835</v>
      </c>
      <c r="BJ445" s="1">
        <v>45199</v>
      </c>
      <c r="BM445">
        <v>40</v>
      </c>
      <c r="BN445">
        <v>0</v>
      </c>
      <c r="BO445">
        <v>8</v>
      </c>
      <c r="BP445">
        <v>8</v>
      </c>
      <c r="BQ445">
        <v>8</v>
      </c>
      <c r="BR445">
        <v>8</v>
      </c>
      <c r="BS445">
        <v>8</v>
      </c>
      <c r="BT445">
        <v>0</v>
      </c>
      <c r="BU445" t="str">
        <f>"8:00 AM"</f>
        <v>8:00 AM</v>
      </c>
      <c r="BV445" t="str">
        <f>"5:00 PM"</f>
        <v>5:00 PM</v>
      </c>
      <c r="BW445" t="s">
        <v>394</v>
      </c>
      <c r="BX445">
        <v>0</v>
      </c>
      <c r="BY445">
        <v>24</v>
      </c>
      <c r="BZ445" t="s">
        <v>113</v>
      </c>
      <c r="CB445" s="3" t="s">
        <v>5258</v>
      </c>
      <c r="CC445" t="s">
        <v>5259</v>
      </c>
      <c r="CE445" t="s">
        <v>117</v>
      </c>
      <c r="CF445" t="s">
        <v>118</v>
      </c>
      <c r="CG445" s="4">
        <v>96950</v>
      </c>
      <c r="CH445" s="2">
        <v>10.16</v>
      </c>
      <c r="CI445" s="2">
        <v>10.16</v>
      </c>
      <c r="CJ445" s="2">
        <v>15.24</v>
      </c>
      <c r="CK445" s="2">
        <v>15.24</v>
      </c>
      <c r="CL445" t="s">
        <v>131</v>
      </c>
      <c r="CM445" t="s">
        <v>5260</v>
      </c>
      <c r="CN445" t="s">
        <v>133</v>
      </c>
      <c r="CP445" t="s">
        <v>113</v>
      </c>
      <c r="CQ445" t="s">
        <v>134</v>
      </c>
      <c r="CR445" t="s">
        <v>113</v>
      </c>
      <c r="CS445" t="s">
        <v>134</v>
      </c>
      <c r="CT445" t="s">
        <v>134</v>
      </c>
      <c r="CU445" t="s">
        <v>134</v>
      </c>
      <c r="CV445" t="s">
        <v>132</v>
      </c>
      <c r="CW445" t="s">
        <v>5261</v>
      </c>
      <c r="CX445" s="5">
        <v>16703224190</v>
      </c>
      <c r="CY445" t="s">
        <v>5256</v>
      </c>
      <c r="CZ445" t="s">
        <v>132</v>
      </c>
      <c r="DA445" t="s">
        <v>134</v>
      </c>
      <c r="DB445" t="s">
        <v>113</v>
      </c>
    </row>
    <row r="446" spans="1:111" ht="14.45" customHeight="1" x14ac:dyDescent="0.25">
      <c r="A446" t="s">
        <v>5262</v>
      </c>
      <c r="B446" t="s">
        <v>111</v>
      </c>
      <c r="C446" s="1">
        <v>44782.019813078703</v>
      </c>
      <c r="D446" s="1">
        <v>44881</v>
      </c>
      <c r="E446" t="s">
        <v>112</v>
      </c>
      <c r="F446" s="1">
        <v>44833.833333333336</v>
      </c>
      <c r="G446" t="s">
        <v>113</v>
      </c>
      <c r="H446" t="s">
        <v>113</v>
      </c>
      <c r="I446" t="s">
        <v>113</v>
      </c>
      <c r="J446" t="s">
        <v>867</v>
      </c>
      <c r="K446" t="s">
        <v>5263</v>
      </c>
      <c r="L446" t="s">
        <v>5264</v>
      </c>
      <c r="M446" t="s">
        <v>870</v>
      </c>
      <c r="N446" t="s">
        <v>234</v>
      </c>
      <c r="O446" t="s">
        <v>118</v>
      </c>
      <c r="P446" s="4">
        <v>96951</v>
      </c>
      <c r="Q446" t="s">
        <v>119</v>
      </c>
      <c r="R446" t="s">
        <v>132</v>
      </c>
      <c r="S446" s="5">
        <v>16705320363</v>
      </c>
      <c r="U446">
        <v>44511</v>
      </c>
      <c r="V446" t="s">
        <v>120</v>
      </c>
      <c r="X446" t="s">
        <v>872</v>
      </c>
      <c r="Y446" t="s">
        <v>873</v>
      </c>
      <c r="Z446" t="s">
        <v>874</v>
      </c>
      <c r="AA446" t="s">
        <v>238</v>
      </c>
      <c r="AB446" t="s">
        <v>5264</v>
      </c>
      <c r="AC446" t="s">
        <v>870</v>
      </c>
      <c r="AD446" t="s">
        <v>234</v>
      </c>
      <c r="AE446" t="s">
        <v>118</v>
      </c>
      <c r="AF446" s="4">
        <v>96951</v>
      </c>
      <c r="AG446" t="s">
        <v>119</v>
      </c>
      <c r="AH446" t="s">
        <v>132</v>
      </c>
      <c r="AI446" s="5">
        <v>16705320363</v>
      </c>
      <c r="AK446" t="s">
        <v>875</v>
      </c>
      <c r="BC446" t="str">
        <f>"41-1011.00"</f>
        <v>41-1011.00</v>
      </c>
      <c r="BD446" t="s">
        <v>653</v>
      </c>
      <c r="BE446" t="s">
        <v>5265</v>
      </c>
      <c r="BF446" t="s">
        <v>2632</v>
      </c>
      <c r="BG446">
        <v>1</v>
      </c>
      <c r="BI446" s="1">
        <v>44835</v>
      </c>
      <c r="BJ446" s="1">
        <v>45199</v>
      </c>
      <c r="BM446">
        <v>35</v>
      </c>
      <c r="BN446">
        <v>5</v>
      </c>
      <c r="BO446">
        <v>6</v>
      </c>
      <c r="BP446">
        <v>0</v>
      </c>
      <c r="BQ446">
        <v>6</v>
      </c>
      <c r="BR446">
        <v>6</v>
      </c>
      <c r="BS446">
        <v>6</v>
      </c>
      <c r="BT446">
        <v>6</v>
      </c>
      <c r="BU446" t="str">
        <f>"8:00 AM"</f>
        <v>8:00 AM</v>
      </c>
      <c r="BV446" t="str">
        <f>"3:00 PM"</f>
        <v>3:00 PM</v>
      </c>
      <c r="BW446" t="s">
        <v>164</v>
      </c>
      <c r="BX446">
        <v>0</v>
      </c>
      <c r="BY446">
        <v>12</v>
      </c>
      <c r="BZ446" t="s">
        <v>134</v>
      </c>
      <c r="CA446">
        <v>9</v>
      </c>
      <c r="CB446" t="s">
        <v>5266</v>
      </c>
      <c r="CC446" t="s">
        <v>5267</v>
      </c>
      <c r="CD446" t="s">
        <v>870</v>
      </c>
      <c r="CE446" t="s">
        <v>234</v>
      </c>
      <c r="CF446" t="s">
        <v>118</v>
      </c>
      <c r="CG446" s="4">
        <v>96951</v>
      </c>
      <c r="CH446" s="2">
        <v>10.45</v>
      </c>
      <c r="CI446" s="2">
        <v>10.45</v>
      </c>
      <c r="CJ446" s="2">
        <v>15.68</v>
      </c>
      <c r="CK446" s="2">
        <v>15.68</v>
      </c>
      <c r="CL446" t="s">
        <v>131</v>
      </c>
      <c r="CM446" t="s">
        <v>132</v>
      </c>
      <c r="CN446" t="s">
        <v>133</v>
      </c>
      <c r="CP446" t="s">
        <v>113</v>
      </c>
      <c r="CQ446" t="s">
        <v>134</v>
      </c>
      <c r="CR446" t="s">
        <v>113</v>
      </c>
      <c r="CS446" t="s">
        <v>134</v>
      </c>
      <c r="CT446" t="s">
        <v>132</v>
      </c>
      <c r="CU446" t="s">
        <v>134</v>
      </c>
      <c r="CV446" t="s">
        <v>132</v>
      </c>
      <c r="CW446" t="s">
        <v>881</v>
      </c>
      <c r="CX446" s="5">
        <v>16705320363</v>
      </c>
      <c r="CY446" t="s">
        <v>875</v>
      </c>
      <c r="CZ446" t="s">
        <v>882</v>
      </c>
      <c r="DA446" t="s">
        <v>134</v>
      </c>
      <c r="DB446" t="s">
        <v>113</v>
      </c>
    </row>
    <row r="447" spans="1:111" ht="14.45" customHeight="1" x14ac:dyDescent="0.25">
      <c r="A447" t="s">
        <v>5268</v>
      </c>
      <c r="B447" t="s">
        <v>111</v>
      </c>
      <c r="C447" s="1">
        <v>44776.07770277778</v>
      </c>
      <c r="D447" s="1">
        <v>44881</v>
      </c>
      <c r="E447" t="s">
        <v>170</v>
      </c>
      <c r="G447" t="s">
        <v>113</v>
      </c>
      <c r="H447" t="s">
        <v>113</v>
      </c>
      <c r="I447" t="s">
        <v>113</v>
      </c>
      <c r="J447" t="s">
        <v>2220</v>
      </c>
      <c r="K447" t="s">
        <v>5114</v>
      </c>
      <c r="L447" t="s">
        <v>5269</v>
      </c>
      <c r="M447" t="s">
        <v>4519</v>
      </c>
      <c r="N447" t="s">
        <v>117</v>
      </c>
      <c r="O447" t="s">
        <v>118</v>
      </c>
      <c r="P447" s="4">
        <v>96950</v>
      </c>
      <c r="Q447" t="s">
        <v>119</v>
      </c>
      <c r="S447" s="5">
        <v>16702349272</v>
      </c>
      <c r="T447">
        <v>126</v>
      </c>
      <c r="U447">
        <v>511110</v>
      </c>
      <c r="V447" t="s">
        <v>120</v>
      </c>
      <c r="X447" t="s">
        <v>2224</v>
      </c>
      <c r="Y447" t="s">
        <v>2225</v>
      </c>
      <c r="Z447" t="s">
        <v>1186</v>
      </c>
      <c r="AA447" t="s">
        <v>144</v>
      </c>
      <c r="AB447" t="s">
        <v>5269</v>
      </c>
      <c r="AC447" t="s">
        <v>4519</v>
      </c>
      <c r="AD447" t="s">
        <v>117</v>
      </c>
      <c r="AE447" t="s">
        <v>118</v>
      </c>
      <c r="AF447" s="4">
        <v>96950</v>
      </c>
      <c r="AG447" t="s">
        <v>119</v>
      </c>
      <c r="AI447" s="5">
        <v>16702349272</v>
      </c>
      <c r="AJ447">
        <v>126</v>
      </c>
      <c r="AK447" t="s">
        <v>2226</v>
      </c>
      <c r="BC447" t="str">
        <f>"51-5112.00"</f>
        <v>51-5112.00</v>
      </c>
      <c r="BD447" t="s">
        <v>5270</v>
      </c>
      <c r="BE447" t="s">
        <v>5271</v>
      </c>
      <c r="BF447" t="s">
        <v>5272</v>
      </c>
      <c r="BG447">
        <v>2</v>
      </c>
      <c r="BI447" s="1">
        <v>44896</v>
      </c>
      <c r="BJ447" s="1">
        <v>45260</v>
      </c>
      <c r="BM447">
        <v>35</v>
      </c>
      <c r="BN447">
        <v>0</v>
      </c>
      <c r="BO447">
        <v>8</v>
      </c>
      <c r="BP447">
        <v>8</v>
      </c>
      <c r="BQ447">
        <v>8</v>
      </c>
      <c r="BR447">
        <v>8</v>
      </c>
      <c r="BS447">
        <v>3</v>
      </c>
      <c r="BT447">
        <v>0</v>
      </c>
      <c r="BU447" t="str">
        <f>"8:00 AM"</f>
        <v>8:00 AM</v>
      </c>
      <c r="BV447" t="str">
        <f>"5:00 PM"</f>
        <v>5:00 PM</v>
      </c>
      <c r="BW447" t="s">
        <v>164</v>
      </c>
      <c r="BX447">
        <v>0</v>
      </c>
      <c r="BY447">
        <v>12</v>
      </c>
      <c r="BZ447" t="s">
        <v>113</v>
      </c>
      <c r="CB447" t="s">
        <v>5273</v>
      </c>
      <c r="CC447" t="s">
        <v>4519</v>
      </c>
      <c r="CD447" t="s">
        <v>5269</v>
      </c>
      <c r="CE447" t="s">
        <v>117</v>
      </c>
      <c r="CF447" t="s">
        <v>118</v>
      </c>
      <c r="CG447" s="4">
        <v>96950</v>
      </c>
      <c r="CH447" s="2">
        <v>13.44</v>
      </c>
      <c r="CI447" s="2">
        <v>13.44</v>
      </c>
      <c r="CJ447" s="2">
        <v>20.16</v>
      </c>
      <c r="CK447" s="2">
        <v>20.16</v>
      </c>
      <c r="CL447" t="s">
        <v>131</v>
      </c>
      <c r="CN447" t="s">
        <v>133</v>
      </c>
      <c r="CP447" t="s">
        <v>113</v>
      </c>
      <c r="CQ447" t="s">
        <v>134</v>
      </c>
      <c r="CR447" t="s">
        <v>113</v>
      </c>
      <c r="CS447" t="s">
        <v>134</v>
      </c>
      <c r="CT447" t="s">
        <v>132</v>
      </c>
      <c r="CU447" t="s">
        <v>134</v>
      </c>
      <c r="CV447" t="s">
        <v>132</v>
      </c>
      <c r="CW447" t="s">
        <v>5274</v>
      </c>
      <c r="CX447" s="5">
        <v>16702349272</v>
      </c>
      <c r="CY447" t="s">
        <v>2231</v>
      </c>
      <c r="CZ447" t="s">
        <v>2232</v>
      </c>
      <c r="DA447" t="s">
        <v>134</v>
      </c>
      <c r="DB447" t="s">
        <v>113</v>
      </c>
      <c r="DC447" t="s">
        <v>1711</v>
      </c>
      <c r="DD447" t="s">
        <v>2233</v>
      </c>
      <c r="DE447" t="s">
        <v>2234</v>
      </c>
      <c r="DF447" t="s">
        <v>2220</v>
      </c>
      <c r="DG447" t="s">
        <v>2226</v>
      </c>
    </row>
    <row r="448" spans="1:111" ht="14.45" customHeight="1" x14ac:dyDescent="0.25">
      <c r="A448" t="s">
        <v>5275</v>
      </c>
      <c r="B448" t="s">
        <v>111</v>
      </c>
      <c r="C448" s="1">
        <v>44881.858884259258</v>
      </c>
      <c r="D448" s="1">
        <v>44881</v>
      </c>
      <c r="E448" t="s">
        <v>170</v>
      </c>
      <c r="G448" t="s">
        <v>134</v>
      </c>
      <c r="H448" t="s">
        <v>113</v>
      </c>
      <c r="I448" t="s">
        <v>113</v>
      </c>
      <c r="J448" t="s">
        <v>173</v>
      </c>
      <c r="K448" t="s">
        <v>174</v>
      </c>
      <c r="L448" t="s">
        <v>175</v>
      </c>
      <c r="N448" t="s">
        <v>141</v>
      </c>
      <c r="O448" t="s">
        <v>118</v>
      </c>
      <c r="P448" s="4">
        <v>96950</v>
      </c>
      <c r="Q448" t="s">
        <v>119</v>
      </c>
      <c r="S448" s="5">
        <v>16702345900</v>
      </c>
      <c r="T448">
        <v>575</v>
      </c>
      <c r="U448">
        <v>721110</v>
      </c>
      <c r="V448" t="s">
        <v>120</v>
      </c>
      <c r="X448" t="s">
        <v>176</v>
      </c>
      <c r="Y448" t="s">
        <v>177</v>
      </c>
      <c r="AA448" t="s">
        <v>178</v>
      </c>
      <c r="AB448" t="s">
        <v>175</v>
      </c>
      <c r="AD448" t="s">
        <v>141</v>
      </c>
      <c r="AE448" t="s">
        <v>118</v>
      </c>
      <c r="AF448" s="4">
        <v>96950</v>
      </c>
      <c r="AG448" t="s">
        <v>119</v>
      </c>
      <c r="AI448" s="5">
        <v>16702345900</v>
      </c>
      <c r="AJ448">
        <v>574</v>
      </c>
      <c r="AK448" t="s">
        <v>5276</v>
      </c>
      <c r="BC448" t="str">
        <f>"43-3031.00"</f>
        <v>43-3031.00</v>
      </c>
      <c r="BD448" t="s">
        <v>316</v>
      </c>
      <c r="BE448" t="s">
        <v>5277</v>
      </c>
      <c r="BF448" t="s">
        <v>149</v>
      </c>
      <c r="BG448">
        <v>2</v>
      </c>
      <c r="BI448" s="1">
        <v>44898</v>
      </c>
      <c r="BJ448" s="1">
        <v>45930</v>
      </c>
      <c r="BM448">
        <v>40</v>
      </c>
      <c r="BN448">
        <v>0</v>
      </c>
      <c r="BO448">
        <v>8</v>
      </c>
      <c r="BP448">
        <v>8</v>
      </c>
      <c r="BQ448">
        <v>8</v>
      </c>
      <c r="BR448">
        <v>8</v>
      </c>
      <c r="BS448">
        <v>8</v>
      </c>
      <c r="BT448">
        <v>0</v>
      </c>
      <c r="BU448" t="str">
        <f>"8:00 AM"</f>
        <v>8:00 AM</v>
      </c>
      <c r="BV448" t="str">
        <f>"5:00 PM"</f>
        <v>5:00 PM</v>
      </c>
      <c r="BW448" t="s">
        <v>164</v>
      </c>
      <c r="BX448">
        <v>0</v>
      </c>
      <c r="BY448">
        <v>24</v>
      </c>
      <c r="BZ448" t="s">
        <v>113</v>
      </c>
      <c r="CB448" t="s">
        <v>183</v>
      </c>
      <c r="CC448" t="s">
        <v>184</v>
      </c>
      <c r="CE448" t="s">
        <v>130</v>
      </c>
      <c r="CF448" t="s">
        <v>118</v>
      </c>
      <c r="CG448" s="4">
        <v>96950</v>
      </c>
      <c r="CH448" s="2">
        <v>16.190000000000001</v>
      </c>
      <c r="CI448" s="2">
        <v>16.190000000000001</v>
      </c>
      <c r="CJ448" s="2">
        <v>24.28</v>
      </c>
      <c r="CK448" s="2">
        <v>24.28</v>
      </c>
      <c r="CL448" t="s">
        <v>131</v>
      </c>
      <c r="CN448" t="s">
        <v>133</v>
      </c>
      <c r="CP448" t="s">
        <v>113</v>
      </c>
      <c r="CQ448" t="s">
        <v>134</v>
      </c>
      <c r="CR448" t="s">
        <v>113</v>
      </c>
      <c r="CS448" t="s">
        <v>134</v>
      </c>
      <c r="CT448" t="s">
        <v>132</v>
      </c>
      <c r="CU448" t="s">
        <v>134</v>
      </c>
      <c r="CV448" t="s">
        <v>132</v>
      </c>
      <c r="CW448" t="s">
        <v>185</v>
      </c>
      <c r="CX448" s="5">
        <v>16702345900</v>
      </c>
      <c r="CY448" t="s">
        <v>5276</v>
      </c>
      <c r="CZ448" t="s">
        <v>132</v>
      </c>
      <c r="DA448" t="s">
        <v>134</v>
      </c>
      <c r="DB448" t="s">
        <v>113</v>
      </c>
    </row>
    <row r="449" spans="1:111" ht="14.45" customHeight="1" x14ac:dyDescent="0.25">
      <c r="A449" t="s">
        <v>5217</v>
      </c>
      <c r="B449" t="s">
        <v>111</v>
      </c>
      <c r="C449" s="1">
        <v>44720.040213541666</v>
      </c>
      <c r="D449" s="1">
        <v>44880</v>
      </c>
      <c r="E449" t="s">
        <v>112</v>
      </c>
      <c r="F449" s="1">
        <v>44833.833333333336</v>
      </c>
      <c r="G449" t="s">
        <v>134</v>
      </c>
      <c r="H449" t="s">
        <v>113</v>
      </c>
      <c r="I449" t="s">
        <v>113</v>
      </c>
      <c r="J449" t="s">
        <v>383</v>
      </c>
      <c r="L449" t="s">
        <v>384</v>
      </c>
      <c r="M449" t="s">
        <v>385</v>
      </c>
      <c r="N449" t="s">
        <v>117</v>
      </c>
      <c r="O449" t="s">
        <v>118</v>
      </c>
      <c r="P449" s="4">
        <v>96950</v>
      </c>
      <c r="Q449" t="s">
        <v>119</v>
      </c>
      <c r="R449" t="s">
        <v>386</v>
      </c>
      <c r="S449" s="5">
        <v>16702881463</v>
      </c>
      <c r="U449">
        <v>561320</v>
      </c>
      <c r="V449" t="s">
        <v>120</v>
      </c>
      <c r="X449" t="s">
        <v>387</v>
      </c>
      <c r="Y449" t="s">
        <v>388</v>
      </c>
      <c r="Z449" t="s">
        <v>389</v>
      </c>
      <c r="AA449" t="s">
        <v>390</v>
      </c>
      <c r="AB449" t="s">
        <v>384</v>
      </c>
      <c r="AC449" t="s">
        <v>385</v>
      </c>
      <c r="AD449" t="s">
        <v>117</v>
      </c>
      <c r="AE449" t="s">
        <v>118</v>
      </c>
      <c r="AF449" s="4">
        <v>96950</v>
      </c>
      <c r="AG449" t="s">
        <v>119</v>
      </c>
      <c r="AH449" t="s">
        <v>386</v>
      </c>
      <c r="AI449" s="5">
        <v>16702881463</v>
      </c>
      <c r="AK449" t="s">
        <v>391</v>
      </c>
      <c r="BC449" t="str">
        <f>"43-3031.00"</f>
        <v>43-3031.00</v>
      </c>
      <c r="BD449" t="s">
        <v>316</v>
      </c>
      <c r="BE449" t="s">
        <v>392</v>
      </c>
      <c r="BF449" t="s">
        <v>393</v>
      </c>
      <c r="BG449">
        <v>6</v>
      </c>
      <c r="BI449" s="1">
        <v>44835</v>
      </c>
      <c r="BJ449" s="1">
        <v>45199</v>
      </c>
      <c r="BM449">
        <v>35</v>
      </c>
      <c r="BN449">
        <v>0</v>
      </c>
      <c r="BO449">
        <v>7</v>
      </c>
      <c r="BP449">
        <v>7</v>
      </c>
      <c r="BQ449">
        <v>7</v>
      </c>
      <c r="BR449">
        <v>7</v>
      </c>
      <c r="BS449">
        <v>7</v>
      </c>
      <c r="BT449">
        <v>0</v>
      </c>
      <c r="BU449" t="str">
        <f>"9:00 AM"</f>
        <v>9:00 AM</v>
      </c>
      <c r="BV449" t="str">
        <f>"5:00 PM"</f>
        <v>5:00 PM</v>
      </c>
      <c r="BW449" t="s">
        <v>150</v>
      </c>
      <c r="BX449">
        <v>3</v>
      </c>
      <c r="BY449">
        <v>6</v>
      </c>
      <c r="BZ449" t="s">
        <v>113</v>
      </c>
      <c r="CB449" s="3" t="s">
        <v>395</v>
      </c>
      <c r="CC449" t="s">
        <v>396</v>
      </c>
      <c r="CD449" t="s">
        <v>397</v>
      </c>
      <c r="CE449" t="s">
        <v>117</v>
      </c>
      <c r="CF449" t="s">
        <v>118</v>
      </c>
      <c r="CG449" s="4">
        <v>96950</v>
      </c>
      <c r="CH449" s="2">
        <v>10.16</v>
      </c>
      <c r="CI449" s="2">
        <v>10.16</v>
      </c>
      <c r="CJ449" s="2">
        <v>15.24</v>
      </c>
      <c r="CK449" s="2">
        <v>15.24</v>
      </c>
      <c r="CL449" t="s">
        <v>131</v>
      </c>
      <c r="CM449" t="s">
        <v>228</v>
      </c>
      <c r="CN449" t="s">
        <v>133</v>
      </c>
      <c r="CP449" t="s">
        <v>113</v>
      </c>
      <c r="CQ449" t="s">
        <v>134</v>
      </c>
      <c r="CR449" t="s">
        <v>134</v>
      </c>
      <c r="CS449" t="s">
        <v>134</v>
      </c>
      <c r="CT449" t="s">
        <v>134</v>
      </c>
      <c r="CU449" t="s">
        <v>134</v>
      </c>
      <c r="CV449" t="s">
        <v>134</v>
      </c>
      <c r="CW449" t="s">
        <v>3129</v>
      </c>
      <c r="CX449" s="5">
        <v>16702881463</v>
      </c>
      <c r="CY449" t="s">
        <v>391</v>
      </c>
      <c r="CZ449" t="s">
        <v>533</v>
      </c>
      <c r="DA449" t="s">
        <v>134</v>
      </c>
      <c r="DB449" t="s">
        <v>113</v>
      </c>
    </row>
    <row r="450" spans="1:111" ht="14.45" customHeight="1" x14ac:dyDescent="0.25">
      <c r="A450" t="s">
        <v>5218</v>
      </c>
      <c r="B450" t="s">
        <v>111</v>
      </c>
      <c r="C450" s="1">
        <v>44777.852694907408</v>
      </c>
      <c r="D450" s="1">
        <v>44880</v>
      </c>
      <c r="E450" t="s">
        <v>112</v>
      </c>
      <c r="F450" s="1">
        <v>44832.833333333336</v>
      </c>
      <c r="G450" t="s">
        <v>113</v>
      </c>
      <c r="H450" t="s">
        <v>113</v>
      </c>
      <c r="I450" t="s">
        <v>113</v>
      </c>
      <c r="J450" t="s">
        <v>5219</v>
      </c>
      <c r="K450" t="s">
        <v>5220</v>
      </c>
      <c r="L450" t="s">
        <v>5221</v>
      </c>
      <c r="N450" t="s">
        <v>141</v>
      </c>
      <c r="O450" t="s">
        <v>118</v>
      </c>
      <c r="P450" s="4">
        <v>96950</v>
      </c>
      <c r="Q450" t="s">
        <v>119</v>
      </c>
      <c r="S450" s="5">
        <v>16702886108</v>
      </c>
      <c r="U450">
        <v>236220</v>
      </c>
      <c r="V450" t="s">
        <v>120</v>
      </c>
      <c r="X450" t="s">
        <v>1225</v>
      </c>
      <c r="Y450" t="s">
        <v>5092</v>
      </c>
      <c r="AA450" t="s">
        <v>144</v>
      </c>
      <c r="AB450" t="s">
        <v>5222</v>
      </c>
      <c r="AD450" t="s">
        <v>117</v>
      </c>
      <c r="AE450" t="s">
        <v>118</v>
      </c>
      <c r="AF450" s="4">
        <v>96950</v>
      </c>
      <c r="AG450" t="s">
        <v>119</v>
      </c>
      <c r="AI450" s="5">
        <v>16702886108</v>
      </c>
      <c r="AK450" t="s">
        <v>5093</v>
      </c>
      <c r="BC450" t="str">
        <f>"49-9071.00"</f>
        <v>49-9071.00</v>
      </c>
      <c r="BD450" t="s">
        <v>240</v>
      </c>
      <c r="BE450" t="s">
        <v>5223</v>
      </c>
      <c r="BF450" t="s">
        <v>3464</v>
      </c>
      <c r="BG450">
        <v>15</v>
      </c>
      <c r="BI450" s="1">
        <v>44834</v>
      </c>
      <c r="BJ450" s="1">
        <v>45198</v>
      </c>
      <c r="BM450">
        <v>40</v>
      </c>
      <c r="BN450">
        <v>0</v>
      </c>
      <c r="BO450">
        <v>8</v>
      </c>
      <c r="BP450">
        <v>8</v>
      </c>
      <c r="BQ450">
        <v>8</v>
      </c>
      <c r="BR450">
        <v>8</v>
      </c>
      <c r="BS450">
        <v>8</v>
      </c>
      <c r="BT450">
        <v>0</v>
      </c>
      <c r="BU450" t="str">
        <f>"8:00 AM"</f>
        <v>8:00 AM</v>
      </c>
      <c r="BV450" t="str">
        <f>"5:00 PM"</f>
        <v>5:00 PM</v>
      </c>
      <c r="BW450" t="s">
        <v>164</v>
      </c>
      <c r="BX450">
        <v>0</v>
      </c>
      <c r="BY450">
        <v>12</v>
      </c>
      <c r="BZ450" t="s">
        <v>113</v>
      </c>
      <c r="CB450" t="s">
        <v>5224</v>
      </c>
      <c r="CC450" t="s">
        <v>5225</v>
      </c>
      <c r="CE450" t="s">
        <v>117</v>
      </c>
      <c r="CF450" t="s">
        <v>118</v>
      </c>
      <c r="CG450" s="4">
        <v>96950</v>
      </c>
      <c r="CH450" s="2">
        <v>8.7200000000000006</v>
      </c>
      <c r="CI450" s="2">
        <v>8.9700000000000006</v>
      </c>
      <c r="CJ450" s="2">
        <v>13.08</v>
      </c>
      <c r="CK450" s="2">
        <v>13.46</v>
      </c>
      <c r="CL450" t="s">
        <v>131</v>
      </c>
      <c r="CM450" t="s">
        <v>132</v>
      </c>
      <c r="CN450" t="s">
        <v>133</v>
      </c>
      <c r="CP450" t="s">
        <v>113</v>
      </c>
      <c r="CQ450" t="s">
        <v>134</v>
      </c>
      <c r="CR450" t="s">
        <v>134</v>
      </c>
      <c r="CS450" t="s">
        <v>134</v>
      </c>
      <c r="CT450" t="s">
        <v>132</v>
      </c>
      <c r="CU450" t="s">
        <v>134</v>
      </c>
      <c r="CV450" t="s">
        <v>132</v>
      </c>
      <c r="CW450" t="s">
        <v>5226</v>
      </c>
      <c r="CX450" s="5">
        <v>16702886108</v>
      </c>
      <c r="CY450" t="s">
        <v>5093</v>
      </c>
      <c r="CZ450" t="s">
        <v>132</v>
      </c>
      <c r="DA450" t="s">
        <v>134</v>
      </c>
      <c r="DB450" t="s">
        <v>113</v>
      </c>
      <c r="DC450" t="s">
        <v>5099</v>
      </c>
      <c r="DD450" t="s">
        <v>5092</v>
      </c>
      <c r="DF450" t="s">
        <v>5089</v>
      </c>
      <c r="DG450" t="s">
        <v>5093</v>
      </c>
    </row>
    <row r="451" spans="1:111" ht="14.45" customHeight="1" x14ac:dyDescent="0.25">
      <c r="A451" t="s">
        <v>5227</v>
      </c>
      <c r="B451" t="s">
        <v>111</v>
      </c>
      <c r="C451" s="1">
        <v>44779.075178587962</v>
      </c>
      <c r="D451" s="1">
        <v>44880</v>
      </c>
      <c r="E451" t="s">
        <v>112</v>
      </c>
      <c r="F451" s="1">
        <v>44833.833333333336</v>
      </c>
      <c r="G451" t="s">
        <v>113</v>
      </c>
      <c r="H451" t="s">
        <v>113</v>
      </c>
      <c r="I451" t="s">
        <v>113</v>
      </c>
      <c r="J451" t="s">
        <v>5228</v>
      </c>
      <c r="K451" t="s">
        <v>5229</v>
      </c>
      <c r="L451" t="s">
        <v>3303</v>
      </c>
      <c r="M451" t="s">
        <v>5230</v>
      </c>
      <c r="N451" t="s">
        <v>586</v>
      </c>
      <c r="O451" t="s">
        <v>118</v>
      </c>
      <c r="P451" s="4">
        <v>96950</v>
      </c>
      <c r="Q451" t="s">
        <v>119</v>
      </c>
      <c r="S451" s="5">
        <v>16702353027</v>
      </c>
      <c r="U451">
        <v>424410</v>
      </c>
      <c r="V451" t="s">
        <v>120</v>
      </c>
      <c r="X451" t="s">
        <v>4422</v>
      </c>
      <c r="Y451" t="s">
        <v>4423</v>
      </c>
      <c r="Z451" t="s">
        <v>5231</v>
      </c>
      <c r="AA451" t="s">
        <v>2757</v>
      </c>
      <c r="AB451" t="s">
        <v>3303</v>
      </c>
      <c r="AC451" t="s">
        <v>5230</v>
      </c>
      <c r="AD451" t="s">
        <v>117</v>
      </c>
      <c r="AE451" t="s">
        <v>118</v>
      </c>
      <c r="AF451" s="4">
        <v>96950</v>
      </c>
      <c r="AG451" t="s">
        <v>119</v>
      </c>
      <c r="AI451" s="5">
        <v>16702353027</v>
      </c>
      <c r="AK451" t="s">
        <v>4425</v>
      </c>
      <c r="BC451" t="str">
        <f>"53-3031.00"</f>
        <v>53-3031.00</v>
      </c>
      <c r="BD451" t="s">
        <v>671</v>
      </c>
      <c r="BE451" t="s">
        <v>5232</v>
      </c>
      <c r="BF451" t="s">
        <v>5233</v>
      </c>
      <c r="BG451">
        <v>2</v>
      </c>
      <c r="BI451" s="1">
        <v>44835</v>
      </c>
      <c r="BJ451" s="1">
        <v>45199</v>
      </c>
      <c r="BM451">
        <v>35</v>
      </c>
      <c r="BN451">
        <v>0</v>
      </c>
      <c r="BO451">
        <v>7</v>
      </c>
      <c r="BP451">
        <v>7</v>
      </c>
      <c r="BQ451">
        <v>7</v>
      </c>
      <c r="BR451">
        <v>7</v>
      </c>
      <c r="BS451">
        <v>7</v>
      </c>
      <c r="BT451">
        <v>0</v>
      </c>
      <c r="BU451" t="str">
        <f>"8:00 AM"</f>
        <v>8:00 AM</v>
      </c>
      <c r="BV451" t="str">
        <f>"3:00 PM"</f>
        <v>3:00 PM</v>
      </c>
      <c r="BW451" t="s">
        <v>164</v>
      </c>
      <c r="BX451">
        <v>0</v>
      </c>
      <c r="BY451">
        <v>12</v>
      </c>
      <c r="BZ451" t="s">
        <v>113</v>
      </c>
      <c r="CB451" s="3" t="s">
        <v>5234</v>
      </c>
      <c r="CC451" t="s">
        <v>3303</v>
      </c>
      <c r="CD451" t="s">
        <v>3303</v>
      </c>
      <c r="CE451" t="s">
        <v>586</v>
      </c>
      <c r="CF451" t="s">
        <v>118</v>
      </c>
      <c r="CG451" s="4">
        <v>96950</v>
      </c>
      <c r="CH451" s="2">
        <v>8.06</v>
      </c>
      <c r="CI451" s="2">
        <v>8.06</v>
      </c>
      <c r="CJ451" s="2">
        <v>12.09</v>
      </c>
      <c r="CK451" s="2">
        <v>12.09</v>
      </c>
      <c r="CL451" t="s">
        <v>131</v>
      </c>
      <c r="CN451" t="s">
        <v>133</v>
      </c>
      <c r="CP451" t="s">
        <v>113</v>
      </c>
      <c r="CQ451" t="s">
        <v>134</v>
      </c>
      <c r="CR451" t="s">
        <v>113</v>
      </c>
      <c r="CS451" t="s">
        <v>134</v>
      </c>
      <c r="CT451" t="s">
        <v>132</v>
      </c>
      <c r="CU451" t="s">
        <v>134</v>
      </c>
      <c r="CV451" t="s">
        <v>132</v>
      </c>
      <c r="CW451" t="s">
        <v>2053</v>
      </c>
      <c r="CX451" s="5">
        <v>16702353027</v>
      </c>
      <c r="CY451" t="s">
        <v>4425</v>
      </c>
      <c r="CZ451" t="s">
        <v>132</v>
      </c>
      <c r="DA451" t="s">
        <v>134</v>
      </c>
      <c r="DB451" t="s">
        <v>113</v>
      </c>
      <c r="DC451" t="s">
        <v>128</v>
      </c>
    </row>
    <row r="452" spans="1:111" ht="14.45" customHeight="1" x14ac:dyDescent="0.25">
      <c r="A452" t="s">
        <v>5235</v>
      </c>
      <c r="B452" t="s">
        <v>187</v>
      </c>
      <c r="C452" s="1">
        <v>44783.211175694443</v>
      </c>
      <c r="D452" s="1">
        <v>44880</v>
      </c>
      <c r="E452" t="s">
        <v>112</v>
      </c>
      <c r="F452" s="1">
        <v>44864.833333333336</v>
      </c>
      <c r="G452" t="s">
        <v>113</v>
      </c>
      <c r="H452" t="s">
        <v>113</v>
      </c>
      <c r="I452" t="s">
        <v>113</v>
      </c>
      <c r="J452" t="s">
        <v>5236</v>
      </c>
      <c r="K452" t="s">
        <v>5237</v>
      </c>
      <c r="L452" t="s">
        <v>5238</v>
      </c>
      <c r="M452" t="s">
        <v>5239</v>
      </c>
      <c r="N452" t="s">
        <v>117</v>
      </c>
      <c r="O452" t="s">
        <v>118</v>
      </c>
      <c r="P452" s="4">
        <v>96950</v>
      </c>
      <c r="Q452" t="s">
        <v>119</v>
      </c>
      <c r="R452" t="s">
        <v>132</v>
      </c>
      <c r="S452" s="5">
        <v>16703223121</v>
      </c>
      <c r="U452">
        <v>424130</v>
      </c>
      <c r="V452" t="s">
        <v>120</v>
      </c>
      <c r="X452" t="s">
        <v>5240</v>
      </c>
      <c r="Y452" t="s">
        <v>5241</v>
      </c>
      <c r="Z452" t="s">
        <v>1197</v>
      </c>
      <c r="AA452" t="s">
        <v>144</v>
      </c>
      <c r="AB452" t="s">
        <v>5238</v>
      </c>
      <c r="AC452" t="s">
        <v>5242</v>
      </c>
      <c r="AD452" t="s">
        <v>117</v>
      </c>
      <c r="AE452" t="s">
        <v>118</v>
      </c>
      <c r="AF452" s="4">
        <v>96950</v>
      </c>
      <c r="AG452" t="s">
        <v>119</v>
      </c>
      <c r="AH452" t="s">
        <v>132</v>
      </c>
      <c r="AI452" s="5">
        <v>16703223121</v>
      </c>
      <c r="AK452" t="s">
        <v>5243</v>
      </c>
      <c r="BC452" t="str">
        <f>"43-3031.00"</f>
        <v>43-3031.00</v>
      </c>
      <c r="BD452" t="s">
        <v>316</v>
      </c>
      <c r="BE452" t="s">
        <v>5244</v>
      </c>
      <c r="BF452" t="s">
        <v>393</v>
      </c>
      <c r="BG452">
        <v>1</v>
      </c>
      <c r="BH452">
        <v>1</v>
      </c>
      <c r="BI452" s="1">
        <v>44866</v>
      </c>
      <c r="BJ452" s="1">
        <v>45230</v>
      </c>
      <c r="BK452" s="1">
        <v>44880</v>
      </c>
      <c r="BL452" s="1">
        <v>45230</v>
      </c>
      <c r="BM452">
        <v>40</v>
      </c>
      <c r="BN452">
        <v>0</v>
      </c>
      <c r="BO452">
        <v>8</v>
      </c>
      <c r="BP452">
        <v>8</v>
      </c>
      <c r="BQ452">
        <v>8</v>
      </c>
      <c r="BR452">
        <v>8</v>
      </c>
      <c r="BS452">
        <v>8</v>
      </c>
      <c r="BT452">
        <v>0</v>
      </c>
      <c r="BU452" t="str">
        <f>"8:00 AM"</f>
        <v>8:00 AM</v>
      </c>
      <c r="BV452" t="str">
        <f>"5:00 PM"</f>
        <v>5:00 PM</v>
      </c>
      <c r="BW452" t="s">
        <v>394</v>
      </c>
      <c r="BX452">
        <v>0</v>
      </c>
      <c r="BY452">
        <v>24</v>
      </c>
      <c r="BZ452" t="s">
        <v>113</v>
      </c>
      <c r="CB452" t="s">
        <v>5245</v>
      </c>
      <c r="CC452" t="s">
        <v>5238</v>
      </c>
      <c r="CE452" t="s">
        <v>117</v>
      </c>
      <c r="CF452" t="s">
        <v>118</v>
      </c>
      <c r="CG452" s="4">
        <v>96950</v>
      </c>
      <c r="CH452" s="2">
        <v>11.21</v>
      </c>
      <c r="CI452" s="2">
        <v>11.21</v>
      </c>
      <c r="CJ452" s="2">
        <v>16.82</v>
      </c>
      <c r="CK452" s="2">
        <v>16.82</v>
      </c>
      <c r="CL452" t="s">
        <v>131</v>
      </c>
      <c r="CM452" t="s">
        <v>228</v>
      </c>
      <c r="CN452" t="s">
        <v>133</v>
      </c>
      <c r="CP452" t="s">
        <v>113</v>
      </c>
      <c r="CQ452" t="s">
        <v>134</v>
      </c>
      <c r="CR452" t="s">
        <v>113</v>
      </c>
      <c r="CS452" t="s">
        <v>134</v>
      </c>
      <c r="CT452" t="s">
        <v>132</v>
      </c>
      <c r="CU452" t="s">
        <v>134</v>
      </c>
      <c r="CV452" t="s">
        <v>132</v>
      </c>
      <c r="CW452" t="s">
        <v>228</v>
      </c>
      <c r="CX452" s="5">
        <v>16703223121</v>
      </c>
      <c r="CY452" t="s">
        <v>5246</v>
      </c>
      <c r="CZ452" t="s">
        <v>132</v>
      </c>
      <c r="DA452" t="s">
        <v>134</v>
      </c>
      <c r="DB452" t="s">
        <v>113</v>
      </c>
    </row>
    <row r="453" spans="1:111" ht="14.45" customHeight="1" x14ac:dyDescent="0.25">
      <c r="A453" t="s">
        <v>5247</v>
      </c>
      <c r="B453" t="s">
        <v>111</v>
      </c>
      <c r="C453" s="1">
        <v>44779.038180208336</v>
      </c>
      <c r="D453" s="1">
        <v>44880</v>
      </c>
      <c r="E453" t="s">
        <v>170</v>
      </c>
      <c r="G453" t="s">
        <v>113</v>
      </c>
      <c r="H453" t="s">
        <v>113</v>
      </c>
      <c r="I453" t="s">
        <v>113</v>
      </c>
      <c r="J453" t="s">
        <v>4420</v>
      </c>
      <c r="K453" t="s">
        <v>5229</v>
      </c>
      <c r="L453" t="s">
        <v>3303</v>
      </c>
      <c r="M453" t="s">
        <v>3304</v>
      </c>
      <c r="N453" t="s">
        <v>586</v>
      </c>
      <c r="O453" t="s">
        <v>118</v>
      </c>
      <c r="P453" s="4">
        <v>96950</v>
      </c>
      <c r="Q453" t="s">
        <v>119</v>
      </c>
      <c r="S453" s="5">
        <v>16702353027</v>
      </c>
      <c r="U453">
        <v>424410</v>
      </c>
      <c r="V453" t="s">
        <v>120</v>
      </c>
      <c r="X453" t="s">
        <v>4422</v>
      </c>
      <c r="Y453" t="s">
        <v>4423</v>
      </c>
      <c r="Z453" t="s">
        <v>5231</v>
      </c>
      <c r="AA453" t="s">
        <v>2757</v>
      </c>
      <c r="AB453" t="s">
        <v>3303</v>
      </c>
      <c r="AC453" t="s">
        <v>3304</v>
      </c>
      <c r="AD453" t="s">
        <v>586</v>
      </c>
      <c r="AE453" t="s">
        <v>118</v>
      </c>
      <c r="AF453" s="4">
        <v>96950</v>
      </c>
      <c r="AG453" t="s">
        <v>119</v>
      </c>
      <c r="AI453" s="5">
        <v>16702353027</v>
      </c>
      <c r="AK453" t="s">
        <v>4425</v>
      </c>
      <c r="BC453" t="str">
        <f>"37-2011.00"</f>
        <v>37-2011.00</v>
      </c>
      <c r="BD453" t="s">
        <v>125</v>
      </c>
      <c r="BE453" t="s">
        <v>5248</v>
      </c>
      <c r="BF453" t="s">
        <v>5249</v>
      </c>
      <c r="BG453">
        <v>3</v>
      </c>
      <c r="BI453" s="1">
        <v>44866</v>
      </c>
      <c r="BJ453" s="1">
        <v>45230</v>
      </c>
      <c r="BM453">
        <v>35</v>
      </c>
      <c r="BN453">
        <v>0</v>
      </c>
      <c r="BO453">
        <v>7</v>
      </c>
      <c r="BP453">
        <v>7</v>
      </c>
      <c r="BQ453">
        <v>7</v>
      </c>
      <c r="BR453">
        <v>7</v>
      </c>
      <c r="BS453">
        <v>7</v>
      </c>
      <c r="BT453">
        <v>0</v>
      </c>
      <c r="BU453" t="str">
        <f>"8:00 AM"</f>
        <v>8:00 AM</v>
      </c>
      <c r="BV453" t="str">
        <f>"3:00 PM"</f>
        <v>3:00 PM</v>
      </c>
      <c r="BW453" t="s">
        <v>164</v>
      </c>
      <c r="BX453">
        <v>0</v>
      </c>
      <c r="BY453">
        <v>12</v>
      </c>
      <c r="BZ453" t="s">
        <v>113</v>
      </c>
      <c r="CB453" s="3" t="s">
        <v>5250</v>
      </c>
      <c r="CC453" t="s">
        <v>3303</v>
      </c>
      <c r="CD453" t="s">
        <v>3303</v>
      </c>
      <c r="CE453" t="s">
        <v>586</v>
      </c>
      <c r="CF453" t="s">
        <v>118</v>
      </c>
      <c r="CG453" s="4">
        <v>96950</v>
      </c>
      <c r="CH453" s="2">
        <v>7.99</v>
      </c>
      <c r="CI453" s="2">
        <v>7.99</v>
      </c>
      <c r="CJ453" s="2">
        <v>11.99</v>
      </c>
      <c r="CK453" s="2">
        <v>11.99</v>
      </c>
      <c r="CL453" t="s">
        <v>131</v>
      </c>
      <c r="CN453" t="s">
        <v>133</v>
      </c>
      <c r="CP453" t="s">
        <v>113</v>
      </c>
      <c r="CQ453" t="s">
        <v>134</v>
      </c>
      <c r="CR453" t="s">
        <v>113</v>
      </c>
      <c r="CS453" t="s">
        <v>134</v>
      </c>
      <c r="CT453" t="s">
        <v>132</v>
      </c>
      <c r="CU453" t="s">
        <v>134</v>
      </c>
      <c r="CV453" t="s">
        <v>132</v>
      </c>
      <c r="CW453" t="s">
        <v>2053</v>
      </c>
      <c r="CX453" s="5">
        <v>16702353027</v>
      </c>
      <c r="CY453" t="s">
        <v>4425</v>
      </c>
      <c r="CZ453" t="s">
        <v>132</v>
      </c>
      <c r="DA453" t="s">
        <v>134</v>
      </c>
      <c r="DB453" t="s">
        <v>113</v>
      </c>
      <c r="DC453" t="s">
        <v>128</v>
      </c>
    </row>
    <row r="454" spans="1:111" ht="14.45" customHeight="1" x14ac:dyDescent="0.25">
      <c r="A454" t="s">
        <v>5031</v>
      </c>
      <c r="B454" t="s">
        <v>187</v>
      </c>
      <c r="C454" s="1">
        <v>44778.027687268521</v>
      </c>
      <c r="D454" s="1">
        <v>44879</v>
      </c>
      <c r="E454" t="s">
        <v>170</v>
      </c>
      <c r="G454" t="s">
        <v>113</v>
      </c>
      <c r="H454" t="s">
        <v>113</v>
      </c>
      <c r="I454" t="s">
        <v>113</v>
      </c>
      <c r="J454" t="s">
        <v>5032</v>
      </c>
      <c r="K454" t="s">
        <v>5033</v>
      </c>
      <c r="L454" t="s">
        <v>5034</v>
      </c>
      <c r="N454" t="s">
        <v>117</v>
      </c>
      <c r="O454" t="s">
        <v>118</v>
      </c>
      <c r="P454" s="4">
        <v>96950</v>
      </c>
      <c r="Q454" t="s">
        <v>119</v>
      </c>
      <c r="R454" t="s">
        <v>132</v>
      </c>
      <c r="S454" s="5">
        <v>16702345201</v>
      </c>
      <c r="U454">
        <v>8111</v>
      </c>
      <c r="V454" t="s">
        <v>120</v>
      </c>
      <c r="X454" t="s">
        <v>1436</v>
      </c>
      <c r="Y454" t="s">
        <v>5035</v>
      </c>
      <c r="Z454" t="s">
        <v>132</v>
      </c>
      <c r="AA454" t="s">
        <v>1075</v>
      </c>
      <c r="AB454" t="s">
        <v>5036</v>
      </c>
      <c r="AD454" t="s">
        <v>117</v>
      </c>
      <c r="AE454" t="s">
        <v>118</v>
      </c>
      <c r="AF454" s="4">
        <v>96950</v>
      </c>
      <c r="AG454" t="s">
        <v>119</v>
      </c>
      <c r="AH454" t="s">
        <v>132</v>
      </c>
      <c r="AI454" s="5">
        <v>16702345201</v>
      </c>
      <c r="AK454" t="s">
        <v>5037</v>
      </c>
      <c r="BC454" t="str">
        <f>"49-3023.01"</f>
        <v>49-3023.01</v>
      </c>
      <c r="BD454" t="s">
        <v>511</v>
      </c>
      <c r="BE454" t="s">
        <v>5038</v>
      </c>
      <c r="BF454" t="s">
        <v>5039</v>
      </c>
      <c r="BG454">
        <v>1</v>
      </c>
      <c r="BH454">
        <v>1</v>
      </c>
      <c r="BI454" s="1">
        <v>44835</v>
      </c>
      <c r="BJ454" s="1">
        <v>45199</v>
      </c>
      <c r="BK454" s="1">
        <v>44879</v>
      </c>
      <c r="BL454" s="1">
        <v>45199</v>
      </c>
      <c r="BM454">
        <v>35</v>
      </c>
      <c r="BN454">
        <v>0</v>
      </c>
      <c r="BO454">
        <v>7</v>
      </c>
      <c r="BP454">
        <v>7</v>
      </c>
      <c r="BQ454">
        <v>7</v>
      </c>
      <c r="BR454">
        <v>7</v>
      </c>
      <c r="BS454">
        <v>7</v>
      </c>
      <c r="BT454">
        <v>0</v>
      </c>
      <c r="BU454" t="str">
        <f>"8:00 AM"</f>
        <v>8:00 AM</v>
      </c>
      <c r="BV454" t="str">
        <f>"4:00 PM"</f>
        <v>4:00 PM</v>
      </c>
      <c r="BW454" t="s">
        <v>164</v>
      </c>
      <c r="BX454">
        <v>0</v>
      </c>
      <c r="BY454">
        <v>12</v>
      </c>
      <c r="BZ454" t="s">
        <v>113</v>
      </c>
      <c r="CB454" s="3" t="s">
        <v>5040</v>
      </c>
      <c r="CC454" t="s">
        <v>5034</v>
      </c>
      <c r="CE454" t="s">
        <v>117</v>
      </c>
      <c r="CF454" t="s">
        <v>118</v>
      </c>
      <c r="CG454" s="4">
        <v>96950</v>
      </c>
      <c r="CH454" s="2">
        <v>8.35</v>
      </c>
      <c r="CI454" s="2">
        <v>8.35</v>
      </c>
      <c r="CJ454" s="2">
        <v>12.53</v>
      </c>
      <c r="CK454" s="2">
        <v>12.53</v>
      </c>
      <c r="CL454" t="s">
        <v>131</v>
      </c>
      <c r="CN454" t="s">
        <v>133</v>
      </c>
      <c r="CP454" t="s">
        <v>113</v>
      </c>
      <c r="CQ454" t="s">
        <v>134</v>
      </c>
      <c r="CR454" t="s">
        <v>113</v>
      </c>
      <c r="CS454" t="s">
        <v>134</v>
      </c>
      <c r="CT454" t="s">
        <v>132</v>
      </c>
      <c r="CU454" t="s">
        <v>134</v>
      </c>
      <c r="CV454" t="s">
        <v>132</v>
      </c>
      <c r="CW454" t="s">
        <v>5041</v>
      </c>
      <c r="CX454" s="5">
        <v>16702345201</v>
      </c>
      <c r="CY454" t="s">
        <v>5037</v>
      </c>
      <c r="CZ454" t="s">
        <v>132</v>
      </c>
      <c r="DA454" t="s">
        <v>134</v>
      </c>
      <c r="DB454" t="s">
        <v>113</v>
      </c>
    </row>
    <row r="455" spans="1:111" ht="14.45" customHeight="1" x14ac:dyDescent="0.25">
      <c r="A455" t="s">
        <v>5042</v>
      </c>
      <c r="B455" t="s">
        <v>111</v>
      </c>
      <c r="C455" s="1">
        <v>44789.384422106479</v>
      </c>
      <c r="D455" s="1">
        <v>44879</v>
      </c>
      <c r="E455" t="s">
        <v>170</v>
      </c>
      <c r="G455" t="s">
        <v>113</v>
      </c>
      <c r="H455" t="s">
        <v>113</v>
      </c>
      <c r="I455" t="s">
        <v>113</v>
      </c>
      <c r="J455" t="s">
        <v>344</v>
      </c>
      <c r="L455" t="s">
        <v>345</v>
      </c>
      <c r="M455" t="s">
        <v>346</v>
      </c>
      <c r="N455" t="s">
        <v>117</v>
      </c>
      <c r="O455" t="s">
        <v>118</v>
      </c>
      <c r="P455" s="4">
        <v>96950</v>
      </c>
      <c r="Q455" t="s">
        <v>119</v>
      </c>
      <c r="S455" s="5">
        <v>16702348106</v>
      </c>
      <c r="U455">
        <v>23622</v>
      </c>
      <c r="V455" t="s">
        <v>120</v>
      </c>
      <c r="X455" t="s">
        <v>347</v>
      </c>
      <c r="Y455" t="s">
        <v>348</v>
      </c>
      <c r="AA455" t="s">
        <v>349</v>
      </c>
      <c r="AB455" t="s">
        <v>345</v>
      </c>
      <c r="AC455" t="s">
        <v>346</v>
      </c>
      <c r="AD455" t="s">
        <v>117</v>
      </c>
      <c r="AE455" t="s">
        <v>118</v>
      </c>
      <c r="AF455" s="4">
        <v>96950</v>
      </c>
      <c r="AG455" t="s">
        <v>119</v>
      </c>
      <c r="AI455" s="5">
        <v>16702348106</v>
      </c>
      <c r="AK455" t="s">
        <v>350</v>
      </c>
      <c r="BC455" t="str">
        <f>"49-3042.00"</f>
        <v>49-3042.00</v>
      </c>
      <c r="BD455" t="s">
        <v>1472</v>
      </c>
      <c r="BE455" t="s">
        <v>5043</v>
      </c>
      <c r="BF455" t="s">
        <v>4085</v>
      </c>
      <c r="BG455">
        <v>2</v>
      </c>
      <c r="BI455" s="1">
        <v>44835</v>
      </c>
      <c r="BJ455" s="1">
        <v>45199</v>
      </c>
      <c r="BM455">
        <v>40</v>
      </c>
      <c r="BN455">
        <v>0</v>
      </c>
      <c r="BO455">
        <v>8</v>
      </c>
      <c r="BP455">
        <v>8</v>
      </c>
      <c r="BQ455">
        <v>8</v>
      </c>
      <c r="BR455">
        <v>8</v>
      </c>
      <c r="BS455">
        <v>8</v>
      </c>
      <c r="BT455">
        <v>0</v>
      </c>
      <c r="BU455" t="str">
        <f>"8:00 AM"</f>
        <v>8:00 AM</v>
      </c>
      <c r="BV455" t="str">
        <f>"5:00 PM"</f>
        <v>5:00 PM</v>
      </c>
      <c r="BW455" t="s">
        <v>128</v>
      </c>
      <c r="BX455">
        <v>0</v>
      </c>
      <c r="BY455">
        <v>24</v>
      </c>
      <c r="BZ455" t="s">
        <v>113</v>
      </c>
      <c r="CB455" s="3" t="s">
        <v>5044</v>
      </c>
      <c r="CC455" t="s">
        <v>345</v>
      </c>
      <c r="CD455" t="s">
        <v>346</v>
      </c>
      <c r="CE455" t="s">
        <v>117</v>
      </c>
      <c r="CG455" s="4">
        <v>96950</v>
      </c>
      <c r="CH455" s="2">
        <v>10.15</v>
      </c>
      <c r="CI455" s="2">
        <v>10.15</v>
      </c>
      <c r="CJ455" s="2">
        <v>15.23</v>
      </c>
      <c r="CK455" s="2">
        <v>15.23</v>
      </c>
      <c r="CL455" t="s">
        <v>131</v>
      </c>
      <c r="CN455" t="s">
        <v>133</v>
      </c>
      <c r="CP455" t="s">
        <v>113</v>
      </c>
      <c r="CQ455" t="s">
        <v>134</v>
      </c>
      <c r="CR455" t="s">
        <v>134</v>
      </c>
      <c r="CS455" t="s">
        <v>134</v>
      </c>
      <c r="CT455" t="s">
        <v>132</v>
      </c>
      <c r="CU455" t="s">
        <v>134</v>
      </c>
      <c r="CV455" t="s">
        <v>132</v>
      </c>
      <c r="CW455" t="s">
        <v>354</v>
      </c>
      <c r="CX455" s="5">
        <v>16702348106</v>
      </c>
      <c r="CY455" t="s">
        <v>350</v>
      </c>
      <c r="CZ455" t="s">
        <v>132</v>
      </c>
      <c r="DA455" t="s">
        <v>134</v>
      </c>
      <c r="DB455" t="s">
        <v>113</v>
      </c>
    </row>
    <row r="456" spans="1:111" ht="14.45" customHeight="1" x14ac:dyDescent="0.25">
      <c r="A456" t="s">
        <v>5045</v>
      </c>
      <c r="B456" t="s">
        <v>187</v>
      </c>
      <c r="C456" s="1">
        <v>44777.043574421295</v>
      </c>
      <c r="D456" s="1">
        <v>44879</v>
      </c>
      <c r="E456" t="s">
        <v>170</v>
      </c>
      <c r="G456" t="s">
        <v>113</v>
      </c>
      <c r="H456" t="s">
        <v>113</v>
      </c>
      <c r="I456" t="s">
        <v>113</v>
      </c>
      <c r="J456" t="s">
        <v>5046</v>
      </c>
      <c r="K456" t="s">
        <v>5046</v>
      </c>
      <c r="L456" t="s">
        <v>5047</v>
      </c>
      <c r="N456" t="s">
        <v>141</v>
      </c>
      <c r="O456" t="s">
        <v>118</v>
      </c>
      <c r="P456" s="4">
        <v>96950</v>
      </c>
      <c r="Q456" t="s">
        <v>119</v>
      </c>
      <c r="S456" s="5">
        <v>16702357171</v>
      </c>
      <c r="U456">
        <v>236220</v>
      </c>
      <c r="V456" t="s">
        <v>120</v>
      </c>
      <c r="X456" t="s">
        <v>1711</v>
      </c>
      <c r="Y456" t="s">
        <v>4001</v>
      </c>
      <c r="Z456" t="s">
        <v>5048</v>
      </c>
      <c r="AA456" t="s">
        <v>3381</v>
      </c>
      <c r="AB456" t="s">
        <v>5047</v>
      </c>
      <c r="AD456" t="s">
        <v>141</v>
      </c>
      <c r="AE456" t="s">
        <v>118</v>
      </c>
      <c r="AF456" s="4">
        <v>96950</v>
      </c>
      <c r="AG456" t="s">
        <v>119</v>
      </c>
      <c r="AI456" s="5">
        <v>16702357171</v>
      </c>
      <c r="AK456" t="s">
        <v>5049</v>
      </c>
      <c r="BC456" t="str">
        <f>"47-2051.00"</f>
        <v>47-2051.00</v>
      </c>
      <c r="BD456" t="s">
        <v>1896</v>
      </c>
      <c r="BE456" t="s">
        <v>5050</v>
      </c>
      <c r="BF456" t="s">
        <v>5051</v>
      </c>
      <c r="BG456">
        <v>2</v>
      </c>
      <c r="BH456">
        <v>2</v>
      </c>
      <c r="BI456" s="1">
        <v>44895</v>
      </c>
      <c r="BJ456" s="1">
        <v>45259</v>
      </c>
      <c r="BK456" s="1">
        <v>44895</v>
      </c>
      <c r="BL456" s="1">
        <v>45259</v>
      </c>
      <c r="BM456">
        <v>40</v>
      </c>
      <c r="BN456">
        <v>0</v>
      </c>
      <c r="BO456">
        <v>8</v>
      </c>
      <c r="BP456">
        <v>8</v>
      </c>
      <c r="BQ456">
        <v>8</v>
      </c>
      <c r="BR456">
        <v>8</v>
      </c>
      <c r="BS456">
        <v>8</v>
      </c>
      <c r="BT456">
        <v>0</v>
      </c>
      <c r="BU456" t="str">
        <f>"7:30 AM"</f>
        <v>7:30 AM</v>
      </c>
      <c r="BV456" t="str">
        <f>"4:30 PM"</f>
        <v>4:30 PM</v>
      </c>
      <c r="BW456" t="s">
        <v>164</v>
      </c>
      <c r="BX456">
        <v>0</v>
      </c>
      <c r="BY456">
        <v>3</v>
      </c>
      <c r="BZ456" t="s">
        <v>113</v>
      </c>
      <c r="CB456" s="3" t="s">
        <v>5052</v>
      </c>
      <c r="CC456" t="s">
        <v>5053</v>
      </c>
      <c r="CE456" t="s">
        <v>117</v>
      </c>
      <c r="CF456" t="s">
        <v>118</v>
      </c>
      <c r="CG456" s="4">
        <v>96950</v>
      </c>
      <c r="CH456" s="2">
        <v>8.5500000000000007</v>
      </c>
      <c r="CI456" s="2">
        <v>8.5500000000000007</v>
      </c>
      <c r="CJ456" s="2">
        <v>12.82</v>
      </c>
      <c r="CK456" s="2">
        <v>12.82</v>
      </c>
      <c r="CL456" t="s">
        <v>131</v>
      </c>
      <c r="CN456" t="s">
        <v>133</v>
      </c>
      <c r="CP456" t="s">
        <v>113</v>
      </c>
      <c r="CQ456" t="s">
        <v>134</v>
      </c>
      <c r="CR456" t="s">
        <v>113</v>
      </c>
      <c r="CS456" t="s">
        <v>134</v>
      </c>
      <c r="CT456" t="s">
        <v>132</v>
      </c>
      <c r="CU456" t="s">
        <v>134</v>
      </c>
      <c r="CV456" t="s">
        <v>132</v>
      </c>
      <c r="CW456" t="s">
        <v>5054</v>
      </c>
      <c r="CX456" s="5">
        <v>16702357171</v>
      </c>
      <c r="CY456" t="s">
        <v>5049</v>
      </c>
      <c r="CZ456" t="s">
        <v>132</v>
      </c>
      <c r="DA456" t="s">
        <v>134</v>
      </c>
      <c r="DB456" t="s">
        <v>113</v>
      </c>
    </row>
    <row r="457" spans="1:111" ht="14.45" customHeight="1" x14ac:dyDescent="0.25">
      <c r="A457" t="s">
        <v>5055</v>
      </c>
      <c r="B457" t="s">
        <v>111</v>
      </c>
      <c r="C457" s="1">
        <v>44789.391745023146</v>
      </c>
      <c r="D457" s="1">
        <v>44879</v>
      </c>
      <c r="E457" t="s">
        <v>170</v>
      </c>
      <c r="G457" t="s">
        <v>113</v>
      </c>
      <c r="H457" t="s">
        <v>113</v>
      </c>
      <c r="I457" t="s">
        <v>113</v>
      </c>
      <c r="J457" t="s">
        <v>344</v>
      </c>
      <c r="L457" t="s">
        <v>345</v>
      </c>
      <c r="M457" t="s">
        <v>346</v>
      </c>
      <c r="N457" t="s">
        <v>117</v>
      </c>
      <c r="O457" t="s">
        <v>118</v>
      </c>
      <c r="P457" s="4">
        <v>96950</v>
      </c>
      <c r="Q457" t="s">
        <v>119</v>
      </c>
      <c r="S457" s="5">
        <v>16702348106</v>
      </c>
      <c r="U457">
        <v>23622</v>
      </c>
      <c r="V457" t="s">
        <v>120</v>
      </c>
      <c r="X457" t="s">
        <v>347</v>
      </c>
      <c r="Y457" t="s">
        <v>348</v>
      </c>
      <c r="AA457" t="s">
        <v>349</v>
      </c>
      <c r="AB457" t="s">
        <v>345</v>
      </c>
      <c r="AC457" t="s">
        <v>346</v>
      </c>
      <c r="AD457" t="s">
        <v>117</v>
      </c>
      <c r="AE457" t="s">
        <v>118</v>
      </c>
      <c r="AF457" s="4">
        <v>96950</v>
      </c>
      <c r="AG457" t="s">
        <v>119</v>
      </c>
      <c r="AI457" s="5">
        <v>16702348106</v>
      </c>
      <c r="AK457" t="s">
        <v>350</v>
      </c>
      <c r="BC457" t="str">
        <f>"17-3022.00"</f>
        <v>17-3022.00</v>
      </c>
      <c r="BD457" t="s">
        <v>1844</v>
      </c>
      <c r="BE457" t="s">
        <v>5056</v>
      </c>
      <c r="BF457" t="s">
        <v>5057</v>
      </c>
      <c r="BG457">
        <v>1</v>
      </c>
      <c r="BI457" s="1">
        <v>44835</v>
      </c>
      <c r="BJ457" s="1">
        <v>45199</v>
      </c>
      <c r="BM457">
        <v>35</v>
      </c>
      <c r="BN457">
        <v>0</v>
      </c>
      <c r="BO457">
        <v>7</v>
      </c>
      <c r="BP457">
        <v>7</v>
      </c>
      <c r="BQ457">
        <v>7</v>
      </c>
      <c r="BR457">
        <v>7</v>
      </c>
      <c r="BS457">
        <v>7</v>
      </c>
      <c r="BT457">
        <v>0</v>
      </c>
      <c r="BU457" t="str">
        <f>"8:30 AM"</f>
        <v>8:30 AM</v>
      </c>
      <c r="BV457" t="str">
        <f>"4:30 PM"</f>
        <v>4:30 PM</v>
      </c>
      <c r="BW457" t="s">
        <v>394</v>
      </c>
      <c r="BX457">
        <v>0</v>
      </c>
      <c r="BY457">
        <v>24</v>
      </c>
      <c r="BZ457" t="s">
        <v>113</v>
      </c>
      <c r="CB457" s="3" t="s">
        <v>5058</v>
      </c>
      <c r="CC457" t="s">
        <v>345</v>
      </c>
      <c r="CD457" t="s">
        <v>346</v>
      </c>
      <c r="CE457" t="s">
        <v>117</v>
      </c>
      <c r="CF457" t="s">
        <v>118</v>
      </c>
      <c r="CG457" s="4">
        <v>96950</v>
      </c>
      <c r="CH457" s="2">
        <v>16.329999999999998</v>
      </c>
      <c r="CI457" s="2">
        <v>16.329999999999998</v>
      </c>
      <c r="CJ457" s="2">
        <v>24.5</v>
      </c>
      <c r="CK457" s="2">
        <v>24.5</v>
      </c>
      <c r="CL457" t="s">
        <v>131</v>
      </c>
      <c r="CN457" t="s">
        <v>133</v>
      </c>
      <c r="CP457" t="s">
        <v>113</v>
      </c>
      <c r="CQ457" t="s">
        <v>134</v>
      </c>
      <c r="CR457" t="s">
        <v>134</v>
      </c>
      <c r="CS457" t="s">
        <v>134</v>
      </c>
      <c r="CT457" t="s">
        <v>132</v>
      </c>
      <c r="CU457" t="s">
        <v>134</v>
      </c>
      <c r="CV457" t="s">
        <v>132</v>
      </c>
      <c r="CW457" t="s">
        <v>354</v>
      </c>
      <c r="CX457" s="5">
        <v>16702348106</v>
      </c>
      <c r="CY457" t="s">
        <v>350</v>
      </c>
      <c r="CZ457" t="s">
        <v>132</v>
      </c>
      <c r="DA457" t="s">
        <v>134</v>
      </c>
      <c r="DB457" t="s">
        <v>113</v>
      </c>
    </row>
    <row r="458" spans="1:111" ht="14.45" customHeight="1" x14ac:dyDescent="0.25">
      <c r="A458" t="s">
        <v>5059</v>
      </c>
      <c r="B458" t="s">
        <v>356</v>
      </c>
      <c r="C458" s="1">
        <v>44756.767169675928</v>
      </c>
      <c r="D458" s="1">
        <v>44879</v>
      </c>
      <c r="E458" t="s">
        <v>112</v>
      </c>
      <c r="F458" s="1">
        <v>44833.833333333336</v>
      </c>
      <c r="G458" t="s">
        <v>113</v>
      </c>
      <c r="H458" t="s">
        <v>113</v>
      </c>
      <c r="I458" t="s">
        <v>113</v>
      </c>
      <c r="J458" t="s">
        <v>5060</v>
      </c>
      <c r="K458" t="s">
        <v>5061</v>
      </c>
      <c r="L458" t="s">
        <v>5062</v>
      </c>
      <c r="M458" t="s">
        <v>5063</v>
      </c>
      <c r="N458" t="s">
        <v>586</v>
      </c>
      <c r="O458" t="s">
        <v>118</v>
      </c>
      <c r="P458" s="4">
        <v>96950</v>
      </c>
      <c r="Q458" t="s">
        <v>119</v>
      </c>
      <c r="S458" s="5">
        <v>16702338866</v>
      </c>
      <c r="U458">
        <v>53211</v>
      </c>
      <c r="V458" t="s">
        <v>120</v>
      </c>
      <c r="X458" t="s">
        <v>5064</v>
      </c>
      <c r="Y458" t="s">
        <v>5065</v>
      </c>
      <c r="AA458" t="s">
        <v>2757</v>
      </c>
      <c r="AB458" t="s">
        <v>5062</v>
      </c>
      <c r="AC458" t="s">
        <v>5063</v>
      </c>
      <c r="AD458" t="s">
        <v>586</v>
      </c>
      <c r="AE458" t="s">
        <v>118</v>
      </c>
      <c r="AF458" s="4">
        <v>96950</v>
      </c>
      <c r="AG458" t="s">
        <v>119</v>
      </c>
      <c r="AI458" s="5">
        <v>16702338866</v>
      </c>
      <c r="AK458" t="s">
        <v>5066</v>
      </c>
      <c r="BC458" t="str">
        <f>"43-3031.00"</f>
        <v>43-3031.00</v>
      </c>
      <c r="BD458" t="s">
        <v>316</v>
      </c>
      <c r="BE458" t="s">
        <v>5067</v>
      </c>
      <c r="BF458" t="s">
        <v>5068</v>
      </c>
      <c r="BG458">
        <v>2</v>
      </c>
      <c r="BI458" s="1">
        <v>44835</v>
      </c>
      <c r="BJ458" s="1">
        <v>45199</v>
      </c>
      <c r="BM458">
        <v>35</v>
      </c>
      <c r="BN458">
        <v>0</v>
      </c>
      <c r="BO458">
        <v>7</v>
      </c>
      <c r="BP458">
        <v>7</v>
      </c>
      <c r="BQ458">
        <v>7</v>
      </c>
      <c r="BR458">
        <v>7</v>
      </c>
      <c r="BS458">
        <v>7</v>
      </c>
      <c r="BT458">
        <v>0</v>
      </c>
      <c r="BU458" t="str">
        <f>"9:00 AM"</f>
        <v>9:00 AM</v>
      </c>
      <c r="BV458" t="str">
        <f>"5:00 PM"</f>
        <v>5:00 PM</v>
      </c>
      <c r="BW458" t="s">
        <v>164</v>
      </c>
      <c r="BX458">
        <v>0</v>
      </c>
      <c r="BY458">
        <v>12</v>
      </c>
      <c r="BZ458" t="s">
        <v>113</v>
      </c>
      <c r="CB458" t="s">
        <v>5069</v>
      </c>
      <c r="CC458" t="s">
        <v>5062</v>
      </c>
      <c r="CD458" t="s">
        <v>5063</v>
      </c>
      <c r="CE458" t="s">
        <v>586</v>
      </c>
      <c r="CF458" t="s">
        <v>118</v>
      </c>
      <c r="CG458" s="4">
        <v>96950</v>
      </c>
      <c r="CH458" s="2">
        <v>11.21</v>
      </c>
      <c r="CI458" s="2">
        <v>11.21</v>
      </c>
      <c r="CJ458" s="2">
        <v>16.809999999999999</v>
      </c>
      <c r="CK458" s="2">
        <v>16.809999999999999</v>
      </c>
      <c r="CL458" t="s">
        <v>131</v>
      </c>
      <c r="CM458" t="s">
        <v>132</v>
      </c>
      <c r="CN458" t="s">
        <v>133</v>
      </c>
      <c r="CP458" t="s">
        <v>113</v>
      </c>
      <c r="CQ458" t="s">
        <v>134</v>
      </c>
      <c r="CR458" t="s">
        <v>113</v>
      </c>
      <c r="CS458" t="s">
        <v>134</v>
      </c>
      <c r="CT458" t="s">
        <v>132</v>
      </c>
      <c r="CU458" t="s">
        <v>134</v>
      </c>
      <c r="CV458" t="s">
        <v>132</v>
      </c>
      <c r="CW458" t="s">
        <v>291</v>
      </c>
      <c r="CX458" s="5">
        <v>16702338866</v>
      </c>
      <c r="CY458" t="s">
        <v>5066</v>
      </c>
      <c r="CZ458" t="s">
        <v>533</v>
      </c>
      <c r="DA458" t="s">
        <v>134</v>
      </c>
      <c r="DB458" t="s">
        <v>113</v>
      </c>
    </row>
    <row r="459" spans="1:111" ht="14.45" customHeight="1" x14ac:dyDescent="0.25">
      <c r="A459" t="s">
        <v>5070</v>
      </c>
      <c r="B459" t="s">
        <v>356</v>
      </c>
      <c r="C459" s="1">
        <v>44756.779064236114</v>
      </c>
      <c r="D459" s="1">
        <v>44879</v>
      </c>
      <c r="E459" t="s">
        <v>112</v>
      </c>
      <c r="F459" s="1">
        <v>44833.833333333336</v>
      </c>
      <c r="G459" t="s">
        <v>113</v>
      </c>
      <c r="H459" t="s">
        <v>113</v>
      </c>
      <c r="I459" t="s">
        <v>113</v>
      </c>
      <c r="J459" t="s">
        <v>5060</v>
      </c>
      <c r="K459" t="s">
        <v>5061</v>
      </c>
      <c r="L459" t="s">
        <v>5062</v>
      </c>
      <c r="M459" t="s">
        <v>5063</v>
      </c>
      <c r="N459" t="s">
        <v>586</v>
      </c>
      <c r="O459" t="s">
        <v>118</v>
      </c>
      <c r="P459" s="4">
        <v>96950</v>
      </c>
      <c r="Q459" t="s">
        <v>119</v>
      </c>
      <c r="S459" s="5">
        <v>16702338866</v>
      </c>
      <c r="U459">
        <v>53211</v>
      </c>
      <c r="V459" t="s">
        <v>120</v>
      </c>
      <c r="X459" t="s">
        <v>5064</v>
      </c>
      <c r="Y459" t="s">
        <v>5065</v>
      </c>
      <c r="AA459" t="s">
        <v>2757</v>
      </c>
      <c r="AB459" t="s">
        <v>5062</v>
      </c>
      <c r="AC459" t="s">
        <v>5063</v>
      </c>
      <c r="AD459" t="s">
        <v>586</v>
      </c>
      <c r="AE459" t="s">
        <v>118</v>
      </c>
      <c r="AF459" s="4">
        <v>96950</v>
      </c>
      <c r="AG459" t="s">
        <v>119</v>
      </c>
      <c r="AI459" s="5">
        <v>16702338866</v>
      </c>
      <c r="AK459" t="s">
        <v>5066</v>
      </c>
      <c r="BC459" t="str">
        <f>"41-1011.00"</f>
        <v>41-1011.00</v>
      </c>
      <c r="BD459" t="s">
        <v>653</v>
      </c>
      <c r="BE459" t="s">
        <v>5071</v>
      </c>
      <c r="BF459" t="s">
        <v>5072</v>
      </c>
      <c r="BG459">
        <v>2</v>
      </c>
      <c r="BI459" s="1">
        <v>44835</v>
      </c>
      <c r="BJ459" s="1">
        <v>45199</v>
      </c>
      <c r="BM459">
        <v>35</v>
      </c>
      <c r="BN459">
        <v>0</v>
      </c>
      <c r="BO459">
        <v>7</v>
      </c>
      <c r="BP459">
        <v>7</v>
      </c>
      <c r="BQ459">
        <v>7</v>
      </c>
      <c r="BR459">
        <v>7</v>
      </c>
      <c r="BS459">
        <v>7</v>
      </c>
      <c r="BT459">
        <v>0</v>
      </c>
      <c r="BU459" t="str">
        <f>"9:00 AM"</f>
        <v>9:00 AM</v>
      </c>
      <c r="BV459" t="str">
        <f>"5:00 PM"</f>
        <v>5:00 PM</v>
      </c>
      <c r="BW459" t="s">
        <v>164</v>
      </c>
      <c r="BX459">
        <v>0</v>
      </c>
      <c r="BY459">
        <v>12</v>
      </c>
      <c r="BZ459" t="s">
        <v>134</v>
      </c>
      <c r="CA459">
        <v>5</v>
      </c>
      <c r="CB459" s="3" t="s">
        <v>5073</v>
      </c>
      <c r="CC459" t="s">
        <v>5062</v>
      </c>
      <c r="CD459" t="s">
        <v>5063</v>
      </c>
      <c r="CE459" t="s">
        <v>586</v>
      </c>
      <c r="CF459" t="s">
        <v>118</v>
      </c>
      <c r="CG459" s="4">
        <v>96950</v>
      </c>
      <c r="CH459" s="2">
        <v>10.45</v>
      </c>
      <c r="CI459" s="2">
        <v>10.45</v>
      </c>
      <c r="CJ459" s="2">
        <v>15.67</v>
      </c>
      <c r="CK459" s="2">
        <v>15.67</v>
      </c>
      <c r="CL459" t="s">
        <v>131</v>
      </c>
      <c r="CM459" t="s">
        <v>183</v>
      </c>
      <c r="CN459" t="s">
        <v>133</v>
      </c>
      <c r="CP459" t="s">
        <v>113</v>
      </c>
      <c r="CQ459" t="s">
        <v>134</v>
      </c>
      <c r="CR459" t="s">
        <v>113</v>
      </c>
      <c r="CS459" t="s">
        <v>134</v>
      </c>
      <c r="CT459" t="s">
        <v>132</v>
      </c>
      <c r="CU459" t="s">
        <v>134</v>
      </c>
      <c r="CV459" t="s">
        <v>132</v>
      </c>
      <c r="CW459" t="s">
        <v>595</v>
      </c>
      <c r="CX459" s="5">
        <v>16702338866</v>
      </c>
      <c r="CY459" t="s">
        <v>5066</v>
      </c>
      <c r="CZ459" t="s">
        <v>533</v>
      </c>
      <c r="DA459" t="s">
        <v>113</v>
      </c>
      <c r="DB459" t="s">
        <v>113</v>
      </c>
    </row>
    <row r="460" spans="1:111" ht="14.45" customHeight="1" x14ac:dyDescent="0.25">
      <c r="A460" t="s">
        <v>5074</v>
      </c>
      <c r="B460" t="s">
        <v>356</v>
      </c>
      <c r="C460" s="1">
        <v>44757.971318402779</v>
      </c>
      <c r="D460" s="1">
        <v>44879</v>
      </c>
      <c r="E460" t="s">
        <v>112</v>
      </c>
      <c r="F460" s="1">
        <v>44833.833333333336</v>
      </c>
      <c r="G460" t="s">
        <v>113</v>
      </c>
      <c r="H460" t="s">
        <v>113</v>
      </c>
      <c r="I460" t="s">
        <v>113</v>
      </c>
      <c r="J460" t="s">
        <v>5075</v>
      </c>
      <c r="L460" t="s">
        <v>5076</v>
      </c>
      <c r="N460" t="s">
        <v>117</v>
      </c>
      <c r="O460" t="s">
        <v>118</v>
      </c>
      <c r="P460" s="4">
        <v>96950</v>
      </c>
      <c r="Q460" t="s">
        <v>119</v>
      </c>
      <c r="S460" s="5">
        <v>16702341336</v>
      </c>
      <c r="U460">
        <v>424410</v>
      </c>
      <c r="V460" t="s">
        <v>120</v>
      </c>
      <c r="X460" t="s">
        <v>3629</v>
      </c>
      <c r="Y460" t="s">
        <v>5077</v>
      </c>
      <c r="AA460" t="s">
        <v>375</v>
      </c>
      <c r="AB460" t="s">
        <v>5076</v>
      </c>
      <c r="AD460" t="s">
        <v>117</v>
      </c>
      <c r="AE460" t="s">
        <v>118</v>
      </c>
      <c r="AF460" s="4">
        <v>96950</v>
      </c>
      <c r="AG460" t="s">
        <v>119</v>
      </c>
      <c r="AI460" s="5">
        <v>16702341336</v>
      </c>
      <c r="AK460" t="s">
        <v>5078</v>
      </c>
      <c r="BC460" t="str">
        <f>"53-3031.00"</f>
        <v>53-3031.00</v>
      </c>
      <c r="BD460" t="s">
        <v>671</v>
      </c>
      <c r="BE460" t="s">
        <v>5079</v>
      </c>
      <c r="BF460" t="s">
        <v>5080</v>
      </c>
      <c r="BG460">
        <v>1</v>
      </c>
      <c r="BI460" s="1">
        <v>44835</v>
      </c>
      <c r="BJ460" s="1">
        <v>45199</v>
      </c>
      <c r="BM460">
        <v>35</v>
      </c>
      <c r="BN460">
        <v>0</v>
      </c>
      <c r="BO460">
        <v>7</v>
      </c>
      <c r="BP460">
        <v>7</v>
      </c>
      <c r="BQ460">
        <v>7</v>
      </c>
      <c r="BR460">
        <v>7</v>
      </c>
      <c r="BS460">
        <v>7</v>
      </c>
      <c r="BT460">
        <v>0</v>
      </c>
      <c r="BU460" t="str">
        <f>"9:00 AM"</f>
        <v>9:00 AM</v>
      </c>
      <c r="BV460" t="str">
        <f>"5:00 PM"</f>
        <v>5:00 PM</v>
      </c>
      <c r="BW460" t="s">
        <v>164</v>
      </c>
      <c r="BX460">
        <v>0</v>
      </c>
      <c r="BY460">
        <v>3</v>
      </c>
      <c r="BZ460" t="s">
        <v>113</v>
      </c>
      <c r="CB460" t="s">
        <v>933</v>
      </c>
      <c r="CC460" t="s">
        <v>5076</v>
      </c>
      <c r="CE460" t="s">
        <v>117</v>
      </c>
      <c r="CG460" s="4">
        <v>96950</v>
      </c>
      <c r="CH460" s="2">
        <v>7.82</v>
      </c>
      <c r="CI460" s="2">
        <v>7.82</v>
      </c>
      <c r="CJ460" s="2">
        <v>11.73</v>
      </c>
      <c r="CK460" s="2">
        <v>11.73</v>
      </c>
      <c r="CL460" t="s">
        <v>131</v>
      </c>
      <c r="CN460" t="s">
        <v>133</v>
      </c>
      <c r="CP460" t="s">
        <v>113</v>
      </c>
      <c r="CQ460" t="s">
        <v>134</v>
      </c>
      <c r="CR460" t="s">
        <v>113</v>
      </c>
      <c r="CS460" t="s">
        <v>134</v>
      </c>
      <c r="CT460" t="s">
        <v>132</v>
      </c>
      <c r="CU460" t="s">
        <v>134</v>
      </c>
      <c r="CV460" t="s">
        <v>132</v>
      </c>
      <c r="CW460" t="s">
        <v>409</v>
      </c>
      <c r="CX460" s="5">
        <v>16702341336</v>
      </c>
      <c r="CY460" t="s">
        <v>5078</v>
      </c>
      <c r="CZ460" t="s">
        <v>132</v>
      </c>
      <c r="DA460" t="s">
        <v>134</v>
      </c>
      <c r="DB460" t="s">
        <v>113</v>
      </c>
      <c r="DC460" t="s">
        <v>3629</v>
      </c>
      <c r="DD460" t="s">
        <v>5077</v>
      </c>
      <c r="DF460" t="s">
        <v>5075</v>
      </c>
      <c r="DG460" t="s">
        <v>5078</v>
      </c>
    </row>
    <row r="461" spans="1:111" ht="14.45" customHeight="1" x14ac:dyDescent="0.25">
      <c r="A461" t="s">
        <v>5081</v>
      </c>
      <c r="B461" t="s">
        <v>356</v>
      </c>
      <c r="C461" s="1">
        <v>44756.771473958332</v>
      </c>
      <c r="D461" s="1">
        <v>44879</v>
      </c>
      <c r="E461" t="s">
        <v>112</v>
      </c>
      <c r="F461" s="1">
        <v>44833.833333333336</v>
      </c>
      <c r="G461" t="s">
        <v>113</v>
      </c>
      <c r="H461" t="s">
        <v>113</v>
      </c>
      <c r="I461" t="s">
        <v>113</v>
      </c>
      <c r="J461" t="s">
        <v>5060</v>
      </c>
      <c r="K461" t="s">
        <v>5061</v>
      </c>
      <c r="L461" t="s">
        <v>5062</v>
      </c>
      <c r="M461" t="s">
        <v>5063</v>
      </c>
      <c r="N461" t="s">
        <v>586</v>
      </c>
      <c r="O461" t="s">
        <v>118</v>
      </c>
      <c r="P461" s="4">
        <v>96950</v>
      </c>
      <c r="Q461" t="s">
        <v>119</v>
      </c>
      <c r="S461" s="5">
        <v>16702338866</v>
      </c>
      <c r="U461">
        <v>53211</v>
      </c>
      <c r="V461" t="s">
        <v>120</v>
      </c>
      <c r="X461" t="s">
        <v>5064</v>
      </c>
      <c r="Y461" t="s">
        <v>5065</v>
      </c>
      <c r="AA461" t="s">
        <v>2757</v>
      </c>
      <c r="AB461" t="s">
        <v>5062</v>
      </c>
      <c r="AC461" t="s">
        <v>5063</v>
      </c>
      <c r="AD461" t="s">
        <v>586</v>
      </c>
      <c r="AE461" t="s">
        <v>118</v>
      </c>
      <c r="AF461" s="4">
        <v>96950</v>
      </c>
      <c r="AG461" t="s">
        <v>119</v>
      </c>
      <c r="AI461" s="5">
        <v>16702338866</v>
      </c>
      <c r="AK461" t="s">
        <v>5066</v>
      </c>
      <c r="BC461" t="str">
        <f>"49-3023.00"</f>
        <v>49-3023.00</v>
      </c>
      <c r="BD461" t="s">
        <v>1481</v>
      </c>
      <c r="BE461" t="s">
        <v>5082</v>
      </c>
      <c r="BF461" t="s">
        <v>5083</v>
      </c>
      <c r="BG461">
        <v>2</v>
      </c>
      <c r="BI461" s="1">
        <v>44835</v>
      </c>
      <c r="BJ461" s="1">
        <v>45199</v>
      </c>
      <c r="BM461">
        <v>35</v>
      </c>
      <c r="BN461">
        <v>0</v>
      </c>
      <c r="BO461">
        <v>7</v>
      </c>
      <c r="BP461">
        <v>7</v>
      </c>
      <c r="BQ461">
        <v>7</v>
      </c>
      <c r="BR461">
        <v>7</v>
      </c>
      <c r="BS461">
        <v>7</v>
      </c>
      <c r="BT461">
        <v>0</v>
      </c>
      <c r="BU461" t="str">
        <f>"9:00 AM"</f>
        <v>9:00 AM</v>
      </c>
      <c r="BV461" t="str">
        <f>"5:00 PM"</f>
        <v>5:00 PM</v>
      </c>
      <c r="BW461" t="s">
        <v>164</v>
      </c>
      <c r="BX461">
        <v>0</v>
      </c>
      <c r="BY461">
        <v>12</v>
      </c>
      <c r="BZ461" t="s">
        <v>113</v>
      </c>
      <c r="CB461" s="3" t="s">
        <v>5084</v>
      </c>
      <c r="CC461" t="s">
        <v>5062</v>
      </c>
      <c r="CD461" t="s">
        <v>5063</v>
      </c>
      <c r="CE461" t="s">
        <v>586</v>
      </c>
      <c r="CF461" t="s">
        <v>118</v>
      </c>
      <c r="CG461" s="4">
        <v>96950</v>
      </c>
      <c r="CH461" s="2">
        <v>9.93</v>
      </c>
      <c r="CI461" s="2">
        <v>9.93</v>
      </c>
      <c r="CJ461" s="2">
        <v>14.89</v>
      </c>
      <c r="CK461" s="2">
        <v>14.89</v>
      </c>
      <c r="CL461" t="s">
        <v>131</v>
      </c>
      <c r="CM461" t="s">
        <v>132</v>
      </c>
      <c r="CN461" t="s">
        <v>133</v>
      </c>
      <c r="CP461" t="s">
        <v>113</v>
      </c>
      <c r="CQ461" t="s">
        <v>134</v>
      </c>
      <c r="CR461" t="s">
        <v>113</v>
      </c>
      <c r="CS461" t="s">
        <v>134</v>
      </c>
      <c r="CT461" t="s">
        <v>132</v>
      </c>
      <c r="CU461" t="s">
        <v>134</v>
      </c>
      <c r="CV461" t="s">
        <v>132</v>
      </c>
      <c r="CW461" t="s">
        <v>595</v>
      </c>
      <c r="CX461" s="5">
        <v>16702338866</v>
      </c>
      <c r="CY461" t="s">
        <v>5066</v>
      </c>
      <c r="CZ461" t="s">
        <v>533</v>
      </c>
      <c r="DA461" t="s">
        <v>134</v>
      </c>
      <c r="DB461" t="s">
        <v>113</v>
      </c>
    </row>
    <row r="462" spans="1:111" ht="14.45" customHeight="1" x14ac:dyDescent="0.25">
      <c r="A462" t="s">
        <v>5085</v>
      </c>
      <c r="B462" t="s">
        <v>111</v>
      </c>
      <c r="C462" s="1">
        <v>44789.387994097226</v>
      </c>
      <c r="D462" s="1">
        <v>44879</v>
      </c>
      <c r="E462" t="s">
        <v>170</v>
      </c>
      <c r="G462" t="s">
        <v>113</v>
      </c>
      <c r="H462" t="s">
        <v>113</v>
      </c>
      <c r="I462" t="s">
        <v>113</v>
      </c>
      <c r="J462" t="s">
        <v>344</v>
      </c>
      <c r="L462" t="s">
        <v>345</v>
      </c>
      <c r="M462" t="s">
        <v>346</v>
      </c>
      <c r="N462" t="s">
        <v>117</v>
      </c>
      <c r="O462" t="s">
        <v>118</v>
      </c>
      <c r="P462" s="4">
        <v>96950</v>
      </c>
      <c r="Q462" t="s">
        <v>119</v>
      </c>
      <c r="S462" s="5">
        <v>16702348106</v>
      </c>
      <c r="U462">
        <v>23622</v>
      </c>
      <c r="V462" t="s">
        <v>120</v>
      </c>
      <c r="X462" t="s">
        <v>347</v>
      </c>
      <c r="Y462" t="s">
        <v>348</v>
      </c>
      <c r="AA462" t="s">
        <v>349</v>
      </c>
      <c r="AB462" t="s">
        <v>345</v>
      </c>
      <c r="AC462" t="s">
        <v>346</v>
      </c>
      <c r="AD462" t="s">
        <v>117</v>
      </c>
      <c r="AE462" t="s">
        <v>118</v>
      </c>
      <c r="AF462" s="4">
        <v>96950</v>
      </c>
      <c r="AG462" t="s">
        <v>119</v>
      </c>
      <c r="AI462" s="5">
        <v>16702348106</v>
      </c>
      <c r="AK462" t="s">
        <v>350</v>
      </c>
      <c r="BC462" t="str">
        <f>"37-2011.00"</f>
        <v>37-2011.00</v>
      </c>
      <c r="BD462" t="s">
        <v>125</v>
      </c>
      <c r="BE462" t="s">
        <v>5086</v>
      </c>
      <c r="BF462" t="s">
        <v>480</v>
      </c>
      <c r="BG462">
        <v>1</v>
      </c>
      <c r="BI462" s="1">
        <v>44835</v>
      </c>
      <c r="BJ462" s="1">
        <v>45199</v>
      </c>
      <c r="BM462">
        <v>40</v>
      </c>
      <c r="BN462">
        <v>0</v>
      </c>
      <c r="BO462">
        <v>8</v>
      </c>
      <c r="BP462">
        <v>8</v>
      </c>
      <c r="BQ462">
        <v>8</v>
      </c>
      <c r="BR462">
        <v>8</v>
      </c>
      <c r="BS462">
        <v>8</v>
      </c>
      <c r="BT462">
        <v>0</v>
      </c>
      <c r="BU462" t="str">
        <f>"7:00 AM"</f>
        <v>7:00 AM</v>
      </c>
      <c r="BV462" t="str">
        <f>"4:00 PM"</f>
        <v>4:00 PM</v>
      </c>
      <c r="BW462" t="s">
        <v>128</v>
      </c>
      <c r="BX462">
        <v>0</v>
      </c>
      <c r="BY462">
        <v>12</v>
      </c>
      <c r="BZ462" t="s">
        <v>113</v>
      </c>
      <c r="CB462" t="s">
        <v>5087</v>
      </c>
      <c r="CC462" t="s">
        <v>345</v>
      </c>
      <c r="CD462" t="s">
        <v>346</v>
      </c>
      <c r="CE462" t="s">
        <v>117</v>
      </c>
      <c r="CF462" t="s">
        <v>118</v>
      </c>
      <c r="CG462" s="4">
        <v>96950</v>
      </c>
      <c r="CH462" s="2">
        <v>7.93</v>
      </c>
      <c r="CI462" s="2">
        <v>7.93</v>
      </c>
      <c r="CJ462" s="2">
        <v>11.9</v>
      </c>
      <c r="CK462" s="2">
        <v>11.9</v>
      </c>
      <c r="CL462" t="s">
        <v>131</v>
      </c>
      <c r="CN462" t="s">
        <v>133</v>
      </c>
      <c r="CP462" t="s">
        <v>113</v>
      </c>
      <c r="CQ462" t="s">
        <v>134</v>
      </c>
      <c r="CR462" t="s">
        <v>134</v>
      </c>
      <c r="CS462" t="s">
        <v>134</v>
      </c>
      <c r="CT462" t="s">
        <v>132</v>
      </c>
      <c r="CU462" t="s">
        <v>134</v>
      </c>
      <c r="CV462" t="s">
        <v>132</v>
      </c>
      <c r="CW462" t="s">
        <v>354</v>
      </c>
      <c r="CX462" s="5">
        <v>16702348106</v>
      </c>
      <c r="CY462" t="s">
        <v>350</v>
      </c>
      <c r="CZ462" t="s">
        <v>132</v>
      </c>
      <c r="DA462" t="s">
        <v>134</v>
      </c>
      <c r="DB462" t="s">
        <v>113</v>
      </c>
    </row>
    <row r="463" spans="1:111" ht="14.45" customHeight="1" x14ac:dyDescent="0.25">
      <c r="A463" t="s">
        <v>5088</v>
      </c>
      <c r="B463" t="s">
        <v>111</v>
      </c>
      <c r="C463" s="1">
        <v>44777.865978819442</v>
      </c>
      <c r="D463" s="1">
        <v>44879</v>
      </c>
      <c r="E463" t="s">
        <v>112</v>
      </c>
      <c r="F463" s="1">
        <v>44833.833333333336</v>
      </c>
      <c r="G463" t="s">
        <v>113</v>
      </c>
      <c r="H463" t="s">
        <v>113</v>
      </c>
      <c r="I463" t="s">
        <v>113</v>
      </c>
      <c r="J463" t="s">
        <v>5089</v>
      </c>
      <c r="K463" t="s">
        <v>5090</v>
      </c>
      <c r="L463" t="s">
        <v>5091</v>
      </c>
      <c r="N463" t="s">
        <v>117</v>
      </c>
      <c r="O463" t="s">
        <v>118</v>
      </c>
      <c r="P463" s="4">
        <v>96950</v>
      </c>
      <c r="Q463" t="s">
        <v>119</v>
      </c>
      <c r="S463" s="5">
        <v>16702886108</v>
      </c>
      <c r="U463">
        <v>236220</v>
      </c>
      <c r="V463" t="s">
        <v>120</v>
      </c>
      <c r="X463" t="s">
        <v>1225</v>
      </c>
      <c r="Y463" t="s">
        <v>5092</v>
      </c>
      <c r="AA463" t="s">
        <v>144</v>
      </c>
      <c r="AB463" t="s">
        <v>5091</v>
      </c>
      <c r="AD463" t="s">
        <v>117</v>
      </c>
      <c r="AE463" t="s">
        <v>118</v>
      </c>
      <c r="AF463" s="4">
        <v>96950</v>
      </c>
      <c r="AG463" t="s">
        <v>119</v>
      </c>
      <c r="AI463" s="5">
        <v>16702886108</v>
      </c>
      <c r="AK463" t="s">
        <v>5093</v>
      </c>
      <c r="BC463" t="str">
        <f>"49-9071.00"</f>
        <v>49-9071.00</v>
      </c>
      <c r="BD463" t="s">
        <v>240</v>
      </c>
      <c r="BE463" t="s">
        <v>5094</v>
      </c>
      <c r="BF463" t="s">
        <v>5095</v>
      </c>
      <c r="BG463">
        <v>15</v>
      </c>
      <c r="BI463" s="1">
        <v>44835</v>
      </c>
      <c r="BJ463" s="1">
        <v>45199</v>
      </c>
      <c r="BM463">
        <v>40</v>
      </c>
      <c r="BN463">
        <v>0</v>
      </c>
      <c r="BO463">
        <v>8</v>
      </c>
      <c r="BP463">
        <v>8</v>
      </c>
      <c r="BQ463">
        <v>8</v>
      </c>
      <c r="BR463">
        <v>8</v>
      </c>
      <c r="BS463">
        <v>8</v>
      </c>
      <c r="BT463">
        <v>0</v>
      </c>
      <c r="BU463" t="str">
        <f>"8:00 AM"</f>
        <v>8:00 AM</v>
      </c>
      <c r="BV463" t="str">
        <f>"5:00 PM"</f>
        <v>5:00 PM</v>
      </c>
      <c r="BW463" t="s">
        <v>164</v>
      </c>
      <c r="BX463">
        <v>0</v>
      </c>
      <c r="BY463">
        <v>12</v>
      </c>
      <c r="BZ463" t="s">
        <v>113</v>
      </c>
      <c r="CB463" t="s">
        <v>5096</v>
      </c>
      <c r="CC463" t="s">
        <v>5097</v>
      </c>
      <c r="CE463" t="s">
        <v>117</v>
      </c>
      <c r="CF463" t="s">
        <v>118</v>
      </c>
      <c r="CG463" s="4">
        <v>96950</v>
      </c>
      <c r="CH463" s="2">
        <v>8.7200000000000006</v>
      </c>
      <c r="CI463" s="2">
        <v>8.9700000000000006</v>
      </c>
      <c r="CJ463" s="2">
        <v>13.08</v>
      </c>
      <c r="CK463" s="2">
        <v>13.46</v>
      </c>
      <c r="CL463" t="s">
        <v>131</v>
      </c>
      <c r="CM463" t="s">
        <v>132</v>
      </c>
      <c r="CN463" t="s">
        <v>133</v>
      </c>
      <c r="CP463" t="s">
        <v>113</v>
      </c>
      <c r="CQ463" t="s">
        <v>134</v>
      </c>
      <c r="CR463" t="s">
        <v>134</v>
      </c>
      <c r="CS463" t="s">
        <v>134</v>
      </c>
      <c r="CT463" t="s">
        <v>132</v>
      </c>
      <c r="CU463" t="s">
        <v>134</v>
      </c>
      <c r="CV463" t="s">
        <v>132</v>
      </c>
      <c r="CW463" t="s">
        <v>5098</v>
      </c>
      <c r="CX463" s="5">
        <v>16702886108</v>
      </c>
      <c r="CY463" t="s">
        <v>5093</v>
      </c>
      <c r="CZ463" t="s">
        <v>132</v>
      </c>
      <c r="DA463" t="s">
        <v>134</v>
      </c>
      <c r="DB463" t="s">
        <v>113</v>
      </c>
      <c r="DC463" t="s">
        <v>5099</v>
      </c>
      <c r="DD463" t="s">
        <v>5092</v>
      </c>
      <c r="DF463" t="s">
        <v>5089</v>
      </c>
      <c r="DG463" t="s">
        <v>5093</v>
      </c>
    </row>
    <row r="464" spans="1:111" ht="14.45" customHeight="1" x14ac:dyDescent="0.25">
      <c r="A464" t="s">
        <v>5100</v>
      </c>
      <c r="B464" t="s">
        <v>111</v>
      </c>
      <c r="C464" s="1">
        <v>44815.809027314812</v>
      </c>
      <c r="D464" s="1">
        <v>44879</v>
      </c>
      <c r="E464" t="s">
        <v>112</v>
      </c>
      <c r="F464" s="1">
        <v>44833.833333333336</v>
      </c>
      <c r="G464" t="s">
        <v>134</v>
      </c>
      <c r="H464" t="s">
        <v>113</v>
      </c>
      <c r="I464" t="s">
        <v>113</v>
      </c>
      <c r="J464" t="s">
        <v>5101</v>
      </c>
      <c r="L464" t="s">
        <v>5102</v>
      </c>
      <c r="M464" t="s">
        <v>3038</v>
      </c>
      <c r="N464" t="s">
        <v>117</v>
      </c>
      <c r="O464" t="s">
        <v>118</v>
      </c>
      <c r="P464" s="4">
        <v>96950</v>
      </c>
      <c r="Q464" t="s">
        <v>119</v>
      </c>
      <c r="S464" s="5">
        <v>16702350561</v>
      </c>
      <c r="T464">
        <v>131</v>
      </c>
      <c r="U464">
        <v>531110</v>
      </c>
      <c r="V464" t="s">
        <v>120</v>
      </c>
      <c r="X464" t="s">
        <v>5103</v>
      </c>
      <c r="Y464" t="s">
        <v>5104</v>
      </c>
      <c r="Z464" t="s">
        <v>387</v>
      </c>
      <c r="AA464" t="s">
        <v>390</v>
      </c>
      <c r="AB464" t="s">
        <v>5102</v>
      </c>
      <c r="AC464" t="s">
        <v>3038</v>
      </c>
      <c r="AD464" t="s">
        <v>117</v>
      </c>
      <c r="AE464" t="s">
        <v>118</v>
      </c>
      <c r="AF464" s="4">
        <v>96950</v>
      </c>
      <c r="AG464" t="s">
        <v>119</v>
      </c>
      <c r="AI464" s="5">
        <v>16702350561</v>
      </c>
      <c r="AJ464">
        <v>131</v>
      </c>
      <c r="AK464" t="s">
        <v>1985</v>
      </c>
      <c r="BC464" t="str">
        <f>"37-2011.00"</f>
        <v>37-2011.00</v>
      </c>
      <c r="BD464" t="s">
        <v>125</v>
      </c>
      <c r="BE464" t="s">
        <v>5105</v>
      </c>
      <c r="BF464" t="s">
        <v>2137</v>
      </c>
      <c r="BG464">
        <v>13</v>
      </c>
      <c r="BI464" s="1">
        <v>44835</v>
      </c>
      <c r="BJ464" s="1">
        <v>45930</v>
      </c>
      <c r="BM464">
        <v>35</v>
      </c>
      <c r="BN464">
        <v>0</v>
      </c>
      <c r="BO464">
        <v>7</v>
      </c>
      <c r="BP464">
        <v>7</v>
      </c>
      <c r="BQ464">
        <v>7</v>
      </c>
      <c r="BR464">
        <v>7</v>
      </c>
      <c r="BS464">
        <v>7</v>
      </c>
      <c r="BT464">
        <v>0</v>
      </c>
      <c r="BU464" t="str">
        <f>"8:00 PM"</f>
        <v>8:00 PM</v>
      </c>
      <c r="BV464" t="str">
        <f>"4:00 PM"</f>
        <v>4:00 PM</v>
      </c>
      <c r="BW464" t="s">
        <v>164</v>
      </c>
      <c r="BX464">
        <v>0</v>
      </c>
      <c r="BY464">
        <v>12</v>
      </c>
      <c r="BZ464" t="s">
        <v>113</v>
      </c>
      <c r="CB464" t="s">
        <v>5106</v>
      </c>
      <c r="CC464" t="s">
        <v>5107</v>
      </c>
      <c r="CD464" t="s">
        <v>3038</v>
      </c>
      <c r="CE464" t="s">
        <v>117</v>
      </c>
      <c r="CF464" t="s">
        <v>118</v>
      </c>
      <c r="CG464" s="4">
        <v>96950</v>
      </c>
      <c r="CH464" s="2">
        <v>7.99</v>
      </c>
      <c r="CI464" s="2">
        <v>8.0500000000000007</v>
      </c>
      <c r="CJ464" s="2">
        <v>11.99</v>
      </c>
      <c r="CK464" s="2">
        <v>12.08</v>
      </c>
      <c r="CL464" t="s">
        <v>131</v>
      </c>
      <c r="CM464" t="s">
        <v>530</v>
      </c>
      <c r="CN464" t="s">
        <v>133</v>
      </c>
      <c r="CP464" t="s">
        <v>113</v>
      </c>
      <c r="CQ464" t="s">
        <v>134</v>
      </c>
      <c r="CR464" t="s">
        <v>113</v>
      </c>
      <c r="CS464" t="s">
        <v>134</v>
      </c>
      <c r="CT464" t="s">
        <v>134</v>
      </c>
      <c r="CU464" t="s">
        <v>134</v>
      </c>
      <c r="CV464" t="s">
        <v>132</v>
      </c>
      <c r="CW464" t="s">
        <v>1990</v>
      </c>
      <c r="CX464" s="5">
        <v>16702350561</v>
      </c>
      <c r="CY464" t="s">
        <v>1985</v>
      </c>
      <c r="CZ464" t="s">
        <v>533</v>
      </c>
      <c r="DA464" t="s">
        <v>134</v>
      </c>
      <c r="DB464" t="s">
        <v>113</v>
      </c>
    </row>
    <row r="465" spans="1:111" ht="14.45" customHeight="1" x14ac:dyDescent="0.25">
      <c r="A465" t="s">
        <v>5108</v>
      </c>
      <c r="B465" t="s">
        <v>187</v>
      </c>
      <c r="C465" s="1">
        <v>44788.852379745367</v>
      </c>
      <c r="D465" s="1">
        <v>44879</v>
      </c>
      <c r="E465" t="s">
        <v>170</v>
      </c>
      <c r="G465" t="s">
        <v>113</v>
      </c>
      <c r="H465" t="s">
        <v>113</v>
      </c>
      <c r="I465" t="s">
        <v>113</v>
      </c>
      <c r="J465" t="s">
        <v>3545</v>
      </c>
      <c r="L465" t="s">
        <v>3378</v>
      </c>
      <c r="N465" t="s">
        <v>141</v>
      </c>
      <c r="O465" t="s">
        <v>118</v>
      </c>
      <c r="P465" s="4">
        <v>96950</v>
      </c>
      <c r="Q465" t="s">
        <v>119</v>
      </c>
      <c r="S465" s="5">
        <v>16702875665</v>
      </c>
      <c r="U465">
        <v>32311</v>
      </c>
      <c r="V465" t="s">
        <v>120</v>
      </c>
      <c r="X465" t="s">
        <v>3379</v>
      </c>
      <c r="Y465" t="s">
        <v>3380</v>
      </c>
      <c r="AA465" t="s">
        <v>3381</v>
      </c>
      <c r="AB465" t="s">
        <v>3378</v>
      </c>
      <c r="AD465" t="s">
        <v>141</v>
      </c>
      <c r="AE465" t="s">
        <v>118</v>
      </c>
      <c r="AF465" s="4">
        <v>96950</v>
      </c>
      <c r="AG465" t="s">
        <v>119</v>
      </c>
      <c r="AI465" s="5">
        <v>16702875665</v>
      </c>
      <c r="AK465" t="s">
        <v>3382</v>
      </c>
      <c r="BC465" t="str">
        <f>"51-2092.00"</f>
        <v>51-2092.00</v>
      </c>
      <c r="BD465" t="s">
        <v>5109</v>
      </c>
      <c r="BE465" t="s">
        <v>5110</v>
      </c>
      <c r="BF465" t="s">
        <v>5111</v>
      </c>
      <c r="BG465">
        <v>1</v>
      </c>
      <c r="BH465">
        <v>1</v>
      </c>
      <c r="BI465" s="1">
        <v>44896</v>
      </c>
      <c r="BJ465" s="1">
        <v>45260</v>
      </c>
      <c r="BK465" s="1">
        <v>44896</v>
      </c>
      <c r="BL465" s="1">
        <v>45260</v>
      </c>
      <c r="BM465">
        <v>35</v>
      </c>
      <c r="BN465">
        <v>0</v>
      </c>
      <c r="BO465">
        <v>7</v>
      </c>
      <c r="BP465">
        <v>7</v>
      </c>
      <c r="BQ465">
        <v>7</v>
      </c>
      <c r="BR465">
        <v>7</v>
      </c>
      <c r="BS465">
        <v>7</v>
      </c>
      <c r="BT465">
        <v>0</v>
      </c>
      <c r="BU465" t="str">
        <f>"9:00 AM"</f>
        <v>9:00 AM</v>
      </c>
      <c r="BV465" t="str">
        <f>"5:00 PM"</f>
        <v>5:00 PM</v>
      </c>
      <c r="BW465" t="s">
        <v>164</v>
      </c>
      <c r="BX465">
        <v>0</v>
      </c>
      <c r="BY465">
        <v>12</v>
      </c>
      <c r="BZ465" t="s">
        <v>113</v>
      </c>
      <c r="CB465" t="s">
        <v>3385</v>
      </c>
      <c r="CC465" t="s">
        <v>3378</v>
      </c>
      <c r="CE465" t="s">
        <v>141</v>
      </c>
      <c r="CF465" t="s">
        <v>118</v>
      </c>
      <c r="CG465" s="4">
        <v>96950</v>
      </c>
      <c r="CH465" s="2">
        <v>11.76</v>
      </c>
      <c r="CI465" s="2">
        <v>12</v>
      </c>
      <c r="CJ465" s="2">
        <v>17.64</v>
      </c>
      <c r="CK465" s="2">
        <v>18</v>
      </c>
      <c r="CL465" t="s">
        <v>131</v>
      </c>
      <c r="CN465" t="s">
        <v>133</v>
      </c>
      <c r="CP465" t="s">
        <v>113</v>
      </c>
      <c r="CQ465" t="s">
        <v>134</v>
      </c>
      <c r="CR465" t="s">
        <v>113</v>
      </c>
      <c r="CS465" t="s">
        <v>134</v>
      </c>
      <c r="CT465" t="s">
        <v>132</v>
      </c>
      <c r="CU465" t="s">
        <v>134</v>
      </c>
      <c r="CV465" t="s">
        <v>132</v>
      </c>
      <c r="CW465" t="s">
        <v>3386</v>
      </c>
      <c r="CX465" s="5">
        <v>16702358938</v>
      </c>
      <c r="CY465" t="s">
        <v>3382</v>
      </c>
      <c r="CZ465" t="s">
        <v>5112</v>
      </c>
      <c r="DA465" t="s">
        <v>134</v>
      </c>
      <c r="DB465" t="s">
        <v>113</v>
      </c>
    </row>
    <row r="466" spans="1:111" ht="14.45" customHeight="1" x14ac:dyDescent="0.25">
      <c r="A466" t="s">
        <v>5113</v>
      </c>
      <c r="B466" t="s">
        <v>111</v>
      </c>
      <c r="C466" s="1">
        <v>44776.047372106485</v>
      </c>
      <c r="D466" s="1">
        <v>44879</v>
      </c>
      <c r="E466" t="s">
        <v>170</v>
      </c>
      <c r="G466" t="s">
        <v>113</v>
      </c>
      <c r="H466" t="s">
        <v>113</v>
      </c>
      <c r="I466" t="s">
        <v>113</v>
      </c>
      <c r="J466" t="s">
        <v>2220</v>
      </c>
      <c r="K466" t="s">
        <v>5114</v>
      </c>
      <c r="L466" t="s">
        <v>2222</v>
      </c>
      <c r="M466" t="s">
        <v>2223</v>
      </c>
      <c r="N466" t="s">
        <v>141</v>
      </c>
      <c r="O466" t="s">
        <v>118</v>
      </c>
      <c r="P466" s="4">
        <v>96950</v>
      </c>
      <c r="Q466" t="s">
        <v>119</v>
      </c>
      <c r="S466" s="5">
        <v>16702349272</v>
      </c>
      <c r="T466">
        <v>102</v>
      </c>
      <c r="U466">
        <v>511110</v>
      </c>
      <c r="V466" t="s">
        <v>120</v>
      </c>
      <c r="X466" t="s">
        <v>2224</v>
      </c>
      <c r="Y466" t="s">
        <v>2225</v>
      </c>
      <c r="Z466" t="s">
        <v>1186</v>
      </c>
      <c r="AA466" t="s">
        <v>144</v>
      </c>
      <c r="AB466" t="s">
        <v>2222</v>
      </c>
      <c r="AC466" t="s">
        <v>2223</v>
      </c>
      <c r="AD466" t="s">
        <v>141</v>
      </c>
      <c r="AE466" t="s">
        <v>118</v>
      </c>
      <c r="AF466" s="4">
        <v>96950</v>
      </c>
      <c r="AG466" t="s">
        <v>119</v>
      </c>
      <c r="AI466" s="5">
        <v>16702349272</v>
      </c>
      <c r="AJ466">
        <v>126</v>
      </c>
      <c r="AK466" t="s">
        <v>2226</v>
      </c>
      <c r="BC466" t="str">
        <f>"27-1024.00"</f>
        <v>27-1024.00</v>
      </c>
      <c r="BD466" t="s">
        <v>2264</v>
      </c>
      <c r="BE466" t="s">
        <v>5115</v>
      </c>
      <c r="BF466" t="s">
        <v>5116</v>
      </c>
      <c r="BG466">
        <v>2</v>
      </c>
      <c r="BI466" s="1">
        <v>44881</v>
      </c>
      <c r="BJ466" s="1">
        <v>45245</v>
      </c>
      <c r="BM466">
        <v>35</v>
      </c>
      <c r="BN466">
        <v>0</v>
      </c>
      <c r="BO466">
        <v>8</v>
      </c>
      <c r="BP466">
        <v>8</v>
      </c>
      <c r="BQ466">
        <v>8</v>
      </c>
      <c r="BR466">
        <v>8</v>
      </c>
      <c r="BS466">
        <v>3</v>
      </c>
      <c r="BT466">
        <v>0</v>
      </c>
      <c r="BU466" t="str">
        <f>"8:00 AM"</f>
        <v>8:00 AM</v>
      </c>
      <c r="BV466" t="str">
        <f>"5:00 PM"</f>
        <v>5:00 PM</v>
      </c>
      <c r="BW466" t="s">
        <v>150</v>
      </c>
      <c r="BX466">
        <v>0</v>
      </c>
      <c r="BY466">
        <v>24</v>
      </c>
      <c r="BZ466" t="s">
        <v>113</v>
      </c>
      <c r="CB466" t="s">
        <v>5117</v>
      </c>
      <c r="CC466" t="s">
        <v>2222</v>
      </c>
      <c r="CD466" t="s">
        <v>2223</v>
      </c>
      <c r="CE466" t="s">
        <v>141</v>
      </c>
      <c r="CF466" t="s">
        <v>118</v>
      </c>
      <c r="CG466" s="4">
        <v>96950</v>
      </c>
      <c r="CH466" s="2">
        <v>10.18</v>
      </c>
      <c r="CI466" s="2">
        <v>10.18</v>
      </c>
      <c r="CJ466" s="2">
        <v>15.27</v>
      </c>
      <c r="CK466" s="2">
        <v>15.27</v>
      </c>
      <c r="CL466" t="s">
        <v>131</v>
      </c>
      <c r="CN466" t="s">
        <v>133</v>
      </c>
      <c r="CP466" t="s">
        <v>113</v>
      </c>
      <c r="CQ466" t="s">
        <v>134</v>
      </c>
      <c r="CR466" t="s">
        <v>113</v>
      </c>
      <c r="CS466" t="s">
        <v>134</v>
      </c>
      <c r="CT466" t="s">
        <v>132</v>
      </c>
      <c r="CU466" t="s">
        <v>134</v>
      </c>
      <c r="CV466" t="s">
        <v>132</v>
      </c>
      <c r="CW466" t="s">
        <v>5118</v>
      </c>
      <c r="CX466" s="5">
        <v>16702349272</v>
      </c>
      <c r="CY466" t="s">
        <v>2231</v>
      </c>
      <c r="CZ466" t="s">
        <v>2232</v>
      </c>
      <c r="DA466" t="s">
        <v>134</v>
      </c>
      <c r="DB466" t="s">
        <v>113</v>
      </c>
      <c r="DC466" t="s">
        <v>1711</v>
      </c>
      <c r="DD466" t="s">
        <v>2233</v>
      </c>
      <c r="DE466" t="s">
        <v>2234</v>
      </c>
      <c r="DF466" t="s">
        <v>2220</v>
      </c>
      <c r="DG466" t="s">
        <v>2226</v>
      </c>
    </row>
    <row r="467" spans="1:111" ht="14.45" customHeight="1" x14ac:dyDescent="0.25">
      <c r="A467" t="s">
        <v>5119</v>
      </c>
      <c r="B467" t="s">
        <v>356</v>
      </c>
      <c r="C467" s="1">
        <v>44755.180776967594</v>
      </c>
      <c r="D467" s="1">
        <v>44879</v>
      </c>
      <c r="E467" t="s">
        <v>170</v>
      </c>
      <c r="G467" t="s">
        <v>113</v>
      </c>
      <c r="H467" t="s">
        <v>113</v>
      </c>
      <c r="I467" t="s">
        <v>113</v>
      </c>
      <c r="J467" t="s">
        <v>1511</v>
      </c>
      <c r="L467" t="s">
        <v>1512</v>
      </c>
      <c r="M467" t="s">
        <v>132</v>
      </c>
      <c r="N467" t="s">
        <v>141</v>
      </c>
      <c r="O467" t="s">
        <v>118</v>
      </c>
      <c r="P467" s="4">
        <v>96950</v>
      </c>
      <c r="Q467" t="s">
        <v>119</v>
      </c>
      <c r="R467" t="s">
        <v>118</v>
      </c>
      <c r="S467" s="5">
        <v>16702353383</v>
      </c>
      <c r="U467">
        <v>713290</v>
      </c>
      <c r="V467" t="s">
        <v>120</v>
      </c>
      <c r="X467" t="s">
        <v>1513</v>
      </c>
      <c r="Y467" t="s">
        <v>1514</v>
      </c>
      <c r="Z467" t="s">
        <v>1515</v>
      </c>
      <c r="AA467" t="s">
        <v>326</v>
      </c>
      <c r="AB467" t="s">
        <v>5120</v>
      </c>
      <c r="AC467" t="s">
        <v>132</v>
      </c>
      <c r="AD467" t="s">
        <v>141</v>
      </c>
      <c r="AE467" t="s">
        <v>118</v>
      </c>
      <c r="AF467" s="4">
        <v>96950</v>
      </c>
      <c r="AG467" t="s">
        <v>119</v>
      </c>
      <c r="AH467" t="s">
        <v>118</v>
      </c>
      <c r="AI467" s="5">
        <v>16702353383</v>
      </c>
      <c r="AK467" t="s">
        <v>1516</v>
      </c>
      <c r="BC467" t="str">
        <f>"43-3031.00"</f>
        <v>43-3031.00</v>
      </c>
      <c r="BD467" t="s">
        <v>316</v>
      </c>
      <c r="BE467" t="s">
        <v>5121</v>
      </c>
      <c r="BF467" t="s">
        <v>5122</v>
      </c>
      <c r="BG467">
        <v>2</v>
      </c>
      <c r="BI467" s="1">
        <v>44835</v>
      </c>
      <c r="BJ467" s="1">
        <v>45199</v>
      </c>
      <c r="BM467">
        <v>40</v>
      </c>
      <c r="BN467">
        <v>0</v>
      </c>
      <c r="BO467">
        <v>8</v>
      </c>
      <c r="BP467">
        <v>8</v>
      </c>
      <c r="BQ467">
        <v>8</v>
      </c>
      <c r="BR467">
        <v>8</v>
      </c>
      <c r="BS467">
        <v>8</v>
      </c>
      <c r="BT467">
        <v>0</v>
      </c>
      <c r="BU467" t="str">
        <f>"8:00 AM"</f>
        <v>8:00 AM</v>
      </c>
      <c r="BV467" t="str">
        <f>"5:00 PM"</f>
        <v>5:00 PM</v>
      </c>
      <c r="BW467" t="s">
        <v>394</v>
      </c>
      <c r="BX467">
        <v>0</v>
      </c>
      <c r="BY467">
        <v>12</v>
      </c>
      <c r="BZ467" t="s">
        <v>113</v>
      </c>
      <c r="CB467" t="s">
        <v>5123</v>
      </c>
      <c r="CC467" t="s">
        <v>5120</v>
      </c>
      <c r="CD467" t="s">
        <v>132</v>
      </c>
      <c r="CE467" t="s">
        <v>141</v>
      </c>
      <c r="CF467" t="s">
        <v>118</v>
      </c>
      <c r="CG467" s="4">
        <v>96950</v>
      </c>
      <c r="CH467" s="2">
        <v>10.16</v>
      </c>
      <c r="CI467" s="2">
        <v>10.16</v>
      </c>
      <c r="CJ467" s="2">
        <v>15.24</v>
      </c>
      <c r="CK467" s="2">
        <v>15.24</v>
      </c>
      <c r="CL467" t="s">
        <v>131</v>
      </c>
      <c r="CM467" t="s">
        <v>132</v>
      </c>
      <c r="CN467" t="s">
        <v>133</v>
      </c>
      <c r="CP467" t="s">
        <v>113</v>
      </c>
      <c r="CQ467" t="s">
        <v>134</v>
      </c>
      <c r="CR467" t="s">
        <v>113</v>
      </c>
      <c r="CS467" t="s">
        <v>134</v>
      </c>
      <c r="CT467" t="s">
        <v>132</v>
      </c>
      <c r="CU467" t="s">
        <v>134</v>
      </c>
      <c r="CV467" t="s">
        <v>132</v>
      </c>
      <c r="CW467" t="s">
        <v>132</v>
      </c>
      <c r="CX467" s="5">
        <v>16702353383</v>
      </c>
      <c r="CY467" t="s">
        <v>1516</v>
      </c>
      <c r="CZ467" t="s">
        <v>132</v>
      </c>
      <c r="DA467" t="s">
        <v>134</v>
      </c>
      <c r="DB467" t="s">
        <v>113</v>
      </c>
      <c r="DC467" t="s">
        <v>1513</v>
      </c>
      <c r="DD467" t="s">
        <v>1514</v>
      </c>
      <c r="DE467" t="s">
        <v>1152</v>
      </c>
      <c r="DF467" t="s">
        <v>1511</v>
      </c>
      <c r="DG467" t="s">
        <v>1516</v>
      </c>
    </row>
    <row r="468" spans="1:111" ht="14.45" customHeight="1" x14ac:dyDescent="0.25">
      <c r="A468" t="s">
        <v>5124</v>
      </c>
      <c r="B468" t="s">
        <v>356</v>
      </c>
      <c r="C468" s="1">
        <v>44757.465095370368</v>
      </c>
      <c r="D468" s="1">
        <v>44879</v>
      </c>
      <c r="E468" t="s">
        <v>112</v>
      </c>
      <c r="F468" s="1">
        <v>44833.833333333336</v>
      </c>
      <c r="G468" t="s">
        <v>113</v>
      </c>
      <c r="H468" t="s">
        <v>113</v>
      </c>
      <c r="I468" t="s">
        <v>113</v>
      </c>
      <c r="J468" t="s">
        <v>5125</v>
      </c>
      <c r="K468" t="s">
        <v>5126</v>
      </c>
      <c r="L468" t="s">
        <v>5127</v>
      </c>
      <c r="N468" t="s">
        <v>141</v>
      </c>
      <c r="O468" t="s">
        <v>118</v>
      </c>
      <c r="P468" s="4">
        <v>96950</v>
      </c>
      <c r="Q468" t="s">
        <v>119</v>
      </c>
      <c r="S468" s="5">
        <v>16707898261</v>
      </c>
      <c r="U468">
        <v>72251</v>
      </c>
      <c r="V468" t="s">
        <v>120</v>
      </c>
      <c r="X468" t="s">
        <v>2862</v>
      </c>
      <c r="Y468" t="s">
        <v>3470</v>
      </c>
      <c r="Z468" t="s">
        <v>3471</v>
      </c>
      <c r="AA468" t="s">
        <v>326</v>
      </c>
      <c r="AB468" t="s">
        <v>5128</v>
      </c>
      <c r="AD468" t="s">
        <v>141</v>
      </c>
      <c r="AE468" t="s">
        <v>118</v>
      </c>
      <c r="AF468" s="4">
        <v>96950</v>
      </c>
      <c r="AG468" t="s">
        <v>119</v>
      </c>
      <c r="AI468" s="5">
        <v>16707898261</v>
      </c>
      <c r="AK468" t="s">
        <v>3474</v>
      </c>
      <c r="BC468" t="str">
        <f>"35-2014.00"</f>
        <v>35-2014.00</v>
      </c>
      <c r="BD468" t="s">
        <v>287</v>
      </c>
      <c r="BE468" t="s">
        <v>5129</v>
      </c>
      <c r="BF468" t="s">
        <v>412</v>
      </c>
      <c r="BG468">
        <v>5</v>
      </c>
      <c r="BI468" s="1">
        <v>44835</v>
      </c>
      <c r="BJ468" s="1">
        <v>45199</v>
      </c>
      <c r="BM468">
        <v>35</v>
      </c>
      <c r="BN468">
        <v>7</v>
      </c>
      <c r="BO468">
        <v>0</v>
      </c>
      <c r="BP468">
        <v>0</v>
      </c>
      <c r="BQ468">
        <v>7</v>
      </c>
      <c r="BR468">
        <v>7</v>
      </c>
      <c r="BS468">
        <v>7</v>
      </c>
      <c r="BT468">
        <v>7</v>
      </c>
      <c r="BU468" t="str">
        <f>"6:00 AM"</f>
        <v>6:00 AM</v>
      </c>
      <c r="BV468" t="str">
        <f>"2:00 PM"</f>
        <v>2:00 PM</v>
      </c>
      <c r="BW468" t="s">
        <v>164</v>
      </c>
      <c r="BX468">
        <v>0</v>
      </c>
      <c r="BY468">
        <v>6</v>
      </c>
      <c r="BZ468" t="s">
        <v>113</v>
      </c>
      <c r="CB468" s="3" t="s">
        <v>5130</v>
      </c>
      <c r="CC468" t="s">
        <v>5131</v>
      </c>
      <c r="CE468" t="s">
        <v>141</v>
      </c>
      <c r="CF468" t="s">
        <v>118</v>
      </c>
      <c r="CG468" s="4">
        <v>96950</v>
      </c>
      <c r="CH468" s="2">
        <v>8.17</v>
      </c>
      <c r="CI468" s="2">
        <v>8.17</v>
      </c>
      <c r="CJ468" s="2">
        <v>0</v>
      </c>
      <c r="CK468" s="2">
        <v>0</v>
      </c>
      <c r="CL468" t="s">
        <v>131</v>
      </c>
      <c r="CN468" t="s">
        <v>133</v>
      </c>
      <c r="CP468" t="s">
        <v>113</v>
      </c>
      <c r="CQ468" t="s">
        <v>134</v>
      </c>
      <c r="CR468" t="s">
        <v>113</v>
      </c>
      <c r="CS468" t="s">
        <v>113</v>
      </c>
      <c r="CT468" t="s">
        <v>132</v>
      </c>
      <c r="CU468" t="s">
        <v>134</v>
      </c>
      <c r="CV468" t="s">
        <v>132</v>
      </c>
      <c r="CW468" t="s">
        <v>5132</v>
      </c>
      <c r="CX468" s="5">
        <v>16707898261</v>
      </c>
      <c r="CY468" t="s">
        <v>3474</v>
      </c>
      <c r="CZ468" t="s">
        <v>132</v>
      </c>
      <c r="DA468" t="s">
        <v>134</v>
      </c>
      <c r="DB468" t="s">
        <v>113</v>
      </c>
    </row>
    <row r="469" spans="1:111" ht="14.45" customHeight="1" x14ac:dyDescent="0.25">
      <c r="A469" t="s">
        <v>5133</v>
      </c>
      <c r="B469" t="s">
        <v>187</v>
      </c>
      <c r="C469" s="1">
        <v>44810.767634143522</v>
      </c>
      <c r="D469" s="1">
        <v>44879</v>
      </c>
      <c r="E469" t="s">
        <v>170</v>
      </c>
      <c r="G469" t="s">
        <v>113</v>
      </c>
      <c r="H469" t="s">
        <v>113</v>
      </c>
      <c r="I469" t="s">
        <v>113</v>
      </c>
      <c r="J469" t="s">
        <v>5134</v>
      </c>
      <c r="K469" t="s">
        <v>5135</v>
      </c>
      <c r="L469" t="s">
        <v>5136</v>
      </c>
      <c r="N469" t="s">
        <v>2012</v>
      </c>
      <c r="O469" t="s">
        <v>118</v>
      </c>
      <c r="P469" s="4">
        <v>96951</v>
      </c>
      <c r="Q469" t="s">
        <v>119</v>
      </c>
      <c r="S469" s="5">
        <v>16705324745</v>
      </c>
      <c r="U469">
        <v>72251</v>
      </c>
      <c r="V469" t="s">
        <v>120</v>
      </c>
      <c r="X469" t="s">
        <v>5137</v>
      </c>
      <c r="Y469" t="s">
        <v>5138</v>
      </c>
      <c r="Z469" t="s">
        <v>5139</v>
      </c>
      <c r="AA469" t="s">
        <v>3381</v>
      </c>
      <c r="AB469" t="s">
        <v>5140</v>
      </c>
      <c r="AD469" t="s">
        <v>2012</v>
      </c>
      <c r="AE469" t="s">
        <v>118</v>
      </c>
      <c r="AF469" s="4">
        <v>96951</v>
      </c>
      <c r="AG469" t="s">
        <v>119</v>
      </c>
      <c r="AI469" s="5">
        <v>16705324745</v>
      </c>
      <c r="AK469" t="s">
        <v>5141</v>
      </c>
      <c r="BC469" t="str">
        <f>"35-2014.00"</f>
        <v>35-2014.00</v>
      </c>
      <c r="BD469" t="s">
        <v>287</v>
      </c>
      <c r="BE469" t="s">
        <v>5142</v>
      </c>
      <c r="BF469" t="s">
        <v>412</v>
      </c>
      <c r="BG469">
        <v>2</v>
      </c>
      <c r="BH469">
        <v>2</v>
      </c>
      <c r="BI469" s="1">
        <v>44927</v>
      </c>
      <c r="BJ469" s="1">
        <v>45291</v>
      </c>
      <c r="BK469" s="1">
        <v>44927</v>
      </c>
      <c r="BL469" s="1">
        <v>45291</v>
      </c>
      <c r="BM469">
        <v>35</v>
      </c>
      <c r="BN469">
        <v>0</v>
      </c>
      <c r="BO469">
        <v>7</v>
      </c>
      <c r="BP469">
        <v>7</v>
      </c>
      <c r="BQ469">
        <v>7</v>
      </c>
      <c r="BR469">
        <v>7</v>
      </c>
      <c r="BS469">
        <v>7</v>
      </c>
      <c r="BT469">
        <v>0</v>
      </c>
      <c r="BU469" t="str">
        <f>"8:00 AM"</f>
        <v>8:00 AM</v>
      </c>
      <c r="BV469" t="str">
        <f>"4:00 PM"</f>
        <v>4:00 PM</v>
      </c>
      <c r="BW469" t="s">
        <v>164</v>
      </c>
      <c r="BX469">
        <v>0</v>
      </c>
      <c r="BY469">
        <v>12</v>
      </c>
      <c r="BZ469" t="s">
        <v>113</v>
      </c>
      <c r="CB469" t="s">
        <v>5143</v>
      </c>
      <c r="CC469" t="s">
        <v>2651</v>
      </c>
      <c r="CE469" t="s">
        <v>2012</v>
      </c>
      <c r="CF469" t="s">
        <v>118</v>
      </c>
      <c r="CG469" s="4">
        <v>96951</v>
      </c>
      <c r="CH469" s="2">
        <v>8.5500000000000007</v>
      </c>
      <c r="CI469" s="2">
        <v>8.5500000000000007</v>
      </c>
      <c r="CJ469" s="2">
        <v>12.82</v>
      </c>
      <c r="CK469" s="2">
        <v>12.82</v>
      </c>
      <c r="CL469" t="s">
        <v>131</v>
      </c>
      <c r="CM469" t="s">
        <v>183</v>
      </c>
      <c r="CN469" t="s">
        <v>133</v>
      </c>
      <c r="CP469" t="s">
        <v>113</v>
      </c>
      <c r="CQ469" t="s">
        <v>134</v>
      </c>
      <c r="CR469" t="s">
        <v>113</v>
      </c>
      <c r="CS469" t="s">
        <v>134</v>
      </c>
      <c r="CT469" t="s">
        <v>132</v>
      </c>
      <c r="CU469" t="s">
        <v>134</v>
      </c>
      <c r="CV469" t="s">
        <v>132</v>
      </c>
      <c r="CW469" t="s">
        <v>5144</v>
      </c>
      <c r="CX469" s="5">
        <v>16705324745</v>
      </c>
      <c r="CY469" t="s">
        <v>5141</v>
      </c>
      <c r="CZ469" t="s">
        <v>132</v>
      </c>
      <c r="DA469" t="s">
        <v>134</v>
      </c>
      <c r="DB469" t="s">
        <v>113</v>
      </c>
      <c r="DC469" t="s">
        <v>5137</v>
      </c>
      <c r="DD469" t="s">
        <v>5138</v>
      </c>
      <c r="DE469" t="s">
        <v>5145</v>
      </c>
      <c r="DF469" t="s">
        <v>5134</v>
      </c>
      <c r="DG469" t="s">
        <v>5141</v>
      </c>
    </row>
    <row r="470" spans="1:111" ht="14.45" customHeight="1" x14ac:dyDescent="0.25">
      <c r="A470" t="s">
        <v>5146</v>
      </c>
      <c r="B470" t="s">
        <v>356</v>
      </c>
      <c r="C470" s="1">
        <v>44754.426272916666</v>
      </c>
      <c r="D470" s="1">
        <v>44879</v>
      </c>
      <c r="E470" t="s">
        <v>170</v>
      </c>
      <c r="G470" t="s">
        <v>113</v>
      </c>
      <c r="H470" t="s">
        <v>113</v>
      </c>
      <c r="I470" t="s">
        <v>113</v>
      </c>
      <c r="J470" t="s">
        <v>5147</v>
      </c>
      <c r="K470" t="s">
        <v>4673</v>
      </c>
      <c r="L470" t="s">
        <v>4674</v>
      </c>
      <c r="M470" t="s">
        <v>4675</v>
      </c>
      <c r="N470" t="s">
        <v>117</v>
      </c>
      <c r="O470" t="s">
        <v>118</v>
      </c>
      <c r="P470" s="4">
        <v>96950</v>
      </c>
      <c r="Q470" t="s">
        <v>119</v>
      </c>
      <c r="R470" t="s">
        <v>117</v>
      </c>
      <c r="S470" s="5">
        <v>16702854599</v>
      </c>
      <c r="T470">
        <v>0</v>
      </c>
      <c r="U470">
        <v>72111</v>
      </c>
      <c r="V470" t="s">
        <v>120</v>
      </c>
      <c r="X470" t="s">
        <v>4676</v>
      </c>
      <c r="Y470" t="s">
        <v>4677</v>
      </c>
      <c r="AA470" t="s">
        <v>4678</v>
      </c>
      <c r="AB470" t="s">
        <v>4674</v>
      </c>
      <c r="AC470" t="s">
        <v>4675</v>
      </c>
      <c r="AD470" t="s">
        <v>117</v>
      </c>
      <c r="AE470" t="s">
        <v>118</v>
      </c>
      <c r="AF470" s="4">
        <v>96950</v>
      </c>
      <c r="AG470" t="s">
        <v>119</v>
      </c>
      <c r="AH470" t="s">
        <v>117</v>
      </c>
      <c r="AI470" s="5">
        <v>16702854599</v>
      </c>
      <c r="AJ470">
        <v>0</v>
      </c>
      <c r="AK470" t="s">
        <v>4681</v>
      </c>
      <c r="BC470" t="str">
        <f>"35-3011.00"</f>
        <v>35-3011.00</v>
      </c>
      <c r="BD470" t="s">
        <v>493</v>
      </c>
      <c r="BE470" t="s">
        <v>5148</v>
      </c>
      <c r="BF470" t="s">
        <v>5149</v>
      </c>
      <c r="BG470">
        <v>2</v>
      </c>
      <c r="BI470" s="1">
        <v>44835</v>
      </c>
      <c r="BJ470" s="1">
        <v>45199</v>
      </c>
      <c r="BM470">
        <v>40</v>
      </c>
      <c r="BN470">
        <v>0</v>
      </c>
      <c r="BO470">
        <v>8</v>
      </c>
      <c r="BP470">
        <v>8</v>
      </c>
      <c r="BQ470">
        <v>8</v>
      </c>
      <c r="BR470">
        <v>8</v>
      </c>
      <c r="BS470">
        <v>8</v>
      </c>
      <c r="BT470">
        <v>0</v>
      </c>
      <c r="BU470" t="str">
        <f>"2:00 PM"</f>
        <v>2:00 PM</v>
      </c>
      <c r="BV470" t="str">
        <f>"10:00 PM"</f>
        <v>10:00 PM</v>
      </c>
      <c r="BW470" t="s">
        <v>164</v>
      </c>
      <c r="BX470">
        <v>0</v>
      </c>
      <c r="BY470">
        <v>12</v>
      </c>
      <c r="BZ470" t="s">
        <v>113</v>
      </c>
      <c r="CB470" t="s">
        <v>5150</v>
      </c>
      <c r="CC470" t="s">
        <v>4673</v>
      </c>
      <c r="CD470" t="s">
        <v>4675</v>
      </c>
      <c r="CE470" t="s">
        <v>117</v>
      </c>
      <c r="CF470" t="s">
        <v>118</v>
      </c>
      <c r="CG470" s="4">
        <v>96950</v>
      </c>
      <c r="CH470" s="2">
        <v>7.79</v>
      </c>
      <c r="CI470" s="2">
        <v>7.79</v>
      </c>
      <c r="CJ470" s="2">
        <v>11.69</v>
      </c>
      <c r="CK470" s="2">
        <v>11.69</v>
      </c>
      <c r="CL470" t="s">
        <v>131</v>
      </c>
      <c r="CM470" t="s">
        <v>132</v>
      </c>
      <c r="CN470" t="s">
        <v>133</v>
      </c>
      <c r="CP470" t="s">
        <v>113</v>
      </c>
      <c r="CQ470" t="s">
        <v>134</v>
      </c>
      <c r="CR470" t="s">
        <v>113</v>
      </c>
      <c r="CS470" t="s">
        <v>134</v>
      </c>
      <c r="CT470" t="s">
        <v>132</v>
      </c>
      <c r="CU470" t="s">
        <v>134</v>
      </c>
      <c r="CV470" t="s">
        <v>132</v>
      </c>
      <c r="CW470" t="s">
        <v>5151</v>
      </c>
      <c r="CX470" s="5">
        <v>16702854599</v>
      </c>
      <c r="CY470" t="s">
        <v>4681</v>
      </c>
      <c r="CZ470" t="s">
        <v>399</v>
      </c>
      <c r="DA470" t="s">
        <v>134</v>
      </c>
      <c r="DB470" t="s">
        <v>113</v>
      </c>
    </row>
    <row r="471" spans="1:111" ht="14.45" customHeight="1" x14ac:dyDescent="0.25">
      <c r="A471" t="s">
        <v>5152</v>
      </c>
      <c r="B471" t="s">
        <v>111</v>
      </c>
      <c r="C471" s="1">
        <v>44761.804469907409</v>
      </c>
      <c r="D471" s="1">
        <v>44879</v>
      </c>
      <c r="E471" t="s">
        <v>112</v>
      </c>
      <c r="F471" s="1">
        <v>44843.833333333336</v>
      </c>
      <c r="G471" t="s">
        <v>113</v>
      </c>
      <c r="H471" t="s">
        <v>113</v>
      </c>
      <c r="I471" t="s">
        <v>113</v>
      </c>
      <c r="J471" t="s">
        <v>425</v>
      </c>
      <c r="K471" t="s">
        <v>426</v>
      </c>
      <c r="L471" t="s">
        <v>427</v>
      </c>
      <c r="N471" t="s">
        <v>117</v>
      </c>
      <c r="O471" t="s">
        <v>118</v>
      </c>
      <c r="P471" s="4">
        <v>96950</v>
      </c>
      <c r="Q471" t="s">
        <v>119</v>
      </c>
      <c r="R471" t="s">
        <v>132</v>
      </c>
      <c r="S471" s="5">
        <v>16702351388</v>
      </c>
      <c r="U471">
        <v>81111</v>
      </c>
      <c r="V471" t="s">
        <v>120</v>
      </c>
      <c r="X471" t="s">
        <v>428</v>
      </c>
      <c r="Y471" t="s">
        <v>429</v>
      </c>
      <c r="Z471" t="s">
        <v>430</v>
      </c>
      <c r="AA471" t="s">
        <v>431</v>
      </c>
      <c r="AB471" t="s">
        <v>427</v>
      </c>
      <c r="AD471" t="s">
        <v>141</v>
      </c>
      <c r="AE471" t="s">
        <v>118</v>
      </c>
      <c r="AF471" s="4">
        <v>96950</v>
      </c>
      <c r="AG471" t="s">
        <v>119</v>
      </c>
      <c r="AH471" t="s">
        <v>132</v>
      </c>
      <c r="AI471" s="5">
        <v>16718881388</v>
      </c>
      <c r="AK471" t="s">
        <v>432</v>
      </c>
      <c r="BC471" t="str">
        <f>"53-6031.00"</f>
        <v>53-6031.00</v>
      </c>
      <c r="BD471" t="s">
        <v>433</v>
      </c>
      <c r="BE471" t="s">
        <v>434</v>
      </c>
      <c r="BF471" t="s">
        <v>435</v>
      </c>
      <c r="BG471">
        <v>3</v>
      </c>
      <c r="BI471" s="1">
        <v>44844</v>
      </c>
      <c r="BJ471" s="1">
        <v>45208</v>
      </c>
      <c r="BM471">
        <v>35</v>
      </c>
      <c r="BN471">
        <v>0</v>
      </c>
      <c r="BO471">
        <v>7</v>
      </c>
      <c r="BP471">
        <v>7</v>
      </c>
      <c r="BQ471">
        <v>7</v>
      </c>
      <c r="BR471">
        <v>7</v>
      </c>
      <c r="BS471">
        <v>7</v>
      </c>
      <c r="BT471">
        <v>0</v>
      </c>
      <c r="BU471" t="str">
        <f>"8:00 AM"</f>
        <v>8:00 AM</v>
      </c>
      <c r="BV471" t="str">
        <f>"3:00 PM"</f>
        <v>3:00 PM</v>
      </c>
      <c r="BW471" t="s">
        <v>128</v>
      </c>
      <c r="BX471">
        <v>0</v>
      </c>
      <c r="BY471">
        <v>6</v>
      </c>
      <c r="BZ471" t="s">
        <v>113</v>
      </c>
      <c r="CB471" t="s">
        <v>5153</v>
      </c>
      <c r="CC471" t="s">
        <v>427</v>
      </c>
      <c r="CE471" t="s">
        <v>117</v>
      </c>
      <c r="CF471" t="s">
        <v>118</v>
      </c>
      <c r="CG471" s="4">
        <v>96950</v>
      </c>
      <c r="CH471" s="2">
        <v>7.86</v>
      </c>
      <c r="CI471" s="2">
        <v>7.86</v>
      </c>
      <c r="CJ471" s="2">
        <v>11.79</v>
      </c>
      <c r="CK471" s="2">
        <v>11.79</v>
      </c>
      <c r="CL471" t="s">
        <v>131</v>
      </c>
      <c r="CM471" t="s">
        <v>132</v>
      </c>
      <c r="CN471" t="s">
        <v>133</v>
      </c>
      <c r="CP471" t="s">
        <v>113</v>
      </c>
      <c r="CQ471" t="s">
        <v>134</v>
      </c>
      <c r="CR471" t="s">
        <v>134</v>
      </c>
      <c r="CS471" t="s">
        <v>134</v>
      </c>
      <c r="CT471" t="s">
        <v>132</v>
      </c>
      <c r="CU471" t="s">
        <v>134</v>
      </c>
      <c r="CV471" t="s">
        <v>132</v>
      </c>
      <c r="CW471" t="s">
        <v>132</v>
      </c>
      <c r="CX471" s="5">
        <v>16702351388</v>
      </c>
      <c r="CY471" t="s">
        <v>432</v>
      </c>
      <c r="CZ471" t="s">
        <v>132</v>
      </c>
      <c r="DA471" t="s">
        <v>134</v>
      </c>
      <c r="DB471" t="s">
        <v>113</v>
      </c>
    </row>
    <row r="472" spans="1:111" ht="14.45" customHeight="1" x14ac:dyDescent="0.25">
      <c r="A472" t="s">
        <v>5154</v>
      </c>
      <c r="B472" t="s">
        <v>111</v>
      </c>
      <c r="C472" s="1">
        <v>44815.811802083335</v>
      </c>
      <c r="D472" s="1">
        <v>44879</v>
      </c>
      <c r="E472" t="s">
        <v>112</v>
      </c>
      <c r="F472" s="1">
        <v>44833.833333333336</v>
      </c>
      <c r="G472" t="s">
        <v>113</v>
      </c>
      <c r="H472" t="s">
        <v>113</v>
      </c>
      <c r="I472" t="s">
        <v>113</v>
      </c>
      <c r="J472" t="s">
        <v>5101</v>
      </c>
      <c r="L472" t="s">
        <v>5102</v>
      </c>
      <c r="M472" t="s">
        <v>3038</v>
      </c>
      <c r="N472" t="s">
        <v>117</v>
      </c>
      <c r="O472" t="s">
        <v>118</v>
      </c>
      <c r="P472" s="4">
        <v>96950</v>
      </c>
      <c r="Q472" t="s">
        <v>119</v>
      </c>
      <c r="S472" s="5">
        <v>16702350561</v>
      </c>
      <c r="T472">
        <v>131</v>
      </c>
      <c r="U472">
        <v>531110</v>
      </c>
      <c r="V472" t="s">
        <v>120</v>
      </c>
      <c r="X472" t="s">
        <v>5103</v>
      </c>
      <c r="Y472" t="s">
        <v>5104</v>
      </c>
      <c r="Z472" t="s">
        <v>387</v>
      </c>
      <c r="AA472" t="s">
        <v>390</v>
      </c>
      <c r="AB472" t="s">
        <v>5102</v>
      </c>
      <c r="AC472" t="s">
        <v>3038</v>
      </c>
      <c r="AD472" t="s">
        <v>117</v>
      </c>
      <c r="AE472" t="s">
        <v>118</v>
      </c>
      <c r="AF472" s="4">
        <v>96950</v>
      </c>
      <c r="AG472" t="s">
        <v>119</v>
      </c>
      <c r="AI472" s="5">
        <v>16702350561</v>
      </c>
      <c r="AJ472">
        <v>131</v>
      </c>
      <c r="AK472" t="s">
        <v>1985</v>
      </c>
      <c r="BC472" t="str">
        <f>"37-2011.00"</f>
        <v>37-2011.00</v>
      </c>
      <c r="BD472" t="s">
        <v>125</v>
      </c>
      <c r="BE472" t="s">
        <v>5105</v>
      </c>
      <c r="BF472" t="s">
        <v>2137</v>
      </c>
      <c r="BG472">
        <v>6</v>
      </c>
      <c r="BI472" s="1">
        <v>44835</v>
      </c>
      <c r="BJ472" s="1">
        <v>45199</v>
      </c>
      <c r="BM472">
        <v>35</v>
      </c>
      <c r="BN472">
        <v>0</v>
      </c>
      <c r="BO472">
        <v>7</v>
      </c>
      <c r="BP472">
        <v>7</v>
      </c>
      <c r="BQ472">
        <v>7</v>
      </c>
      <c r="BR472">
        <v>7</v>
      </c>
      <c r="BS472">
        <v>7</v>
      </c>
      <c r="BT472">
        <v>0</v>
      </c>
      <c r="BU472" t="str">
        <f>"8:00 AM"</f>
        <v>8:00 AM</v>
      </c>
      <c r="BV472" t="str">
        <f>"4:00 PM"</f>
        <v>4:00 PM</v>
      </c>
      <c r="BW472" t="s">
        <v>164</v>
      </c>
      <c r="BX472">
        <v>0</v>
      </c>
      <c r="BY472">
        <v>12</v>
      </c>
      <c r="BZ472" t="s">
        <v>113</v>
      </c>
      <c r="CB472" t="s">
        <v>5106</v>
      </c>
      <c r="CC472" t="s">
        <v>5107</v>
      </c>
      <c r="CD472" t="s">
        <v>3038</v>
      </c>
      <c r="CE472" t="s">
        <v>117</v>
      </c>
      <c r="CF472" t="s">
        <v>118</v>
      </c>
      <c r="CG472" s="4">
        <v>96950</v>
      </c>
      <c r="CH472" s="2">
        <v>7.99</v>
      </c>
      <c r="CI472" s="2">
        <v>8.0500000000000007</v>
      </c>
      <c r="CJ472" s="2">
        <v>11.99</v>
      </c>
      <c r="CK472" s="2">
        <v>12.08</v>
      </c>
      <c r="CL472" t="s">
        <v>131</v>
      </c>
      <c r="CM472" t="s">
        <v>530</v>
      </c>
      <c r="CN472" t="s">
        <v>133</v>
      </c>
      <c r="CP472" t="s">
        <v>113</v>
      </c>
      <c r="CQ472" t="s">
        <v>134</v>
      </c>
      <c r="CR472" t="s">
        <v>113</v>
      </c>
      <c r="CS472" t="s">
        <v>134</v>
      </c>
      <c r="CT472" t="s">
        <v>134</v>
      </c>
      <c r="CU472" t="s">
        <v>134</v>
      </c>
      <c r="CV472" t="s">
        <v>132</v>
      </c>
      <c r="CW472" t="s">
        <v>1990</v>
      </c>
      <c r="CX472" s="5">
        <v>16702350561</v>
      </c>
      <c r="CY472" t="s">
        <v>1985</v>
      </c>
      <c r="CZ472" t="s">
        <v>533</v>
      </c>
      <c r="DA472" t="s">
        <v>134</v>
      </c>
      <c r="DB472" t="s">
        <v>113</v>
      </c>
    </row>
    <row r="473" spans="1:111" ht="14.45" customHeight="1" x14ac:dyDescent="0.25">
      <c r="A473" t="s">
        <v>5155</v>
      </c>
      <c r="B473" t="s">
        <v>187</v>
      </c>
      <c r="C473" s="1">
        <v>44782.053045717592</v>
      </c>
      <c r="D473" s="1">
        <v>44879</v>
      </c>
      <c r="E473" t="s">
        <v>170</v>
      </c>
      <c r="G473" t="s">
        <v>113</v>
      </c>
      <c r="H473" t="s">
        <v>113</v>
      </c>
      <c r="I473" t="s">
        <v>113</v>
      </c>
      <c r="J473" t="s">
        <v>3545</v>
      </c>
      <c r="L473" t="s">
        <v>3378</v>
      </c>
      <c r="N473" t="s">
        <v>141</v>
      </c>
      <c r="O473" t="s">
        <v>118</v>
      </c>
      <c r="P473" s="4">
        <v>96950</v>
      </c>
      <c r="Q473" t="s">
        <v>119</v>
      </c>
      <c r="S473" s="5">
        <v>16702875665</v>
      </c>
      <c r="U473">
        <v>32311</v>
      </c>
      <c r="V473" t="s">
        <v>120</v>
      </c>
      <c r="X473" t="s">
        <v>3379</v>
      </c>
      <c r="Y473" t="s">
        <v>3380</v>
      </c>
      <c r="AA473" t="s">
        <v>3381</v>
      </c>
      <c r="AB473" t="s">
        <v>3378</v>
      </c>
      <c r="AD473" t="s">
        <v>141</v>
      </c>
      <c r="AE473" t="s">
        <v>118</v>
      </c>
      <c r="AF473" s="4">
        <v>96950</v>
      </c>
      <c r="AG473" t="s">
        <v>119</v>
      </c>
      <c r="AI473" s="5">
        <v>16702875665</v>
      </c>
      <c r="AK473" t="s">
        <v>3382</v>
      </c>
      <c r="BC473" t="str">
        <f>"27-1024.00"</f>
        <v>27-1024.00</v>
      </c>
      <c r="BD473" t="s">
        <v>2264</v>
      </c>
      <c r="BE473" t="s">
        <v>5156</v>
      </c>
      <c r="BF473" t="s">
        <v>5157</v>
      </c>
      <c r="BG473">
        <v>1</v>
      </c>
      <c r="BH473">
        <v>1</v>
      </c>
      <c r="BI473" s="1">
        <v>44896</v>
      </c>
      <c r="BJ473" s="1">
        <v>45260</v>
      </c>
      <c r="BK473" s="1">
        <v>44896</v>
      </c>
      <c r="BL473" s="1">
        <v>45260</v>
      </c>
      <c r="BM473">
        <v>35</v>
      </c>
      <c r="BN473">
        <v>0</v>
      </c>
      <c r="BO473">
        <v>7</v>
      </c>
      <c r="BP473">
        <v>7</v>
      </c>
      <c r="BQ473">
        <v>7</v>
      </c>
      <c r="BR473">
        <v>7</v>
      </c>
      <c r="BS473">
        <v>7</v>
      </c>
      <c r="BT473">
        <v>0</v>
      </c>
      <c r="BU473" t="str">
        <f>"9:00 AM"</f>
        <v>9:00 AM</v>
      </c>
      <c r="BV473" t="str">
        <f>"5:00 PM"</f>
        <v>5:00 PM</v>
      </c>
      <c r="BW473" t="s">
        <v>164</v>
      </c>
      <c r="BX473">
        <v>0</v>
      </c>
      <c r="BY473">
        <v>12</v>
      </c>
      <c r="BZ473" t="s">
        <v>113</v>
      </c>
      <c r="CB473" s="3" t="s">
        <v>5158</v>
      </c>
      <c r="CC473" t="s">
        <v>3378</v>
      </c>
      <c r="CE473" t="s">
        <v>141</v>
      </c>
      <c r="CF473" t="s">
        <v>118</v>
      </c>
      <c r="CG473" s="4">
        <v>96950</v>
      </c>
      <c r="CH473" s="2">
        <v>10.18</v>
      </c>
      <c r="CI473" s="2">
        <v>10.25</v>
      </c>
      <c r="CJ473" s="2">
        <v>15.27</v>
      </c>
      <c r="CK473" s="2">
        <v>15.38</v>
      </c>
      <c r="CL473" t="s">
        <v>131</v>
      </c>
      <c r="CN473" t="s">
        <v>133</v>
      </c>
      <c r="CP473" t="s">
        <v>113</v>
      </c>
      <c r="CQ473" t="s">
        <v>134</v>
      </c>
      <c r="CR473" t="s">
        <v>113</v>
      </c>
      <c r="CS473" t="s">
        <v>134</v>
      </c>
      <c r="CT473" t="s">
        <v>132</v>
      </c>
      <c r="CU473" t="s">
        <v>134</v>
      </c>
      <c r="CV473" t="s">
        <v>132</v>
      </c>
      <c r="CW473" t="s">
        <v>3386</v>
      </c>
      <c r="CX473" s="5">
        <v>16702358938</v>
      </c>
      <c r="CY473" t="s">
        <v>3382</v>
      </c>
      <c r="CZ473" t="s">
        <v>624</v>
      </c>
      <c r="DA473" t="s">
        <v>134</v>
      </c>
      <c r="DB473" t="s">
        <v>113</v>
      </c>
    </row>
    <row r="474" spans="1:111" ht="14.45" customHeight="1" x14ac:dyDescent="0.25">
      <c r="A474" t="s">
        <v>5159</v>
      </c>
      <c r="B474" t="s">
        <v>187</v>
      </c>
      <c r="C474" s="1">
        <v>44790.91560659722</v>
      </c>
      <c r="D474" s="1">
        <v>44879</v>
      </c>
      <c r="E474" t="s">
        <v>112</v>
      </c>
      <c r="F474" s="1">
        <v>44956.791666666664</v>
      </c>
      <c r="G474" t="s">
        <v>113</v>
      </c>
      <c r="H474" t="s">
        <v>113</v>
      </c>
      <c r="I474" t="s">
        <v>113</v>
      </c>
      <c r="J474" t="s">
        <v>5160</v>
      </c>
      <c r="K474" t="s">
        <v>132</v>
      </c>
      <c r="L474" t="s">
        <v>5161</v>
      </c>
      <c r="M474" t="s">
        <v>5162</v>
      </c>
      <c r="N474" t="s">
        <v>3527</v>
      </c>
      <c r="O474" t="s">
        <v>118</v>
      </c>
      <c r="P474" s="4">
        <v>96952</v>
      </c>
      <c r="Q474" t="s">
        <v>119</v>
      </c>
      <c r="R474" t="s">
        <v>132</v>
      </c>
      <c r="S474" s="5">
        <v>16704339989</v>
      </c>
      <c r="U474">
        <v>481111</v>
      </c>
      <c r="V474" t="s">
        <v>120</v>
      </c>
      <c r="X474" t="s">
        <v>5163</v>
      </c>
      <c r="Y474" t="s">
        <v>5164</v>
      </c>
      <c r="Z474" t="s">
        <v>5165</v>
      </c>
      <c r="AA474" t="s">
        <v>326</v>
      </c>
      <c r="AB474" t="s">
        <v>5161</v>
      </c>
      <c r="AC474" t="s">
        <v>5162</v>
      </c>
      <c r="AD474" t="s">
        <v>3527</v>
      </c>
      <c r="AE474" t="s">
        <v>118</v>
      </c>
      <c r="AF474" s="4">
        <v>96952</v>
      </c>
      <c r="AG474" t="s">
        <v>119</v>
      </c>
      <c r="AH474" t="s">
        <v>132</v>
      </c>
      <c r="AI474" s="5">
        <v>16704339989</v>
      </c>
      <c r="AK474" t="s">
        <v>5166</v>
      </c>
      <c r="BC474" t="str">
        <f>"15-1232.00"</f>
        <v>15-1232.00</v>
      </c>
      <c r="BD474" t="s">
        <v>5167</v>
      </c>
      <c r="BE474" t="s">
        <v>5168</v>
      </c>
      <c r="BF474" t="s">
        <v>5167</v>
      </c>
      <c r="BG474">
        <v>1</v>
      </c>
      <c r="BH474">
        <v>1</v>
      </c>
      <c r="BI474" s="1">
        <v>44958</v>
      </c>
      <c r="BJ474" s="1">
        <v>45322</v>
      </c>
      <c r="BK474" s="1">
        <v>44958</v>
      </c>
      <c r="BL474" s="1">
        <v>45322</v>
      </c>
      <c r="BM474">
        <v>40</v>
      </c>
      <c r="BN474">
        <v>0</v>
      </c>
      <c r="BO474">
        <v>8</v>
      </c>
      <c r="BP474">
        <v>8</v>
      </c>
      <c r="BQ474">
        <v>8</v>
      </c>
      <c r="BR474">
        <v>8</v>
      </c>
      <c r="BS474">
        <v>8</v>
      </c>
      <c r="BT474">
        <v>0</v>
      </c>
      <c r="BU474" t="str">
        <f>"8:00 AM"</f>
        <v>8:00 AM</v>
      </c>
      <c r="BV474" t="str">
        <f>"5:00 PM"</f>
        <v>5:00 PM</v>
      </c>
      <c r="BW474" t="s">
        <v>164</v>
      </c>
      <c r="BX474">
        <v>0</v>
      </c>
      <c r="BY474">
        <v>24</v>
      </c>
      <c r="BZ474" t="s">
        <v>113</v>
      </c>
      <c r="CB474" t="s">
        <v>5169</v>
      </c>
      <c r="CC474" t="s">
        <v>5161</v>
      </c>
      <c r="CD474" t="s">
        <v>5162</v>
      </c>
      <c r="CE474" t="s">
        <v>3527</v>
      </c>
      <c r="CG474" s="4">
        <v>96952</v>
      </c>
      <c r="CH474" s="2">
        <v>12.78</v>
      </c>
      <c r="CI474" s="2">
        <v>12.85</v>
      </c>
      <c r="CJ474" s="2">
        <v>0</v>
      </c>
      <c r="CK474" s="2">
        <v>0</v>
      </c>
      <c r="CL474" t="s">
        <v>131</v>
      </c>
      <c r="CM474" t="s">
        <v>132</v>
      </c>
      <c r="CN474" t="s">
        <v>133</v>
      </c>
      <c r="CP474" t="s">
        <v>113</v>
      </c>
      <c r="CQ474" t="s">
        <v>134</v>
      </c>
      <c r="CR474" t="s">
        <v>113</v>
      </c>
      <c r="CS474" t="s">
        <v>113</v>
      </c>
      <c r="CT474" t="s">
        <v>134</v>
      </c>
      <c r="CU474" t="s">
        <v>134</v>
      </c>
      <c r="CV474" t="s">
        <v>132</v>
      </c>
      <c r="CW474" t="s">
        <v>4181</v>
      </c>
      <c r="CX474" s="5">
        <v>16704339989</v>
      </c>
      <c r="CY474" t="s">
        <v>5170</v>
      </c>
      <c r="CZ474" t="s">
        <v>5171</v>
      </c>
      <c r="DA474" t="s">
        <v>134</v>
      </c>
      <c r="DB474" t="s">
        <v>113</v>
      </c>
    </row>
    <row r="475" spans="1:111" ht="14.45" customHeight="1" x14ac:dyDescent="0.25">
      <c r="A475" t="s">
        <v>5172</v>
      </c>
      <c r="B475" t="s">
        <v>187</v>
      </c>
      <c r="C475" s="1">
        <v>44790.815639583336</v>
      </c>
      <c r="D475" s="1">
        <v>44879</v>
      </c>
      <c r="E475" t="s">
        <v>112</v>
      </c>
      <c r="F475" s="1">
        <v>44923.791666666664</v>
      </c>
      <c r="G475" t="s">
        <v>134</v>
      </c>
      <c r="H475" t="s">
        <v>113</v>
      </c>
      <c r="I475" t="s">
        <v>113</v>
      </c>
      <c r="J475" t="s">
        <v>5160</v>
      </c>
      <c r="K475" t="s">
        <v>132</v>
      </c>
      <c r="L475" t="s">
        <v>5161</v>
      </c>
      <c r="M475" t="s">
        <v>5162</v>
      </c>
      <c r="N475" t="s">
        <v>3527</v>
      </c>
      <c r="O475" t="s">
        <v>118</v>
      </c>
      <c r="P475" s="4">
        <v>96952</v>
      </c>
      <c r="Q475" t="s">
        <v>119</v>
      </c>
      <c r="R475" t="s">
        <v>132</v>
      </c>
      <c r="S475" s="5">
        <v>16704339989</v>
      </c>
      <c r="U475">
        <v>481111</v>
      </c>
      <c r="V475" t="s">
        <v>120</v>
      </c>
      <c r="X475" t="s">
        <v>5163</v>
      </c>
      <c r="Y475" t="s">
        <v>5164</v>
      </c>
      <c r="Z475" t="s">
        <v>5165</v>
      </c>
      <c r="AA475" t="s">
        <v>326</v>
      </c>
      <c r="AB475" t="s">
        <v>5161</v>
      </c>
      <c r="AC475" t="s">
        <v>5162</v>
      </c>
      <c r="AD475" t="s">
        <v>3527</v>
      </c>
      <c r="AE475" t="s">
        <v>118</v>
      </c>
      <c r="AF475" s="4">
        <v>96952</v>
      </c>
      <c r="AG475" t="s">
        <v>119</v>
      </c>
      <c r="AH475" t="s">
        <v>132</v>
      </c>
      <c r="AI475" s="5">
        <v>16704339989</v>
      </c>
      <c r="AK475" t="s">
        <v>5166</v>
      </c>
      <c r="BC475" t="str">
        <f>"13-2011.00"</f>
        <v>13-2011.00</v>
      </c>
      <c r="BD475" t="s">
        <v>147</v>
      </c>
      <c r="BE475" t="s">
        <v>5173</v>
      </c>
      <c r="BF475" t="s">
        <v>5174</v>
      </c>
      <c r="BG475">
        <v>1</v>
      </c>
      <c r="BH475">
        <v>1</v>
      </c>
      <c r="BI475" s="1">
        <v>44925</v>
      </c>
      <c r="BJ475" s="1">
        <v>46020</v>
      </c>
      <c r="BK475" s="1">
        <v>44925</v>
      </c>
      <c r="BL475" s="1">
        <v>46020</v>
      </c>
      <c r="BM475">
        <v>40</v>
      </c>
      <c r="BN475">
        <v>0</v>
      </c>
      <c r="BO475">
        <v>8</v>
      </c>
      <c r="BP475">
        <v>8</v>
      </c>
      <c r="BQ475">
        <v>8</v>
      </c>
      <c r="BR475">
        <v>8</v>
      </c>
      <c r="BS475">
        <v>8</v>
      </c>
      <c r="BT475">
        <v>0</v>
      </c>
      <c r="BU475" t="str">
        <f>"8:00 AM"</f>
        <v>8:00 AM</v>
      </c>
      <c r="BV475" t="str">
        <f>"5:00 PM"</f>
        <v>5:00 PM</v>
      </c>
      <c r="BW475" t="s">
        <v>164</v>
      </c>
      <c r="BX475">
        <v>0</v>
      </c>
      <c r="BY475">
        <v>24</v>
      </c>
      <c r="BZ475" t="s">
        <v>134</v>
      </c>
      <c r="CA475">
        <v>6</v>
      </c>
      <c r="CB475" t="s">
        <v>5175</v>
      </c>
      <c r="CC475" t="s">
        <v>5176</v>
      </c>
      <c r="CD475" t="s">
        <v>5177</v>
      </c>
      <c r="CE475" t="s">
        <v>3527</v>
      </c>
      <c r="CF475" t="s">
        <v>118</v>
      </c>
      <c r="CG475" s="4">
        <v>96952</v>
      </c>
      <c r="CH475" s="2">
        <v>16.190000000000001</v>
      </c>
      <c r="CI475" s="2">
        <v>18.5</v>
      </c>
      <c r="CJ475" s="2">
        <v>0</v>
      </c>
      <c r="CK475" s="2">
        <v>0</v>
      </c>
      <c r="CL475" t="s">
        <v>131</v>
      </c>
      <c r="CM475" t="s">
        <v>132</v>
      </c>
      <c r="CN475" t="s">
        <v>133</v>
      </c>
      <c r="CP475" t="s">
        <v>113</v>
      </c>
      <c r="CQ475" t="s">
        <v>134</v>
      </c>
      <c r="CR475" t="s">
        <v>113</v>
      </c>
      <c r="CS475" t="s">
        <v>113</v>
      </c>
      <c r="CT475" t="s">
        <v>134</v>
      </c>
      <c r="CU475" t="s">
        <v>134</v>
      </c>
      <c r="CV475" t="s">
        <v>132</v>
      </c>
      <c r="CW475" t="s">
        <v>4181</v>
      </c>
      <c r="CX475" s="5">
        <v>16704339989</v>
      </c>
      <c r="CY475" t="s">
        <v>5170</v>
      </c>
      <c r="CZ475" t="s">
        <v>5171</v>
      </c>
      <c r="DA475" t="s">
        <v>134</v>
      </c>
      <c r="DB475" t="s">
        <v>113</v>
      </c>
    </row>
    <row r="476" spans="1:111" ht="14.45" customHeight="1" x14ac:dyDescent="0.25">
      <c r="A476" t="s">
        <v>5178</v>
      </c>
      <c r="B476" t="s">
        <v>356</v>
      </c>
      <c r="C476" s="1">
        <v>44845.821692939811</v>
      </c>
      <c r="D476" s="1">
        <v>44879</v>
      </c>
      <c r="E476" t="s">
        <v>170</v>
      </c>
      <c r="G476" t="s">
        <v>113</v>
      </c>
      <c r="H476" t="s">
        <v>113</v>
      </c>
      <c r="I476" t="s">
        <v>113</v>
      </c>
      <c r="J476" t="s">
        <v>1154</v>
      </c>
      <c r="L476" t="s">
        <v>1155</v>
      </c>
      <c r="N476" t="s">
        <v>141</v>
      </c>
      <c r="O476" t="s">
        <v>118</v>
      </c>
      <c r="P476" s="4">
        <v>96950</v>
      </c>
      <c r="Q476" t="s">
        <v>119</v>
      </c>
      <c r="S476" s="5">
        <v>16702343926</v>
      </c>
      <c r="T476">
        <v>103</v>
      </c>
      <c r="U476">
        <v>62151</v>
      </c>
      <c r="V476" t="s">
        <v>120</v>
      </c>
      <c r="X476" t="s">
        <v>1156</v>
      </c>
      <c r="Y476" t="s">
        <v>1157</v>
      </c>
      <c r="Z476" t="s">
        <v>1158</v>
      </c>
      <c r="AA476" t="s">
        <v>1159</v>
      </c>
      <c r="AB476" t="s">
        <v>1155</v>
      </c>
      <c r="AD476" t="s">
        <v>141</v>
      </c>
      <c r="AE476" t="s">
        <v>118</v>
      </c>
      <c r="AF476" s="4">
        <v>96950</v>
      </c>
      <c r="AG476" t="s">
        <v>119</v>
      </c>
      <c r="AI476" s="5">
        <v>16702343926</v>
      </c>
      <c r="AJ476">
        <v>103</v>
      </c>
      <c r="AK476" t="s">
        <v>1160</v>
      </c>
      <c r="BC476" t="str">
        <f>"49-9071.00"</f>
        <v>49-9071.00</v>
      </c>
      <c r="BD476" t="s">
        <v>240</v>
      </c>
      <c r="BE476" t="s">
        <v>5179</v>
      </c>
      <c r="BF476" t="s">
        <v>3589</v>
      </c>
      <c r="BG476">
        <v>2</v>
      </c>
      <c r="BI476" s="1">
        <v>44927</v>
      </c>
      <c r="BJ476" s="1">
        <v>45291</v>
      </c>
      <c r="BM476">
        <v>40</v>
      </c>
      <c r="BN476">
        <v>0</v>
      </c>
      <c r="BO476">
        <v>8</v>
      </c>
      <c r="BP476">
        <v>8</v>
      </c>
      <c r="BQ476">
        <v>8</v>
      </c>
      <c r="BR476">
        <v>8</v>
      </c>
      <c r="BS476">
        <v>8</v>
      </c>
      <c r="BT476">
        <v>0</v>
      </c>
      <c r="BU476" t="str">
        <f>"8:00 AM"</f>
        <v>8:00 AM</v>
      </c>
      <c r="BV476" t="str">
        <f>"5:00 PM"</f>
        <v>5:00 PM</v>
      </c>
      <c r="BW476" t="s">
        <v>164</v>
      </c>
      <c r="BX476">
        <v>0</v>
      </c>
      <c r="BY476">
        <v>12</v>
      </c>
      <c r="BZ476" t="s">
        <v>113</v>
      </c>
      <c r="CB476" t="s">
        <v>5180</v>
      </c>
      <c r="CC476" t="s">
        <v>1165</v>
      </c>
      <c r="CD476" t="s">
        <v>5181</v>
      </c>
      <c r="CE476" t="s">
        <v>708</v>
      </c>
      <c r="CF476" t="s">
        <v>118</v>
      </c>
      <c r="CG476" s="4">
        <v>96950</v>
      </c>
      <c r="CH476" s="2">
        <v>9.19</v>
      </c>
      <c r="CI476" s="2">
        <v>9.19</v>
      </c>
      <c r="CJ476" s="2">
        <v>13.78</v>
      </c>
      <c r="CK476" s="2">
        <v>13.78</v>
      </c>
      <c r="CL476" t="s">
        <v>131</v>
      </c>
      <c r="CN476" t="s">
        <v>133</v>
      </c>
      <c r="CP476" t="s">
        <v>113</v>
      </c>
      <c r="CQ476" t="s">
        <v>134</v>
      </c>
      <c r="CR476" t="s">
        <v>113</v>
      </c>
      <c r="CS476" t="s">
        <v>134</v>
      </c>
      <c r="CT476" t="s">
        <v>132</v>
      </c>
      <c r="CU476" t="s">
        <v>134</v>
      </c>
      <c r="CV476" t="s">
        <v>132</v>
      </c>
      <c r="CW476" t="s">
        <v>1478</v>
      </c>
      <c r="CX476" s="5">
        <v>16702343926</v>
      </c>
      <c r="CY476" t="s">
        <v>1160</v>
      </c>
      <c r="CZ476" t="s">
        <v>624</v>
      </c>
      <c r="DA476" t="s">
        <v>134</v>
      </c>
      <c r="DB476" t="s">
        <v>113</v>
      </c>
    </row>
    <row r="477" spans="1:111" ht="14.45" customHeight="1" x14ac:dyDescent="0.25">
      <c r="A477" t="s">
        <v>5182</v>
      </c>
      <c r="B477" t="s">
        <v>187</v>
      </c>
      <c r="C477" s="1">
        <v>44769.982175810183</v>
      </c>
      <c r="D477" s="1">
        <v>44879</v>
      </c>
      <c r="E477" t="s">
        <v>170</v>
      </c>
      <c r="G477" t="s">
        <v>113</v>
      </c>
      <c r="H477" t="s">
        <v>113</v>
      </c>
      <c r="I477" t="s">
        <v>113</v>
      </c>
      <c r="J477" t="s">
        <v>5183</v>
      </c>
      <c r="K477" t="s">
        <v>5184</v>
      </c>
      <c r="L477" t="s">
        <v>3006</v>
      </c>
      <c r="N477" t="s">
        <v>141</v>
      </c>
      <c r="O477" t="s">
        <v>118</v>
      </c>
      <c r="P477" s="4">
        <v>96950</v>
      </c>
      <c r="Q477" t="s">
        <v>119</v>
      </c>
      <c r="S477" s="5">
        <v>16702346378</v>
      </c>
      <c r="U477">
        <v>812112</v>
      </c>
      <c r="V477" t="s">
        <v>120</v>
      </c>
      <c r="X477" t="s">
        <v>2874</v>
      </c>
      <c r="Y477" t="s">
        <v>3316</v>
      </c>
      <c r="Z477" t="s">
        <v>2876</v>
      </c>
      <c r="AA477" t="s">
        <v>1159</v>
      </c>
      <c r="AB477" t="s">
        <v>3006</v>
      </c>
      <c r="AC477" t="s">
        <v>2873</v>
      </c>
      <c r="AD477" t="s">
        <v>141</v>
      </c>
      <c r="AE477" t="s">
        <v>118</v>
      </c>
      <c r="AF477" s="4">
        <v>96950</v>
      </c>
      <c r="AG477" t="s">
        <v>119</v>
      </c>
      <c r="AI477" s="5">
        <v>16702346378</v>
      </c>
      <c r="AK477" t="s">
        <v>5185</v>
      </c>
      <c r="BC477" t="str">
        <f>"39-5012.00"</f>
        <v>39-5012.00</v>
      </c>
      <c r="BD477" t="s">
        <v>806</v>
      </c>
      <c r="BE477" t="s">
        <v>5186</v>
      </c>
      <c r="BF477" t="s">
        <v>5187</v>
      </c>
      <c r="BG477">
        <v>3</v>
      </c>
      <c r="BH477">
        <v>3</v>
      </c>
      <c r="BI477" s="1">
        <v>44835</v>
      </c>
      <c r="BJ477" s="1">
        <v>45199</v>
      </c>
      <c r="BK477" s="1">
        <v>44879</v>
      </c>
      <c r="BL477" s="1">
        <v>45199</v>
      </c>
      <c r="BM477">
        <v>36</v>
      </c>
      <c r="BN477">
        <v>6</v>
      </c>
      <c r="BO477">
        <v>0</v>
      </c>
      <c r="BP477">
        <v>6</v>
      </c>
      <c r="BQ477">
        <v>6</v>
      </c>
      <c r="BR477">
        <v>6</v>
      </c>
      <c r="BS477">
        <v>6</v>
      </c>
      <c r="BT477">
        <v>6</v>
      </c>
      <c r="BU477" t="str">
        <f>"11:00 AM"</f>
        <v>11:00 AM</v>
      </c>
      <c r="BV477" t="str">
        <f>"5:00 PM"</f>
        <v>5:00 PM</v>
      </c>
      <c r="BW477" t="s">
        <v>164</v>
      </c>
      <c r="BX477">
        <v>0</v>
      </c>
      <c r="BY477">
        <v>12</v>
      </c>
      <c r="BZ477" t="s">
        <v>113</v>
      </c>
      <c r="CB477" t="s">
        <v>5188</v>
      </c>
      <c r="CC477" t="s">
        <v>5189</v>
      </c>
      <c r="CD477" t="s">
        <v>5190</v>
      </c>
      <c r="CE477" t="s">
        <v>5191</v>
      </c>
      <c r="CF477" t="s">
        <v>696</v>
      </c>
      <c r="CG477" s="4">
        <v>96950</v>
      </c>
      <c r="CH477" s="2">
        <v>7.88</v>
      </c>
      <c r="CI477" s="2">
        <v>7.88</v>
      </c>
      <c r="CJ477" s="2">
        <v>11.82</v>
      </c>
      <c r="CK477" s="2">
        <v>11.82</v>
      </c>
      <c r="CL477" t="s">
        <v>131</v>
      </c>
      <c r="CM477" t="s">
        <v>2881</v>
      </c>
      <c r="CN477" t="s">
        <v>133</v>
      </c>
      <c r="CP477" t="s">
        <v>113</v>
      </c>
      <c r="CQ477" t="s">
        <v>134</v>
      </c>
      <c r="CR477" t="s">
        <v>113</v>
      </c>
      <c r="CS477" t="s">
        <v>134</v>
      </c>
      <c r="CT477" t="s">
        <v>132</v>
      </c>
      <c r="CU477" t="s">
        <v>134</v>
      </c>
      <c r="CV477" t="s">
        <v>134</v>
      </c>
      <c r="CW477" t="s">
        <v>5192</v>
      </c>
      <c r="CX477" s="5">
        <v>16702346378</v>
      </c>
      <c r="CY477" t="s">
        <v>5185</v>
      </c>
      <c r="CZ477" t="s">
        <v>132</v>
      </c>
      <c r="DA477" t="s">
        <v>134</v>
      </c>
      <c r="DB477" t="s">
        <v>113</v>
      </c>
    </row>
    <row r="478" spans="1:111" ht="14.45" customHeight="1" x14ac:dyDescent="0.25">
      <c r="A478" t="s">
        <v>5193</v>
      </c>
      <c r="B478" t="s">
        <v>356</v>
      </c>
      <c r="C478" s="1">
        <v>44756.775332523146</v>
      </c>
      <c r="D478" s="1">
        <v>44879</v>
      </c>
      <c r="E478" t="s">
        <v>112</v>
      </c>
      <c r="F478" s="1">
        <v>44833.833333333336</v>
      </c>
      <c r="G478" t="s">
        <v>113</v>
      </c>
      <c r="H478" t="s">
        <v>113</v>
      </c>
      <c r="I478" t="s">
        <v>113</v>
      </c>
      <c r="J478" t="s">
        <v>5060</v>
      </c>
      <c r="K478" t="s">
        <v>5061</v>
      </c>
      <c r="L478" t="s">
        <v>5062</v>
      </c>
      <c r="M478" t="s">
        <v>5063</v>
      </c>
      <c r="N478" t="s">
        <v>586</v>
      </c>
      <c r="O478" t="s">
        <v>118</v>
      </c>
      <c r="P478" s="4">
        <v>96950</v>
      </c>
      <c r="Q478" t="s">
        <v>119</v>
      </c>
      <c r="S478" s="5">
        <v>16702338866</v>
      </c>
      <c r="U478">
        <v>53211</v>
      </c>
      <c r="V478" t="s">
        <v>120</v>
      </c>
      <c r="X478" t="s">
        <v>5064</v>
      </c>
      <c r="Y478" t="s">
        <v>5065</v>
      </c>
      <c r="AA478" t="s">
        <v>2757</v>
      </c>
      <c r="AB478" t="s">
        <v>5062</v>
      </c>
      <c r="AC478" t="s">
        <v>5063</v>
      </c>
      <c r="AD478" t="s">
        <v>586</v>
      </c>
      <c r="AE478" t="s">
        <v>118</v>
      </c>
      <c r="AF478" s="4">
        <v>96950</v>
      </c>
      <c r="AG478" t="s">
        <v>119</v>
      </c>
      <c r="AI478" s="5">
        <v>16702338866</v>
      </c>
      <c r="AK478" t="s">
        <v>5066</v>
      </c>
      <c r="BC478" t="str">
        <f>"49-9071.00"</f>
        <v>49-9071.00</v>
      </c>
      <c r="BD478" t="s">
        <v>240</v>
      </c>
      <c r="BE478" t="s">
        <v>5194</v>
      </c>
      <c r="BF478" t="s">
        <v>1832</v>
      </c>
      <c r="BG478">
        <v>2</v>
      </c>
      <c r="BI478" s="1">
        <v>44835</v>
      </c>
      <c r="BJ478" s="1">
        <v>45199</v>
      </c>
      <c r="BM478">
        <v>35</v>
      </c>
      <c r="BN478">
        <v>0</v>
      </c>
      <c r="BO478">
        <v>7</v>
      </c>
      <c r="BP478">
        <v>7</v>
      </c>
      <c r="BQ478">
        <v>7</v>
      </c>
      <c r="BR478">
        <v>7</v>
      </c>
      <c r="BS478">
        <v>7</v>
      </c>
      <c r="BT478">
        <v>0</v>
      </c>
      <c r="BU478" t="str">
        <f>"9:00 AM"</f>
        <v>9:00 AM</v>
      </c>
      <c r="BV478" t="str">
        <f>"5:00 PM"</f>
        <v>5:00 PM</v>
      </c>
      <c r="BW478" t="s">
        <v>164</v>
      </c>
      <c r="BX478">
        <v>0</v>
      </c>
      <c r="BY478">
        <v>12</v>
      </c>
      <c r="BZ478" t="s">
        <v>113</v>
      </c>
      <c r="CB478" t="s">
        <v>5195</v>
      </c>
      <c r="CC478" t="s">
        <v>5062</v>
      </c>
      <c r="CD478" t="s">
        <v>5063</v>
      </c>
      <c r="CE478" t="s">
        <v>586</v>
      </c>
      <c r="CF478" t="s">
        <v>118</v>
      </c>
      <c r="CG478" s="4">
        <v>96950</v>
      </c>
      <c r="CH478" s="2">
        <v>9.19</v>
      </c>
      <c r="CI478" s="2">
        <v>9.19</v>
      </c>
      <c r="CJ478" s="2">
        <v>13.78</v>
      </c>
      <c r="CK478" s="2">
        <v>13.78</v>
      </c>
      <c r="CL478" t="s">
        <v>131</v>
      </c>
      <c r="CM478" t="s">
        <v>132</v>
      </c>
      <c r="CN478" t="s">
        <v>133</v>
      </c>
      <c r="CP478" t="s">
        <v>113</v>
      </c>
      <c r="CQ478" t="s">
        <v>134</v>
      </c>
      <c r="CR478" t="s">
        <v>113</v>
      </c>
      <c r="CS478" t="s">
        <v>134</v>
      </c>
      <c r="CT478" t="s">
        <v>132</v>
      </c>
      <c r="CU478" t="s">
        <v>134</v>
      </c>
      <c r="CV478" t="s">
        <v>132</v>
      </c>
      <c r="CW478" t="s">
        <v>595</v>
      </c>
      <c r="CX478" s="5">
        <v>16702338866</v>
      </c>
      <c r="CY478" t="s">
        <v>5066</v>
      </c>
      <c r="CZ478" t="s">
        <v>533</v>
      </c>
      <c r="DA478" t="s">
        <v>134</v>
      </c>
      <c r="DB478" t="s">
        <v>113</v>
      </c>
    </row>
    <row r="479" spans="1:111" ht="14.45" customHeight="1" x14ac:dyDescent="0.25">
      <c r="A479" t="s">
        <v>5196</v>
      </c>
      <c r="B479" t="s">
        <v>356</v>
      </c>
      <c r="C479" s="1">
        <v>44777.06913009259</v>
      </c>
      <c r="D479" s="1">
        <v>44879</v>
      </c>
      <c r="E479" t="s">
        <v>170</v>
      </c>
      <c r="G479" t="s">
        <v>113</v>
      </c>
      <c r="H479" t="s">
        <v>113</v>
      </c>
      <c r="I479" t="s">
        <v>113</v>
      </c>
      <c r="J479" t="s">
        <v>884</v>
      </c>
      <c r="K479" t="s">
        <v>5197</v>
      </c>
      <c r="L479" t="s">
        <v>5198</v>
      </c>
      <c r="N479" t="s">
        <v>117</v>
      </c>
      <c r="O479" t="s">
        <v>118</v>
      </c>
      <c r="P479" s="4">
        <v>96950</v>
      </c>
      <c r="Q479" t="s">
        <v>119</v>
      </c>
      <c r="R479" t="s">
        <v>887</v>
      </c>
      <c r="S479" s="5">
        <v>16702368888</v>
      </c>
      <c r="U479">
        <v>713910</v>
      </c>
      <c r="V479" t="s">
        <v>120</v>
      </c>
      <c r="X479" t="s">
        <v>888</v>
      </c>
      <c r="Y479" t="s">
        <v>889</v>
      </c>
      <c r="Z479" t="s">
        <v>890</v>
      </c>
      <c r="AA479" t="s">
        <v>891</v>
      </c>
      <c r="AB479" t="s">
        <v>892</v>
      </c>
      <c r="AC479" t="s">
        <v>887</v>
      </c>
      <c r="AD479" t="s">
        <v>117</v>
      </c>
      <c r="AE479" t="s">
        <v>118</v>
      </c>
      <c r="AF479" s="4">
        <v>96950</v>
      </c>
      <c r="AG479" t="s">
        <v>119</v>
      </c>
      <c r="AH479" t="s">
        <v>887</v>
      </c>
      <c r="AI479" s="5">
        <v>16702368874</v>
      </c>
      <c r="AK479" t="s">
        <v>893</v>
      </c>
      <c r="BC479" t="str">
        <f>"49-9071.00"</f>
        <v>49-9071.00</v>
      </c>
      <c r="BD479" t="s">
        <v>240</v>
      </c>
      <c r="BE479" t="s">
        <v>5199</v>
      </c>
      <c r="BF479" t="s">
        <v>5200</v>
      </c>
      <c r="BG479">
        <v>1</v>
      </c>
      <c r="BI479" s="1">
        <v>44896</v>
      </c>
      <c r="BJ479" s="1">
        <v>45260</v>
      </c>
      <c r="BM479">
        <v>35</v>
      </c>
      <c r="BN479">
        <v>0</v>
      </c>
      <c r="BO479">
        <v>7</v>
      </c>
      <c r="BP479">
        <v>7</v>
      </c>
      <c r="BQ479">
        <v>7</v>
      </c>
      <c r="BR479">
        <v>7</v>
      </c>
      <c r="BS479">
        <v>7</v>
      </c>
      <c r="BT479">
        <v>0</v>
      </c>
      <c r="BU479" t="str">
        <f>"5:30 AM"</f>
        <v>5:30 AM</v>
      </c>
      <c r="BV479" t="str">
        <f>"12:30 PM"</f>
        <v>12:30 PM</v>
      </c>
      <c r="BW479" t="s">
        <v>164</v>
      </c>
      <c r="BX479">
        <v>0</v>
      </c>
      <c r="BY479">
        <v>12</v>
      </c>
      <c r="BZ479" t="s">
        <v>113</v>
      </c>
      <c r="CB479" t="s">
        <v>5201</v>
      </c>
      <c r="CC479" t="s">
        <v>886</v>
      </c>
      <c r="CD479" t="s">
        <v>887</v>
      </c>
      <c r="CE479" t="s">
        <v>117</v>
      </c>
      <c r="CF479" t="s">
        <v>118</v>
      </c>
      <c r="CG479" s="4">
        <v>96950</v>
      </c>
      <c r="CH479" s="2">
        <v>9.19</v>
      </c>
      <c r="CI479" s="2">
        <v>9.19</v>
      </c>
      <c r="CJ479" s="2">
        <v>13.79</v>
      </c>
      <c r="CK479" s="2">
        <v>13.79</v>
      </c>
      <c r="CL479" t="s">
        <v>131</v>
      </c>
      <c r="CN479" t="s">
        <v>133</v>
      </c>
      <c r="CP479" t="s">
        <v>113</v>
      </c>
      <c r="CQ479" t="s">
        <v>134</v>
      </c>
      <c r="CR479" t="s">
        <v>113</v>
      </c>
      <c r="CS479" t="s">
        <v>134</v>
      </c>
      <c r="CT479" t="s">
        <v>132</v>
      </c>
      <c r="CU479" t="s">
        <v>134</v>
      </c>
      <c r="CV479" t="s">
        <v>134</v>
      </c>
      <c r="CW479" t="s">
        <v>5202</v>
      </c>
      <c r="CX479" s="5">
        <v>16702368874</v>
      </c>
      <c r="CY479" t="s">
        <v>897</v>
      </c>
      <c r="CZ479" t="s">
        <v>399</v>
      </c>
      <c r="DA479" t="s">
        <v>134</v>
      </c>
      <c r="DB479" t="s">
        <v>113</v>
      </c>
    </row>
    <row r="480" spans="1:111" ht="14.45" customHeight="1" x14ac:dyDescent="0.25">
      <c r="A480" t="s">
        <v>5203</v>
      </c>
      <c r="B480" t="s">
        <v>187</v>
      </c>
      <c r="C480" s="1">
        <v>44790.813084606481</v>
      </c>
      <c r="D480" s="1">
        <v>44879</v>
      </c>
      <c r="E480" t="s">
        <v>112</v>
      </c>
      <c r="F480" s="1">
        <v>44923.791666666664</v>
      </c>
      <c r="G480" t="s">
        <v>134</v>
      </c>
      <c r="H480" t="s">
        <v>113</v>
      </c>
      <c r="I480" t="s">
        <v>113</v>
      </c>
      <c r="J480" t="s">
        <v>5160</v>
      </c>
      <c r="K480" t="s">
        <v>132</v>
      </c>
      <c r="L480" t="s">
        <v>5161</v>
      </c>
      <c r="M480" t="s">
        <v>5162</v>
      </c>
      <c r="N480" t="s">
        <v>3527</v>
      </c>
      <c r="O480" t="s">
        <v>118</v>
      </c>
      <c r="P480" s="4">
        <v>96952</v>
      </c>
      <c r="Q480" t="s">
        <v>119</v>
      </c>
      <c r="R480" t="s">
        <v>132</v>
      </c>
      <c r="S480" s="5">
        <v>16704339989</v>
      </c>
      <c r="U480">
        <v>481111</v>
      </c>
      <c r="V480" t="s">
        <v>120</v>
      </c>
      <c r="X480" t="s">
        <v>5163</v>
      </c>
      <c r="Y480" t="s">
        <v>5164</v>
      </c>
      <c r="Z480" t="s">
        <v>5165</v>
      </c>
      <c r="AA480" t="s">
        <v>326</v>
      </c>
      <c r="AB480" t="s">
        <v>5161</v>
      </c>
      <c r="AC480" t="s">
        <v>5162</v>
      </c>
      <c r="AD480" t="s">
        <v>3527</v>
      </c>
      <c r="AE480" t="s">
        <v>118</v>
      </c>
      <c r="AF480" s="4">
        <v>96952</v>
      </c>
      <c r="AG480" t="s">
        <v>119</v>
      </c>
      <c r="AH480" t="s">
        <v>132</v>
      </c>
      <c r="AI480" s="5">
        <v>16704339989</v>
      </c>
      <c r="AK480" t="s">
        <v>5166</v>
      </c>
      <c r="BC480" t="str">
        <f>"43-3031.00"</f>
        <v>43-3031.00</v>
      </c>
      <c r="BD480" t="s">
        <v>316</v>
      </c>
      <c r="BE480" t="s">
        <v>5204</v>
      </c>
      <c r="BF480" t="s">
        <v>5205</v>
      </c>
      <c r="BG480">
        <v>1</v>
      </c>
      <c r="BH480">
        <v>1</v>
      </c>
      <c r="BI480" s="1">
        <v>44925</v>
      </c>
      <c r="BJ480" s="1">
        <v>46020</v>
      </c>
      <c r="BK480" s="1">
        <v>44925</v>
      </c>
      <c r="BL480" s="1">
        <v>46020</v>
      </c>
      <c r="BM480">
        <v>40</v>
      </c>
      <c r="BN480">
        <v>0</v>
      </c>
      <c r="BO480">
        <v>8</v>
      </c>
      <c r="BP480">
        <v>8</v>
      </c>
      <c r="BQ480">
        <v>8</v>
      </c>
      <c r="BR480">
        <v>8</v>
      </c>
      <c r="BS480">
        <v>8</v>
      </c>
      <c r="BT480">
        <v>0</v>
      </c>
      <c r="BU480" t="str">
        <f>"8:00 AM"</f>
        <v>8:00 AM</v>
      </c>
      <c r="BV480" t="str">
        <f>"5:00 PM"</f>
        <v>5:00 PM</v>
      </c>
      <c r="BW480" t="s">
        <v>164</v>
      </c>
      <c r="BX480">
        <v>0</v>
      </c>
      <c r="BY480">
        <v>24</v>
      </c>
      <c r="BZ480" t="s">
        <v>113</v>
      </c>
      <c r="CB480" t="s">
        <v>5206</v>
      </c>
      <c r="CC480" t="s">
        <v>5207</v>
      </c>
      <c r="CD480" t="s">
        <v>5162</v>
      </c>
      <c r="CE480" t="s">
        <v>3527</v>
      </c>
      <c r="CF480" t="s">
        <v>118</v>
      </c>
      <c r="CG480" s="4">
        <v>96952</v>
      </c>
      <c r="CH480" s="2">
        <v>11.21</v>
      </c>
      <c r="CI480" s="2">
        <v>11.5</v>
      </c>
      <c r="CJ480" s="2">
        <v>0</v>
      </c>
      <c r="CK480" s="2">
        <v>0</v>
      </c>
      <c r="CL480" t="s">
        <v>131</v>
      </c>
      <c r="CM480" t="s">
        <v>132</v>
      </c>
      <c r="CN480" t="s">
        <v>133</v>
      </c>
      <c r="CP480" t="s">
        <v>113</v>
      </c>
      <c r="CQ480" t="s">
        <v>134</v>
      </c>
      <c r="CR480" t="s">
        <v>113</v>
      </c>
      <c r="CS480" t="s">
        <v>113</v>
      </c>
      <c r="CT480" t="s">
        <v>134</v>
      </c>
      <c r="CU480" t="s">
        <v>134</v>
      </c>
      <c r="CV480" t="s">
        <v>132</v>
      </c>
      <c r="CW480" t="s">
        <v>4181</v>
      </c>
      <c r="CX480" s="5">
        <v>16704339989</v>
      </c>
      <c r="CY480" t="s">
        <v>5170</v>
      </c>
      <c r="CZ480" t="s">
        <v>5171</v>
      </c>
      <c r="DA480" t="s">
        <v>134</v>
      </c>
      <c r="DB480" t="s">
        <v>113</v>
      </c>
    </row>
    <row r="481" spans="1:111" ht="14.45" customHeight="1" x14ac:dyDescent="0.25">
      <c r="A481" t="s">
        <v>5208</v>
      </c>
      <c r="B481" t="s">
        <v>187</v>
      </c>
      <c r="C481" s="1">
        <v>44777.054341319446</v>
      </c>
      <c r="D481" s="1">
        <v>44879</v>
      </c>
      <c r="E481" t="s">
        <v>170</v>
      </c>
      <c r="G481" t="s">
        <v>113</v>
      </c>
      <c r="H481" t="s">
        <v>113</v>
      </c>
      <c r="I481" t="s">
        <v>113</v>
      </c>
      <c r="J481" t="s">
        <v>5046</v>
      </c>
      <c r="K481" t="s">
        <v>5046</v>
      </c>
      <c r="L481" t="s">
        <v>5047</v>
      </c>
      <c r="N481" t="s">
        <v>141</v>
      </c>
      <c r="O481" t="s">
        <v>118</v>
      </c>
      <c r="P481" s="4">
        <v>96950</v>
      </c>
      <c r="Q481" t="s">
        <v>119</v>
      </c>
      <c r="S481" s="5">
        <v>16702357171</v>
      </c>
      <c r="U481">
        <v>236220</v>
      </c>
      <c r="V481" t="s">
        <v>120</v>
      </c>
      <c r="X481" t="s">
        <v>1711</v>
      </c>
      <c r="Y481" t="s">
        <v>4001</v>
      </c>
      <c r="Z481" t="s">
        <v>5048</v>
      </c>
      <c r="AA481" t="s">
        <v>3381</v>
      </c>
      <c r="AB481" t="s">
        <v>5047</v>
      </c>
      <c r="AD481" t="s">
        <v>141</v>
      </c>
      <c r="AE481" t="s">
        <v>118</v>
      </c>
      <c r="AF481" s="4">
        <v>96950</v>
      </c>
      <c r="AG481" t="s">
        <v>119</v>
      </c>
      <c r="AI481" s="5">
        <v>16702357171</v>
      </c>
      <c r="AK481" t="s">
        <v>5049</v>
      </c>
      <c r="BC481" t="str">
        <f>"49-9071.00"</f>
        <v>49-9071.00</v>
      </c>
      <c r="BD481" t="s">
        <v>240</v>
      </c>
      <c r="BE481" t="s">
        <v>5209</v>
      </c>
      <c r="BF481" t="s">
        <v>5210</v>
      </c>
      <c r="BG481">
        <v>4</v>
      </c>
      <c r="BH481">
        <v>4</v>
      </c>
      <c r="BI481" s="1">
        <v>44894</v>
      </c>
      <c r="BJ481" s="1">
        <v>45258</v>
      </c>
      <c r="BK481" s="1">
        <v>44894</v>
      </c>
      <c r="BL481" s="1">
        <v>45258</v>
      </c>
      <c r="BM481">
        <v>40</v>
      </c>
      <c r="BN481">
        <v>0</v>
      </c>
      <c r="BO481">
        <v>8</v>
      </c>
      <c r="BP481">
        <v>8</v>
      </c>
      <c r="BQ481">
        <v>8</v>
      </c>
      <c r="BR481">
        <v>8</v>
      </c>
      <c r="BS481">
        <v>8</v>
      </c>
      <c r="BT481">
        <v>0</v>
      </c>
      <c r="BU481" t="str">
        <f>"7:30 AM"</f>
        <v>7:30 AM</v>
      </c>
      <c r="BV481" t="str">
        <f>"4:30 PM"</f>
        <v>4:30 PM</v>
      </c>
      <c r="BW481" t="s">
        <v>164</v>
      </c>
      <c r="BX481">
        <v>0</v>
      </c>
      <c r="BY481">
        <v>12</v>
      </c>
      <c r="BZ481" t="s">
        <v>113</v>
      </c>
      <c r="CB481" s="3" t="s">
        <v>5211</v>
      </c>
      <c r="CC481" t="s">
        <v>5212</v>
      </c>
      <c r="CE481" t="s">
        <v>117</v>
      </c>
      <c r="CF481" t="s">
        <v>118</v>
      </c>
      <c r="CG481" s="4">
        <v>96950</v>
      </c>
      <c r="CH481" s="2">
        <v>9.19</v>
      </c>
      <c r="CI481" s="2">
        <v>9.19</v>
      </c>
      <c r="CJ481" s="2">
        <v>13.78</v>
      </c>
      <c r="CK481" s="2">
        <v>13.78</v>
      </c>
      <c r="CL481" t="s">
        <v>131</v>
      </c>
      <c r="CN481" t="s">
        <v>133</v>
      </c>
      <c r="CP481" t="s">
        <v>113</v>
      </c>
      <c r="CQ481" t="s">
        <v>134</v>
      </c>
      <c r="CR481" t="s">
        <v>113</v>
      </c>
      <c r="CS481" t="s">
        <v>134</v>
      </c>
      <c r="CT481" t="s">
        <v>132</v>
      </c>
      <c r="CU481" t="s">
        <v>134</v>
      </c>
      <c r="CV481" t="s">
        <v>132</v>
      </c>
      <c r="CW481" t="s">
        <v>5054</v>
      </c>
      <c r="CX481" s="5">
        <v>16702357171</v>
      </c>
      <c r="CY481" t="s">
        <v>5049</v>
      </c>
      <c r="CZ481" t="s">
        <v>132</v>
      </c>
      <c r="DA481" t="s">
        <v>134</v>
      </c>
      <c r="DB481" t="s">
        <v>113</v>
      </c>
    </row>
    <row r="482" spans="1:111" ht="14.45" customHeight="1" x14ac:dyDescent="0.25">
      <c r="A482" t="s">
        <v>5213</v>
      </c>
      <c r="B482" t="s">
        <v>187</v>
      </c>
      <c r="C482" s="1">
        <v>44790.903016319447</v>
      </c>
      <c r="D482" s="1">
        <v>44879</v>
      </c>
      <c r="E482" t="s">
        <v>112</v>
      </c>
      <c r="F482" s="1">
        <v>44956.791666666664</v>
      </c>
      <c r="G482" t="s">
        <v>113</v>
      </c>
      <c r="H482" t="s">
        <v>113</v>
      </c>
      <c r="I482" t="s">
        <v>113</v>
      </c>
      <c r="J482" t="s">
        <v>5160</v>
      </c>
      <c r="K482" t="s">
        <v>132</v>
      </c>
      <c r="L482" t="s">
        <v>5161</v>
      </c>
      <c r="M482" t="s">
        <v>5162</v>
      </c>
      <c r="N482" t="s">
        <v>3527</v>
      </c>
      <c r="O482" t="s">
        <v>118</v>
      </c>
      <c r="P482" s="4">
        <v>96952</v>
      </c>
      <c r="Q482" t="s">
        <v>119</v>
      </c>
      <c r="R482" t="s">
        <v>132</v>
      </c>
      <c r="S482" s="5">
        <v>16704339989</v>
      </c>
      <c r="U482">
        <v>481111</v>
      </c>
      <c r="V482" t="s">
        <v>120</v>
      </c>
      <c r="X482" t="s">
        <v>5163</v>
      </c>
      <c r="Y482" t="s">
        <v>5164</v>
      </c>
      <c r="Z482" t="s">
        <v>5165</v>
      </c>
      <c r="AA482" t="s">
        <v>326</v>
      </c>
      <c r="AB482" t="s">
        <v>5161</v>
      </c>
      <c r="AC482" t="s">
        <v>5162</v>
      </c>
      <c r="AD482" t="s">
        <v>3527</v>
      </c>
      <c r="AE482" t="s">
        <v>118</v>
      </c>
      <c r="AF482" s="4">
        <v>96952</v>
      </c>
      <c r="AG482" t="s">
        <v>119</v>
      </c>
      <c r="AH482" t="s">
        <v>132</v>
      </c>
      <c r="AI482" s="5">
        <v>16704339989</v>
      </c>
      <c r="AK482" t="s">
        <v>5166</v>
      </c>
      <c r="BC482" t="str">
        <f>"49-3011.00"</f>
        <v>49-3011.00</v>
      </c>
      <c r="BD482" t="s">
        <v>524</v>
      </c>
      <c r="BE482" t="s">
        <v>5214</v>
      </c>
      <c r="BF482" t="s">
        <v>5215</v>
      </c>
      <c r="BG482">
        <v>2</v>
      </c>
      <c r="BH482">
        <v>2</v>
      </c>
      <c r="BI482" s="1">
        <v>44958</v>
      </c>
      <c r="BJ482" s="1">
        <v>45322</v>
      </c>
      <c r="BK482" s="1">
        <v>44958</v>
      </c>
      <c r="BL482" s="1">
        <v>45322</v>
      </c>
      <c r="BM482">
        <v>40</v>
      </c>
      <c r="BN482">
        <v>0</v>
      </c>
      <c r="BO482">
        <v>8</v>
      </c>
      <c r="BP482">
        <v>8</v>
      </c>
      <c r="BQ482">
        <v>8</v>
      </c>
      <c r="BR482">
        <v>8</v>
      </c>
      <c r="BS482">
        <v>8</v>
      </c>
      <c r="BT482">
        <v>0</v>
      </c>
      <c r="BU482" t="str">
        <f>"8:00 AM"</f>
        <v>8:00 AM</v>
      </c>
      <c r="BV482" t="str">
        <f>"5:00 PM"</f>
        <v>5:00 PM</v>
      </c>
      <c r="BW482" t="s">
        <v>164</v>
      </c>
      <c r="BX482">
        <v>0</v>
      </c>
      <c r="BY482">
        <v>6</v>
      </c>
      <c r="BZ482" t="s">
        <v>113</v>
      </c>
      <c r="CB482" s="3" t="s">
        <v>5216</v>
      </c>
      <c r="CC482" t="s">
        <v>5161</v>
      </c>
      <c r="CD482" t="s">
        <v>5162</v>
      </c>
      <c r="CE482" t="s">
        <v>3527</v>
      </c>
      <c r="CF482" t="s">
        <v>118</v>
      </c>
      <c r="CG482" s="4">
        <v>96952</v>
      </c>
      <c r="CH482" s="2">
        <v>15.68</v>
      </c>
      <c r="CI482" s="2">
        <v>15.75</v>
      </c>
      <c r="CJ482" s="2">
        <v>0</v>
      </c>
      <c r="CK482" s="2">
        <v>0</v>
      </c>
      <c r="CL482" t="s">
        <v>131</v>
      </c>
      <c r="CM482" t="s">
        <v>132</v>
      </c>
      <c r="CN482" t="s">
        <v>133</v>
      </c>
      <c r="CP482" t="s">
        <v>113</v>
      </c>
      <c r="CQ482" t="s">
        <v>134</v>
      </c>
      <c r="CR482" t="s">
        <v>113</v>
      </c>
      <c r="CS482" t="s">
        <v>113</v>
      </c>
      <c r="CT482" t="s">
        <v>134</v>
      </c>
      <c r="CU482" t="s">
        <v>134</v>
      </c>
      <c r="CV482" t="s">
        <v>132</v>
      </c>
      <c r="CW482" t="s">
        <v>4181</v>
      </c>
      <c r="CX482" s="5">
        <v>16704339989</v>
      </c>
      <c r="CY482" t="s">
        <v>5170</v>
      </c>
      <c r="CZ482" t="s">
        <v>5171</v>
      </c>
      <c r="DA482" t="s">
        <v>134</v>
      </c>
      <c r="DB482" t="s">
        <v>113</v>
      </c>
    </row>
    <row r="483" spans="1:111" ht="14.45" customHeight="1" x14ac:dyDescent="0.25">
      <c r="A483" t="s">
        <v>4958</v>
      </c>
      <c r="B483" t="s">
        <v>187</v>
      </c>
      <c r="C483" s="1">
        <v>44825.859397106484</v>
      </c>
      <c r="D483" s="1">
        <v>44875</v>
      </c>
      <c r="E483" t="s">
        <v>112</v>
      </c>
      <c r="F483" s="1">
        <v>44991.791666666664</v>
      </c>
      <c r="G483" t="s">
        <v>113</v>
      </c>
      <c r="H483" t="s">
        <v>113</v>
      </c>
      <c r="I483" t="s">
        <v>113</v>
      </c>
      <c r="J483" t="s">
        <v>4959</v>
      </c>
      <c r="K483" t="s">
        <v>4960</v>
      </c>
      <c r="L483" t="s">
        <v>4961</v>
      </c>
      <c r="M483" t="s">
        <v>4961</v>
      </c>
      <c r="N483" t="s">
        <v>141</v>
      </c>
      <c r="O483" t="s">
        <v>118</v>
      </c>
      <c r="P483" s="4">
        <v>96950</v>
      </c>
      <c r="Q483" t="s">
        <v>119</v>
      </c>
      <c r="S483" s="5">
        <v>16702346445</v>
      </c>
      <c r="T483">
        <v>2263</v>
      </c>
      <c r="U483">
        <v>452311</v>
      </c>
      <c r="V483" t="s">
        <v>120</v>
      </c>
      <c r="X483" t="s">
        <v>2850</v>
      </c>
      <c r="Y483" t="s">
        <v>2851</v>
      </c>
      <c r="AA483" t="s">
        <v>2852</v>
      </c>
      <c r="AB483" t="s">
        <v>4962</v>
      </c>
      <c r="AC483" t="s">
        <v>3445</v>
      </c>
      <c r="AD483" t="s">
        <v>141</v>
      </c>
      <c r="AE483" t="s">
        <v>118</v>
      </c>
      <c r="AF483" s="4">
        <v>96950</v>
      </c>
      <c r="AG483" t="s">
        <v>119</v>
      </c>
      <c r="AI483" s="5">
        <v>16702346445</v>
      </c>
      <c r="AJ483">
        <v>2263</v>
      </c>
      <c r="AK483" t="s">
        <v>2854</v>
      </c>
      <c r="BC483" t="str">
        <f>"51-3011.00"</f>
        <v>51-3011.00</v>
      </c>
      <c r="BD483" t="s">
        <v>718</v>
      </c>
      <c r="BE483" t="s">
        <v>4963</v>
      </c>
      <c r="BF483" t="s">
        <v>4964</v>
      </c>
      <c r="BG483">
        <v>1</v>
      </c>
      <c r="BH483">
        <v>1</v>
      </c>
      <c r="BI483" s="1">
        <v>44993</v>
      </c>
      <c r="BJ483" s="1">
        <v>45358</v>
      </c>
      <c r="BK483" s="1">
        <v>44993</v>
      </c>
      <c r="BL483" s="1">
        <v>45358</v>
      </c>
      <c r="BM483">
        <v>40</v>
      </c>
      <c r="BN483">
        <v>0</v>
      </c>
      <c r="BO483">
        <v>8</v>
      </c>
      <c r="BP483">
        <v>8</v>
      </c>
      <c r="BQ483">
        <v>8</v>
      </c>
      <c r="BR483">
        <v>8</v>
      </c>
      <c r="BS483">
        <v>8</v>
      </c>
      <c r="BT483">
        <v>0</v>
      </c>
      <c r="BU483" t="str">
        <f>"9:00 AM"</f>
        <v>9:00 AM</v>
      </c>
      <c r="BV483" t="str">
        <f>"6:00 PM"</f>
        <v>6:00 PM</v>
      </c>
      <c r="BW483" t="s">
        <v>164</v>
      </c>
      <c r="BX483">
        <v>0</v>
      </c>
      <c r="BY483">
        <v>12</v>
      </c>
      <c r="BZ483" t="s">
        <v>113</v>
      </c>
      <c r="CB483" s="3" t="s">
        <v>4965</v>
      </c>
      <c r="CC483" t="s">
        <v>4961</v>
      </c>
      <c r="CD483" t="s">
        <v>4961</v>
      </c>
      <c r="CE483" t="s">
        <v>141</v>
      </c>
      <c r="CF483" t="s">
        <v>118</v>
      </c>
      <c r="CG483" s="4">
        <v>96950</v>
      </c>
      <c r="CH483" s="2">
        <v>8.19</v>
      </c>
      <c r="CI483" s="2">
        <v>8.19</v>
      </c>
      <c r="CJ483" s="2">
        <v>12.28</v>
      </c>
      <c r="CK483" s="2">
        <v>12.28</v>
      </c>
      <c r="CL483" t="s">
        <v>131</v>
      </c>
      <c r="CM483" t="s">
        <v>2858</v>
      </c>
      <c r="CN483" t="s">
        <v>133</v>
      </c>
      <c r="CP483" t="s">
        <v>113</v>
      </c>
      <c r="CQ483" t="s">
        <v>134</v>
      </c>
      <c r="CR483" t="s">
        <v>113</v>
      </c>
      <c r="CS483" t="s">
        <v>134</v>
      </c>
      <c r="CT483" t="s">
        <v>132</v>
      </c>
      <c r="CU483" t="s">
        <v>134</v>
      </c>
      <c r="CV483" t="s">
        <v>132</v>
      </c>
      <c r="CW483" t="s">
        <v>132</v>
      </c>
      <c r="CX483" s="5">
        <v>16702346445</v>
      </c>
      <c r="CY483" t="s">
        <v>2854</v>
      </c>
      <c r="CZ483" t="s">
        <v>132</v>
      </c>
      <c r="DA483" t="s">
        <v>134</v>
      </c>
      <c r="DB483" t="s">
        <v>113</v>
      </c>
      <c r="DC483" t="s">
        <v>2850</v>
      </c>
      <c r="DD483" t="s">
        <v>2851</v>
      </c>
      <c r="DF483" t="s">
        <v>4966</v>
      </c>
      <c r="DG483" t="s">
        <v>2854</v>
      </c>
    </row>
    <row r="484" spans="1:111" ht="14.45" customHeight="1" x14ac:dyDescent="0.25">
      <c r="A484" t="s">
        <v>4967</v>
      </c>
      <c r="B484" t="s">
        <v>187</v>
      </c>
      <c r="C484" s="1">
        <v>44809.45603587963</v>
      </c>
      <c r="D484" s="1">
        <v>44875</v>
      </c>
      <c r="E484" t="s">
        <v>170</v>
      </c>
      <c r="G484" t="s">
        <v>113</v>
      </c>
      <c r="H484" t="s">
        <v>113</v>
      </c>
      <c r="I484" t="s">
        <v>113</v>
      </c>
      <c r="J484" t="s">
        <v>114</v>
      </c>
      <c r="L484" t="s">
        <v>4646</v>
      </c>
      <c r="M484" t="s">
        <v>4647</v>
      </c>
      <c r="N484" t="s">
        <v>117</v>
      </c>
      <c r="O484" t="s">
        <v>118</v>
      </c>
      <c r="P484" s="4">
        <v>96950</v>
      </c>
      <c r="Q484" t="s">
        <v>119</v>
      </c>
      <c r="S484" s="5">
        <v>16702870657</v>
      </c>
      <c r="U484">
        <v>561720</v>
      </c>
      <c r="V484" t="s">
        <v>120</v>
      </c>
      <c r="X484" t="s">
        <v>121</v>
      </c>
      <c r="Y484" t="s">
        <v>122</v>
      </c>
      <c r="AA484" t="s">
        <v>1075</v>
      </c>
      <c r="AB484" t="s">
        <v>4646</v>
      </c>
      <c r="AC484" t="s">
        <v>4647</v>
      </c>
      <c r="AD484" t="s">
        <v>117</v>
      </c>
      <c r="AE484" t="s">
        <v>118</v>
      </c>
      <c r="AF484" s="4">
        <v>96950</v>
      </c>
      <c r="AG484" t="s">
        <v>119</v>
      </c>
      <c r="AI484" s="5">
        <v>16702870657</v>
      </c>
      <c r="AK484" t="s">
        <v>124</v>
      </c>
      <c r="BC484" t="str">
        <f>"49-9071.00"</f>
        <v>49-9071.00</v>
      </c>
      <c r="BD484" t="s">
        <v>240</v>
      </c>
      <c r="BE484" t="s">
        <v>4968</v>
      </c>
      <c r="BF484" t="s">
        <v>4969</v>
      </c>
      <c r="BG484">
        <v>6</v>
      </c>
      <c r="BH484">
        <v>6</v>
      </c>
      <c r="BI484" s="1">
        <v>44866</v>
      </c>
      <c r="BJ484" s="1">
        <v>45230</v>
      </c>
      <c r="BK484" s="1">
        <v>44875</v>
      </c>
      <c r="BL484" s="1">
        <v>45230</v>
      </c>
      <c r="BM484">
        <v>35</v>
      </c>
      <c r="BN484">
        <v>0</v>
      </c>
      <c r="BO484">
        <v>7</v>
      </c>
      <c r="BP484">
        <v>7</v>
      </c>
      <c r="BQ484">
        <v>7</v>
      </c>
      <c r="BR484">
        <v>7</v>
      </c>
      <c r="BS484">
        <v>7</v>
      </c>
      <c r="BT484">
        <v>0</v>
      </c>
      <c r="BU484" t="str">
        <f>"9:00 AM"</f>
        <v>9:00 AM</v>
      </c>
      <c r="BV484" t="str">
        <f>"5:00 PM"</f>
        <v>5:00 PM</v>
      </c>
      <c r="BW484" t="s">
        <v>128</v>
      </c>
      <c r="BX484">
        <v>0</v>
      </c>
      <c r="BY484">
        <v>6</v>
      </c>
      <c r="BZ484" t="s">
        <v>113</v>
      </c>
      <c r="CB484" s="3" t="s">
        <v>4970</v>
      </c>
      <c r="CC484" t="s">
        <v>4647</v>
      </c>
      <c r="CE484" t="s">
        <v>117</v>
      </c>
      <c r="CF484" t="s">
        <v>118</v>
      </c>
      <c r="CG484" s="4">
        <v>96950</v>
      </c>
      <c r="CH484" s="2">
        <v>9.19</v>
      </c>
      <c r="CI484" s="2">
        <v>9.19</v>
      </c>
      <c r="CJ484" s="2">
        <v>13.79</v>
      </c>
      <c r="CK484" s="2">
        <v>13.79</v>
      </c>
      <c r="CL484" t="s">
        <v>131</v>
      </c>
      <c r="CM484" t="s">
        <v>183</v>
      </c>
      <c r="CN484" t="s">
        <v>133</v>
      </c>
      <c r="CP484" t="s">
        <v>134</v>
      </c>
      <c r="CQ484" t="s">
        <v>134</v>
      </c>
      <c r="CR484" t="s">
        <v>134</v>
      </c>
      <c r="CS484" t="s">
        <v>134</v>
      </c>
      <c r="CT484" t="s">
        <v>134</v>
      </c>
      <c r="CU484" t="s">
        <v>134</v>
      </c>
      <c r="CV484" t="s">
        <v>134</v>
      </c>
      <c r="CW484" t="s">
        <v>171</v>
      </c>
      <c r="CX484" s="5">
        <v>16702870657</v>
      </c>
      <c r="CY484" t="s">
        <v>124</v>
      </c>
      <c r="CZ484" t="s">
        <v>4651</v>
      </c>
      <c r="DA484" t="s">
        <v>134</v>
      </c>
      <c r="DB484" t="s">
        <v>113</v>
      </c>
    </row>
    <row r="485" spans="1:111" ht="14.45" customHeight="1" x14ac:dyDescent="0.25">
      <c r="A485" t="s">
        <v>4971</v>
      </c>
      <c r="B485" t="s">
        <v>187</v>
      </c>
      <c r="C485" s="1">
        <v>44797.806718518521</v>
      </c>
      <c r="D485" s="1">
        <v>44875</v>
      </c>
      <c r="E485" t="s">
        <v>170</v>
      </c>
      <c r="G485" t="s">
        <v>134</v>
      </c>
      <c r="H485" t="s">
        <v>113</v>
      </c>
      <c r="I485" t="s">
        <v>113</v>
      </c>
      <c r="J485" t="s">
        <v>705</v>
      </c>
      <c r="K485" t="s">
        <v>706</v>
      </c>
      <c r="L485" t="s">
        <v>707</v>
      </c>
      <c r="M485" t="s">
        <v>141</v>
      </c>
      <c r="N485" t="s">
        <v>708</v>
      </c>
      <c r="O485" t="s">
        <v>118</v>
      </c>
      <c r="P485" s="4">
        <v>96950</v>
      </c>
      <c r="Q485" t="s">
        <v>119</v>
      </c>
      <c r="S485" s="5">
        <v>16702331530</v>
      </c>
      <c r="U485">
        <v>31181</v>
      </c>
      <c r="V485" t="s">
        <v>120</v>
      </c>
      <c r="X485" t="s">
        <v>709</v>
      </c>
      <c r="Y485" t="s">
        <v>710</v>
      </c>
      <c r="Z485" t="s">
        <v>183</v>
      </c>
      <c r="AA485" t="s">
        <v>711</v>
      </c>
      <c r="AB485" t="s">
        <v>707</v>
      </c>
      <c r="AC485" t="s">
        <v>141</v>
      </c>
      <c r="AD485" t="s">
        <v>708</v>
      </c>
      <c r="AE485" t="s">
        <v>118</v>
      </c>
      <c r="AF485" s="4">
        <v>96950</v>
      </c>
      <c r="AG485" t="s">
        <v>119</v>
      </c>
      <c r="AI485" s="5">
        <v>16702331530</v>
      </c>
      <c r="AK485" t="s">
        <v>712</v>
      </c>
      <c r="BC485" t="str">
        <f>"35-2014.00"</f>
        <v>35-2014.00</v>
      </c>
      <c r="BD485" t="s">
        <v>287</v>
      </c>
      <c r="BE485" t="s">
        <v>4972</v>
      </c>
      <c r="BF485" t="s">
        <v>412</v>
      </c>
      <c r="BG485">
        <v>1</v>
      </c>
      <c r="BH485">
        <v>1</v>
      </c>
      <c r="BI485" s="1">
        <v>44835</v>
      </c>
      <c r="BJ485" s="1">
        <v>45930</v>
      </c>
      <c r="BK485" s="1">
        <v>44875</v>
      </c>
      <c r="BL485" s="1">
        <v>45930</v>
      </c>
      <c r="BM485">
        <v>35</v>
      </c>
      <c r="BN485">
        <v>6</v>
      </c>
      <c r="BO485">
        <v>6</v>
      </c>
      <c r="BP485">
        <v>0</v>
      </c>
      <c r="BQ485">
        <v>5</v>
      </c>
      <c r="BR485">
        <v>6</v>
      </c>
      <c r="BS485">
        <v>6</v>
      </c>
      <c r="BT485">
        <v>6</v>
      </c>
      <c r="BU485" t="str">
        <f>"9:30 AM"</f>
        <v>9:30 AM</v>
      </c>
      <c r="BV485" t="str">
        <f>"9:30 PM"</f>
        <v>9:30 PM</v>
      </c>
      <c r="BW485" t="s">
        <v>164</v>
      </c>
      <c r="BX485">
        <v>0</v>
      </c>
      <c r="BY485">
        <v>12</v>
      </c>
      <c r="BZ485" t="s">
        <v>113</v>
      </c>
      <c r="CB485" t="s">
        <v>4973</v>
      </c>
      <c r="CC485" t="s">
        <v>707</v>
      </c>
      <c r="CD485" t="s">
        <v>141</v>
      </c>
      <c r="CE485" t="s">
        <v>708</v>
      </c>
      <c r="CF485" t="s">
        <v>118</v>
      </c>
      <c r="CG485" s="4">
        <v>96950</v>
      </c>
      <c r="CH485" s="2">
        <v>8.5500000000000007</v>
      </c>
      <c r="CI485" s="2">
        <v>8.5500000000000007</v>
      </c>
      <c r="CJ485" s="2">
        <v>12.83</v>
      </c>
      <c r="CK485" s="2">
        <v>12.83</v>
      </c>
      <c r="CL485" t="s">
        <v>131</v>
      </c>
      <c r="CM485" t="s">
        <v>183</v>
      </c>
      <c r="CN485" t="s">
        <v>133</v>
      </c>
      <c r="CP485" t="s">
        <v>113</v>
      </c>
      <c r="CQ485" t="s">
        <v>134</v>
      </c>
      <c r="CR485" t="s">
        <v>113</v>
      </c>
      <c r="CS485" t="s">
        <v>134</v>
      </c>
      <c r="CT485" t="s">
        <v>132</v>
      </c>
      <c r="CU485" t="s">
        <v>134</v>
      </c>
      <c r="CV485" t="s">
        <v>132</v>
      </c>
      <c r="CW485" t="s">
        <v>715</v>
      </c>
      <c r="CX485" s="5">
        <v>16702331530</v>
      </c>
      <c r="CY485" t="s">
        <v>712</v>
      </c>
      <c r="CZ485" t="s">
        <v>716</v>
      </c>
      <c r="DA485" t="s">
        <v>134</v>
      </c>
      <c r="DB485" t="s">
        <v>113</v>
      </c>
      <c r="DC485" t="s">
        <v>709</v>
      </c>
      <c r="DD485" t="s">
        <v>710</v>
      </c>
      <c r="DE485" t="s">
        <v>183</v>
      </c>
    </row>
    <row r="486" spans="1:111" ht="14.45" customHeight="1" x14ac:dyDescent="0.25">
      <c r="A486" t="s">
        <v>4974</v>
      </c>
      <c r="B486" t="s">
        <v>313</v>
      </c>
      <c r="C486" s="1">
        <v>44771.147223032407</v>
      </c>
      <c r="D486" s="1">
        <v>44875</v>
      </c>
      <c r="E486" t="s">
        <v>170</v>
      </c>
      <c r="G486" t="s">
        <v>113</v>
      </c>
      <c r="H486" t="s">
        <v>113</v>
      </c>
      <c r="I486" t="s">
        <v>113</v>
      </c>
      <c r="J486" t="s">
        <v>4975</v>
      </c>
      <c r="K486" t="s">
        <v>4975</v>
      </c>
      <c r="L486" t="s">
        <v>3851</v>
      </c>
      <c r="M486" t="s">
        <v>3852</v>
      </c>
      <c r="N486" t="s">
        <v>117</v>
      </c>
      <c r="O486" t="s">
        <v>118</v>
      </c>
      <c r="P486" s="4">
        <v>96950</v>
      </c>
      <c r="Q486" t="s">
        <v>119</v>
      </c>
      <c r="R486" t="s">
        <v>132</v>
      </c>
      <c r="S486" s="5">
        <v>16702357642</v>
      </c>
      <c r="U486">
        <v>56173</v>
      </c>
      <c r="V486" t="s">
        <v>120</v>
      </c>
      <c r="X486" t="s">
        <v>3853</v>
      </c>
      <c r="Y486" t="s">
        <v>3854</v>
      </c>
      <c r="Z486" t="s">
        <v>3855</v>
      </c>
      <c r="AA486" t="s">
        <v>3856</v>
      </c>
      <c r="AB486" t="s">
        <v>3851</v>
      </c>
      <c r="AC486" t="s">
        <v>3852</v>
      </c>
      <c r="AD486" t="s">
        <v>117</v>
      </c>
      <c r="AE486" t="s">
        <v>118</v>
      </c>
      <c r="AF486" s="4">
        <v>96950</v>
      </c>
      <c r="AG486" t="s">
        <v>119</v>
      </c>
      <c r="AH486" t="s">
        <v>132</v>
      </c>
      <c r="AI486" s="5">
        <v>16702357642</v>
      </c>
      <c r="AK486" t="s">
        <v>4976</v>
      </c>
      <c r="BC486" t="str">
        <f>"37-3011.00"</f>
        <v>37-3011.00</v>
      </c>
      <c r="BD486" t="s">
        <v>2461</v>
      </c>
      <c r="BE486" t="s">
        <v>4977</v>
      </c>
      <c r="BF486" t="s">
        <v>4978</v>
      </c>
      <c r="BG486">
        <v>6</v>
      </c>
      <c r="BH486">
        <v>4</v>
      </c>
      <c r="BI486" s="1">
        <v>44835</v>
      </c>
      <c r="BJ486" s="1">
        <v>45199</v>
      </c>
      <c r="BK486" s="1">
        <v>44875</v>
      </c>
      <c r="BL486" s="1">
        <v>45199</v>
      </c>
      <c r="BM486">
        <v>40</v>
      </c>
      <c r="BN486">
        <v>0</v>
      </c>
      <c r="BO486">
        <v>8</v>
      </c>
      <c r="BP486">
        <v>8</v>
      </c>
      <c r="BQ486">
        <v>8</v>
      </c>
      <c r="BR486">
        <v>8</v>
      </c>
      <c r="BS486">
        <v>8</v>
      </c>
      <c r="BT486">
        <v>0</v>
      </c>
      <c r="BU486" t="str">
        <f>"7:00 AM"</f>
        <v>7:00 AM</v>
      </c>
      <c r="BV486" t="str">
        <f>"4:00 PM"</f>
        <v>4:00 PM</v>
      </c>
      <c r="BW486" t="s">
        <v>164</v>
      </c>
      <c r="BX486">
        <v>0</v>
      </c>
      <c r="BY486">
        <v>3</v>
      </c>
      <c r="BZ486" t="s">
        <v>113</v>
      </c>
      <c r="CB486" t="s">
        <v>4979</v>
      </c>
      <c r="CC486" t="s">
        <v>4980</v>
      </c>
      <c r="CD486" t="s">
        <v>4981</v>
      </c>
      <c r="CE486" t="s">
        <v>117</v>
      </c>
      <c r="CF486" t="s">
        <v>118</v>
      </c>
      <c r="CG486" s="4">
        <v>96950</v>
      </c>
      <c r="CH486" s="2">
        <v>7.77</v>
      </c>
      <c r="CI486" s="2">
        <v>7.77</v>
      </c>
      <c r="CJ486" s="2">
        <v>11.65</v>
      </c>
      <c r="CK486" s="2">
        <v>11.65</v>
      </c>
      <c r="CL486" t="s">
        <v>131</v>
      </c>
      <c r="CM486" t="s">
        <v>132</v>
      </c>
      <c r="CN486" t="s">
        <v>133</v>
      </c>
      <c r="CP486" t="s">
        <v>113</v>
      </c>
      <c r="CQ486" t="s">
        <v>134</v>
      </c>
      <c r="CR486" t="s">
        <v>134</v>
      </c>
      <c r="CS486" t="s">
        <v>134</v>
      </c>
      <c r="CT486" t="s">
        <v>132</v>
      </c>
      <c r="CU486" t="s">
        <v>134</v>
      </c>
      <c r="CV486" t="s">
        <v>132</v>
      </c>
      <c r="CW486" t="s">
        <v>132</v>
      </c>
      <c r="CX486" s="5">
        <v>16702357642</v>
      </c>
      <c r="CY486" t="s">
        <v>4976</v>
      </c>
      <c r="CZ486" t="s">
        <v>132</v>
      </c>
      <c r="DA486" t="s">
        <v>134</v>
      </c>
      <c r="DB486" t="s">
        <v>113</v>
      </c>
    </row>
    <row r="487" spans="1:111" ht="14.45" customHeight="1" x14ac:dyDescent="0.25">
      <c r="A487" t="s">
        <v>4982</v>
      </c>
      <c r="B487" t="s">
        <v>187</v>
      </c>
      <c r="C487" s="1">
        <v>44823.895899074072</v>
      </c>
      <c r="D487" s="1">
        <v>44875</v>
      </c>
      <c r="E487" t="s">
        <v>112</v>
      </c>
      <c r="F487" s="1">
        <v>44984.791666666664</v>
      </c>
      <c r="G487" t="s">
        <v>113</v>
      </c>
      <c r="H487" t="s">
        <v>113</v>
      </c>
      <c r="I487" t="s">
        <v>113</v>
      </c>
      <c r="J487" t="s">
        <v>4983</v>
      </c>
      <c r="K487" t="s">
        <v>4984</v>
      </c>
      <c r="L487" t="s">
        <v>4985</v>
      </c>
      <c r="N487" t="s">
        <v>141</v>
      </c>
      <c r="O487" t="s">
        <v>118</v>
      </c>
      <c r="P487" s="4">
        <v>96950</v>
      </c>
      <c r="Q487" t="s">
        <v>119</v>
      </c>
      <c r="S487" s="5">
        <v>16702343977</v>
      </c>
      <c r="U487">
        <v>8111</v>
      </c>
      <c r="V487" t="s">
        <v>120</v>
      </c>
      <c r="X487" t="s">
        <v>142</v>
      </c>
      <c r="Y487" t="s">
        <v>4986</v>
      </c>
      <c r="AA487" t="s">
        <v>326</v>
      </c>
      <c r="AB487" t="s">
        <v>4985</v>
      </c>
      <c r="AD487" t="s">
        <v>141</v>
      </c>
      <c r="AE487" t="s">
        <v>118</v>
      </c>
      <c r="AF487" s="4">
        <v>96950</v>
      </c>
      <c r="AG487" t="s">
        <v>119</v>
      </c>
      <c r="AI487" s="5">
        <v>16702343977</v>
      </c>
      <c r="AK487" t="s">
        <v>4987</v>
      </c>
      <c r="BC487" t="str">
        <f>"49-3023.00"</f>
        <v>49-3023.00</v>
      </c>
      <c r="BD487" t="s">
        <v>1481</v>
      </c>
      <c r="BE487" t="s">
        <v>4988</v>
      </c>
      <c r="BF487" t="s">
        <v>1481</v>
      </c>
      <c r="BG487">
        <v>1</v>
      </c>
      <c r="BH487">
        <v>1</v>
      </c>
      <c r="BI487" s="1">
        <v>44986</v>
      </c>
      <c r="BJ487" s="1">
        <v>45350</v>
      </c>
      <c r="BK487" s="1">
        <v>44986</v>
      </c>
      <c r="BL487" s="1">
        <v>45350</v>
      </c>
      <c r="BM487">
        <v>35</v>
      </c>
      <c r="BN487">
        <v>0</v>
      </c>
      <c r="BO487">
        <v>7</v>
      </c>
      <c r="BP487">
        <v>7</v>
      </c>
      <c r="BQ487">
        <v>7</v>
      </c>
      <c r="BR487">
        <v>7</v>
      </c>
      <c r="BS487">
        <v>7</v>
      </c>
      <c r="BT487">
        <v>0</v>
      </c>
      <c r="BU487" t="str">
        <f>"8:00 AM"</f>
        <v>8:00 AM</v>
      </c>
      <c r="BV487" t="str">
        <f>"4:00 PM"</f>
        <v>4:00 PM</v>
      </c>
      <c r="BW487" t="s">
        <v>164</v>
      </c>
      <c r="BX487">
        <v>0</v>
      </c>
      <c r="BY487">
        <v>12</v>
      </c>
      <c r="BZ487" t="s">
        <v>113</v>
      </c>
      <c r="CB487" s="3" t="s">
        <v>4989</v>
      </c>
      <c r="CC487" t="s">
        <v>1223</v>
      </c>
      <c r="CE487" t="s">
        <v>117</v>
      </c>
      <c r="CF487" t="s">
        <v>118</v>
      </c>
      <c r="CG487" s="4">
        <v>96950</v>
      </c>
      <c r="CH487" s="2">
        <v>9.93</v>
      </c>
      <c r="CI487" s="2">
        <v>9.93</v>
      </c>
      <c r="CJ487" s="2">
        <v>14.89</v>
      </c>
      <c r="CK487" s="2">
        <v>14.89</v>
      </c>
      <c r="CL487" t="s">
        <v>131</v>
      </c>
      <c r="CM487" t="s">
        <v>557</v>
      </c>
      <c r="CN487" t="s">
        <v>133</v>
      </c>
      <c r="CP487" t="s">
        <v>113</v>
      </c>
      <c r="CQ487" t="s">
        <v>134</v>
      </c>
      <c r="CR487" t="s">
        <v>113</v>
      </c>
      <c r="CS487" t="s">
        <v>134</v>
      </c>
      <c r="CT487" t="s">
        <v>132</v>
      </c>
      <c r="CU487" t="s">
        <v>134</v>
      </c>
      <c r="CV487" t="s">
        <v>132</v>
      </c>
      <c r="CW487" t="s">
        <v>4990</v>
      </c>
      <c r="CX487" s="5">
        <v>16702343977</v>
      </c>
      <c r="CY487" t="s">
        <v>4987</v>
      </c>
      <c r="CZ487" t="s">
        <v>132</v>
      </c>
      <c r="DA487" t="s">
        <v>134</v>
      </c>
      <c r="DB487" t="s">
        <v>113</v>
      </c>
      <c r="DC487" t="s">
        <v>4454</v>
      </c>
      <c r="DD487" t="s">
        <v>4991</v>
      </c>
      <c r="DF487" t="s">
        <v>4983</v>
      </c>
      <c r="DG487" t="s">
        <v>4987</v>
      </c>
    </row>
    <row r="488" spans="1:111" ht="14.45" customHeight="1" x14ac:dyDescent="0.25">
      <c r="A488" t="s">
        <v>4992</v>
      </c>
      <c r="B488" t="s">
        <v>187</v>
      </c>
      <c r="C488" s="1">
        <v>44799.175902430557</v>
      </c>
      <c r="D488" s="1">
        <v>44875</v>
      </c>
      <c r="E488" t="s">
        <v>170</v>
      </c>
      <c r="G488" t="s">
        <v>113</v>
      </c>
      <c r="H488" t="s">
        <v>113</v>
      </c>
      <c r="I488" t="s">
        <v>113</v>
      </c>
      <c r="J488" t="s">
        <v>4537</v>
      </c>
      <c r="K488" t="s">
        <v>132</v>
      </c>
      <c r="L488" t="s">
        <v>4538</v>
      </c>
      <c r="M488" t="s">
        <v>4539</v>
      </c>
      <c r="N488" t="s">
        <v>141</v>
      </c>
      <c r="O488" t="s">
        <v>118</v>
      </c>
      <c r="P488" s="4">
        <v>96950</v>
      </c>
      <c r="Q488" t="s">
        <v>119</v>
      </c>
      <c r="R488" t="s">
        <v>132</v>
      </c>
      <c r="S488" s="5">
        <v>16702368202</v>
      </c>
      <c r="T488">
        <v>3554</v>
      </c>
      <c r="U488">
        <v>62211</v>
      </c>
      <c r="V488" t="s">
        <v>120</v>
      </c>
      <c r="X488" t="s">
        <v>4540</v>
      </c>
      <c r="Y488" t="s">
        <v>4541</v>
      </c>
      <c r="Z488" t="s">
        <v>1847</v>
      </c>
      <c r="AA488" t="s">
        <v>4542</v>
      </c>
      <c r="AB488" t="s">
        <v>4538</v>
      </c>
      <c r="AC488" t="s">
        <v>4539</v>
      </c>
      <c r="AD488" t="s">
        <v>141</v>
      </c>
      <c r="AE488" t="s">
        <v>118</v>
      </c>
      <c r="AF488" s="4">
        <v>96950</v>
      </c>
      <c r="AG488" t="s">
        <v>119</v>
      </c>
      <c r="AH488" t="s">
        <v>132</v>
      </c>
      <c r="AI488" s="5">
        <v>16702368202</v>
      </c>
      <c r="AJ488">
        <v>3554</v>
      </c>
      <c r="AK488" t="s">
        <v>4543</v>
      </c>
      <c r="BC488" t="str">
        <f>"29-1141.00"</f>
        <v>29-1141.00</v>
      </c>
      <c r="BD488" t="s">
        <v>4137</v>
      </c>
      <c r="BE488" t="s">
        <v>4902</v>
      </c>
      <c r="BF488" t="s">
        <v>4903</v>
      </c>
      <c r="BG488">
        <v>50</v>
      </c>
      <c r="BH488">
        <v>50</v>
      </c>
      <c r="BI488" s="1">
        <v>44911</v>
      </c>
      <c r="BJ488" s="1">
        <v>45275</v>
      </c>
      <c r="BK488" s="1">
        <v>44911</v>
      </c>
      <c r="BL488" s="1">
        <v>45275</v>
      </c>
      <c r="BM488">
        <v>40</v>
      </c>
      <c r="BN488">
        <v>12</v>
      </c>
      <c r="BO488">
        <v>12</v>
      </c>
      <c r="BP488">
        <v>12</v>
      </c>
      <c r="BQ488">
        <v>4</v>
      </c>
      <c r="BR488">
        <v>0</v>
      </c>
      <c r="BS488">
        <v>0</v>
      </c>
      <c r="BT488">
        <v>0</v>
      </c>
      <c r="BU488" t="str">
        <f>"7:30 AM"</f>
        <v>7:30 AM</v>
      </c>
      <c r="BV488" t="str">
        <f>"7:30 PM"</f>
        <v>7:30 PM</v>
      </c>
      <c r="BW488" t="s">
        <v>394</v>
      </c>
      <c r="BX488">
        <v>0</v>
      </c>
      <c r="BY488">
        <v>0</v>
      </c>
      <c r="BZ488" t="s">
        <v>113</v>
      </c>
      <c r="CB488" t="s">
        <v>4904</v>
      </c>
      <c r="CC488" t="s">
        <v>4538</v>
      </c>
      <c r="CD488" t="s">
        <v>4539</v>
      </c>
      <c r="CE488" t="s">
        <v>141</v>
      </c>
      <c r="CF488" t="s">
        <v>118</v>
      </c>
      <c r="CG488" s="4">
        <v>96950</v>
      </c>
      <c r="CH488" s="2">
        <v>22.22</v>
      </c>
      <c r="CI488" s="2">
        <v>27.07</v>
      </c>
      <c r="CL488" t="s">
        <v>131</v>
      </c>
      <c r="CM488" t="s">
        <v>4548</v>
      </c>
      <c r="CN488" t="s">
        <v>133</v>
      </c>
      <c r="CP488" t="s">
        <v>134</v>
      </c>
      <c r="CQ488" t="s">
        <v>134</v>
      </c>
      <c r="CR488" t="s">
        <v>113</v>
      </c>
      <c r="CS488" t="s">
        <v>113</v>
      </c>
      <c r="CT488" t="s">
        <v>132</v>
      </c>
      <c r="CU488" t="s">
        <v>134</v>
      </c>
      <c r="CV488" t="s">
        <v>132</v>
      </c>
      <c r="CW488" t="s">
        <v>4549</v>
      </c>
      <c r="CX488" s="5">
        <v>16702368202</v>
      </c>
      <c r="CY488" t="s">
        <v>4550</v>
      </c>
      <c r="CZ488" t="s">
        <v>4551</v>
      </c>
      <c r="DA488" t="s">
        <v>134</v>
      </c>
      <c r="DB488" t="s">
        <v>113</v>
      </c>
      <c r="DC488" t="s">
        <v>4552</v>
      </c>
      <c r="DD488" t="s">
        <v>4553</v>
      </c>
      <c r="DE488" t="s">
        <v>2550</v>
      </c>
      <c r="DF488" t="s">
        <v>4537</v>
      </c>
      <c r="DG488" t="s">
        <v>4554</v>
      </c>
    </row>
    <row r="489" spans="1:111" ht="14.45" customHeight="1" x14ac:dyDescent="0.25">
      <c r="A489" t="s">
        <v>4993</v>
      </c>
      <c r="B489" t="s">
        <v>187</v>
      </c>
      <c r="C489" s="1">
        <v>44830.996228935182</v>
      </c>
      <c r="D489" s="1">
        <v>44875</v>
      </c>
      <c r="E489" t="s">
        <v>112</v>
      </c>
      <c r="F489" s="1">
        <v>44925.791666666664</v>
      </c>
      <c r="G489" t="s">
        <v>113</v>
      </c>
      <c r="H489" t="s">
        <v>113</v>
      </c>
      <c r="I489" t="s">
        <v>113</v>
      </c>
      <c r="J489" t="s">
        <v>4994</v>
      </c>
      <c r="L489" t="s">
        <v>4995</v>
      </c>
      <c r="N489" t="s">
        <v>3527</v>
      </c>
      <c r="O489" t="s">
        <v>118</v>
      </c>
      <c r="P489" s="4">
        <v>96952</v>
      </c>
      <c r="Q489" t="s">
        <v>119</v>
      </c>
      <c r="S489" s="5">
        <v>16704330422</v>
      </c>
      <c r="U489">
        <v>7225</v>
      </c>
      <c r="V489" t="s">
        <v>120</v>
      </c>
      <c r="X489" t="s">
        <v>4703</v>
      </c>
      <c r="Y489" t="s">
        <v>4704</v>
      </c>
      <c r="Z489" t="s">
        <v>2408</v>
      </c>
      <c r="AA489" t="s">
        <v>326</v>
      </c>
      <c r="AB489" t="s">
        <v>4705</v>
      </c>
      <c r="AD489" t="s">
        <v>3527</v>
      </c>
      <c r="AE489" t="s">
        <v>118</v>
      </c>
      <c r="AF489" s="4">
        <v>96952</v>
      </c>
      <c r="AG489" t="s">
        <v>119</v>
      </c>
      <c r="AI489" s="5">
        <v>16704330422</v>
      </c>
      <c r="AK489" t="s">
        <v>4713</v>
      </c>
      <c r="BC489" t="str">
        <f>"35-2011.00"</f>
        <v>35-2011.00</v>
      </c>
      <c r="BD489" t="s">
        <v>4506</v>
      </c>
      <c r="BE489" t="s">
        <v>4996</v>
      </c>
      <c r="BF489" t="s">
        <v>412</v>
      </c>
      <c r="BG489">
        <v>2</v>
      </c>
      <c r="BH489">
        <v>2</v>
      </c>
      <c r="BI489" s="1">
        <v>44927</v>
      </c>
      <c r="BJ489" s="1">
        <v>45291</v>
      </c>
      <c r="BK489" s="1">
        <v>44927</v>
      </c>
      <c r="BL489" s="1">
        <v>45291</v>
      </c>
      <c r="BM489">
        <v>40</v>
      </c>
      <c r="BN489">
        <v>0</v>
      </c>
      <c r="BO489">
        <v>8</v>
      </c>
      <c r="BP489">
        <v>8</v>
      </c>
      <c r="BQ489">
        <v>8</v>
      </c>
      <c r="BR489">
        <v>8</v>
      </c>
      <c r="BS489">
        <v>8</v>
      </c>
      <c r="BT489">
        <v>0</v>
      </c>
      <c r="BU489" t="str">
        <f>"8:00 AM"</f>
        <v>8:00 AM</v>
      </c>
      <c r="BV489" t="str">
        <f>"5:00 PM"</f>
        <v>5:00 PM</v>
      </c>
      <c r="BW489" t="s">
        <v>128</v>
      </c>
      <c r="BX489">
        <v>0</v>
      </c>
      <c r="BY489">
        <v>3</v>
      </c>
      <c r="BZ489" t="s">
        <v>113</v>
      </c>
      <c r="CB489" t="s">
        <v>4997</v>
      </c>
      <c r="CC489" t="s">
        <v>4998</v>
      </c>
      <c r="CE489" t="s">
        <v>3527</v>
      </c>
      <c r="CF489" t="s">
        <v>118</v>
      </c>
      <c r="CG489" s="4">
        <v>96952</v>
      </c>
      <c r="CH489" s="2">
        <v>8.76</v>
      </c>
      <c r="CI489" s="2">
        <v>8.76</v>
      </c>
      <c r="CJ489" s="2">
        <v>13.14</v>
      </c>
      <c r="CK489" s="2">
        <v>13.14</v>
      </c>
      <c r="CL489" t="s">
        <v>131</v>
      </c>
      <c r="CM489" t="s">
        <v>4738</v>
      </c>
      <c r="CN489" t="s">
        <v>133</v>
      </c>
      <c r="CP489" t="s">
        <v>113</v>
      </c>
      <c r="CQ489" t="s">
        <v>134</v>
      </c>
      <c r="CR489" t="s">
        <v>134</v>
      </c>
      <c r="CS489" t="s">
        <v>134</v>
      </c>
      <c r="CT489" t="s">
        <v>132</v>
      </c>
      <c r="CU489" t="s">
        <v>134</v>
      </c>
      <c r="CV489" t="s">
        <v>132</v>
      </c>
      <c r="CW489" t="s">
        <v>4999</v>
      </c>
      <c r="CX489" s="5">
        <v>16704330422</v>
      </c>
      <c r="CY489" t="s">
        <v>4713</v>
      </c>
      <c r="CZ489" t="s">
        <v>132</v>
      </c>
      <c r="DA489" t="s">
        <v>134</v>
      </c>
      <c r="DB489" t="s">
        <v>113</v>
      </c>
    </row>
    <row r="490" spans="1:111" ht="14.45" customHeight="1" x14ac:dyDescent="0.25">
      <c r="A490" t="s">
        <v>5000</v>
      </c>
      <c r="B490" t="s">
        <v>356</v>
      </c>
      <c r="C490" s="1">
        <v>44777.806913773151</v>
      </c>
      <c r="D490" s="1">
        <v>44875</v>
      </c>
      <c r="E490" t="s">
        <v>170</v>
      </c>
      <c r="G490" t="s">
        <v>113</v>
      </c>
      <c r="H490" t="s">
        <v>113</v>
      </c>
      <c r="I490" t="s">
        <v>113</v>
      </c>
      <c r="J490" t="s">
        <v>5001</v>
      </c>
      <c r="L490" t="s">
        <v>5002</v>
      </c>
      <c r="N490" t="s">
        <v>141</v>
      </c>
      <c r="O490" t="s">
        <v>118</v>
      </c>
      <c r="P490" s="4">
        <v>96950</v>
      </c>
      <c r="Q490" t="s">
        <v>119</v>
      </c>
      <c r="S490" s="5">
        <v>16707854777</v>
      </c>
      <c r="U490">
        <v>236115</v>
      </c>
      <c r="V490" t="s">
        <v>120</v>
      </c>
      <c r="X490" t="s">
        <v>5003</v>
      </c>
      <c r="Y490" t="s">
        <v>5004</v>
      </c>
      <c r="Z490" t="s">
        <v>5005</v>
      </c>
      <c r="AA490" t="s">
        <v>326</v>
      </c>
      <c r="AB490" t="s">
        <v>5002</v>
      </c>
      <c r="AD490" t="s">
        <v>141</v>
      </c>
      <c r="AE490" t="s">
        <v>118</v>
      </c>
      <c r="AF490" s="4">
        <v>96950</v>
      </c>
      <c r="AG490" t="s">
        <v>119</v>
      </c>
      <c r="AI490" s="5">
        <v>16707854777</v>
      </c>
      <c r="AK490" t="s">
        <v>5006</v>
      </c>
      <c r="BC490" t="str">
        <f>"49-9071.00"</f>
        <v>49-9071.00</v>
      </c>
      <c r="BD490" t="s">
        <v>240</v>
      </c>
      <c r="BE490" t="s">
        <v>5007</v>
      </c>
      <c r="BF490" t="s">
        <v>1441</v>
      </c>
      <c r="BG490">
        <v>8</v>
      </c>
      <c r="BI490" s="1">
        <v>44835</v>
      </c>
      <c r="BJ490" s="1">
        <v>45199</v>
      </c>
      <c r="BM490">
        <v>35</v>
      </c>
      <c r="BN490">
        <v>0</v>
      </c>
      <c r="BO490">
        <v>7</v>
      </c>
      <c r="BP490">
        <v>7</v>
      </c>
      <c r="BQ490">
        <v>7</v>
      </c>
      <c r="BR490">
        <v>7</v>
      </c>
      <c r="BS490">
        <v>7</v>
      </c>
      <c r="BT490">
        <v>0</v>
      </c>
      <c r="BU490" t="str">
        <f>"8:00 AM"</f>
        <v>8:00 AM</v>
      </c>
      <c r="BV490" t="str">
        <f>"4:00 PM"</f>
        <v>4:00 PM</v>
      </c>
      <c r="BW490" t="s">
        <v>164</v>
      </c>
      <c r="BX490">
        <v>0</v>
      </c>
      <c r="BY490">
        <v>12</v>
      </c>
      <c r="BZ490" t="s">
        <v>113</v>
      </c>
      <c r="CB490" s="3" t="s">
        <v>5008</v>
      </c>
      <c r="CC490" t="s">
        <v>5009</v>
      </c>
      <c r="CD490" t="s">
        <v>5010</v>
      </c>
      <c r="CE490" t="s">
        <v>141</v>
      </c>
      <c r="CF490" t="s">
        <v>118</v>
      </c>
      <c r="CG490" s="4">
        <v>96950</v>
      </c>
      <c r="CH490" s="2">
        <v>9.19</v>
      </c>
      <c r="CI490" s="2">
        <v>9.19</v>
      </c>
      <c r="CJ490" s="2">
        <v>13.78</v>
      </c>
      <c r="CK490" s="2">
        <v>13.78</v>
      </c>
      <c r="CL490" t="s">
        <v>131</v>
      </c>
      <c r="CN490" t="s">
        <v>133</v>
      </c>
      <c r="CP490" t="s">
        <v>113</v>
      </c>
      <c r="CQ490" t="s">
        <v>134</v>
      </c>
      <c r="CR490" t="s">
        <v>113</v>
      </c>
      <c r="CS490" t="s">
        <v>134</v>
      </c>
      <c r="CT490" t="s">
        <v>132</v>
      </c>
      <c r="CU490" t="s">
        <v>134</v>
      </c>
      <c r="CV490" t="s">
        <v>132</v>
      </c>
      <c r="CW490" t="s">
        <v>5011</v>
      </c>
      <c r="CX490" s="5">
        <v>16707854777</v>
      </c>
      <c r="CY490" t="s">
        <v>5006</v>
      </c>
      <c r="CZ490" t="s">
        <v>624</v>
      </c>
      <c r="DA490" t="s">
        <v>134</v>
      </c>
      <c r="DB490" t="s">
        <v>113</v>
      </c>
    </row>
    <row r="491" spans="1:111" ht="14.45" customHeight="1" x14ac:dyDescent="0.25">
      <c r="A491" t="s">
        <v>5012</v>
      </c>
      <c r="B491" t="s">
        <v>187</v>
      </c>
      <c r="C491" s="1">
        <v>44818.800843287034</v>
      </c>
      <c r="D491" s="1">
        <v>44875</v>
      </c>
      <c r="E491" t="s">
        <v>170</v>
      </c>
      <c r="G491" t="s">
        <v>113</v>
      </c>
      <c r="H491" t="s">
        <v>113</v>
      </c>
      <c r="I491" t="s">
        <v>113</v>
      </c>
      <c r="J491" t="s">
        <v>4983</v>
      </c>
      <c r="K491" t="s">
        <v>4984</v>
      </c>
      <c r="L491" t="s">
        <v>4985</v>
      </c>
      <c r="N491" t="s">
        <v>141</v>
      </c>
      <c r="O491" t="s">
        <v>118</v>
      </c>
      <c r="P491" s="4">
        <v>96950</v>
      </c>
      <c r="Q491" t="s">
        <v>119</v>
      </c>
      <c r="S491" s="5">
        <v>16702343977</v>
      </c>
      <c r="U491">
        <v>8111</v>
      </c>
      <c r="V491" t="s">
        <v>120</v>
      </c>
      <c r="X491" t="s">
        <v>4454</v>
      </c>
      <c r="Y491" t="s">
        <v>4991</v>
      </c>
      <c r="AA491" t="s">
        <v>326</v>
      </c>
      <c r="AB491" t="s">
        <v>4985</v>
      </c>
      <c r="AD491" t="s">
        <v>141</v>
      </c>
      <c r="AE491" t="s">
        <v>118</v>
      </c>
      <c r="AF491" s="4">
        <v>96950</v>
      </c>
      <c r="AG491" t="s">
        <v>119</v>
      </c>
      <c r="AI491" s="5">
        <v>16702343977</v>
      </c>
      <c r="AK491" t="s">
        <v>4987</v>
      </c>
      <c r="BC491" t="str">
        <f>"49-9071.00"</f>
        <v>49-9071.00</v>
      </c>
      <c r="BD491" t="s">
        <v>240</v>
      </c>
      <c r="BE491" t="s">
        <v>5013</v>
      </c>
      <c r="BF491" t="s">
        <v>4098</v>
      </c>
      <c r="BG491">
        <v>1</v>
      </c>
      <c r="BH491">
        <v>1</v>
      </c>
      <c r="BI491" s="1">
        <v>44927</v>
      </c>
      <c r="BJ491" s="1">
        <v>45291</v>
      </c>
      <c r="BK491" s="1">
        <v>44927</v>
      </c>
      <c r="BL491" s="1">
        <v>45291</v>
      </c>
      <c r="BM491">
        <v>35</v>
      </c>
      <c r="BN491">
        <v>0</v>
      </c>
      <c r="BO491">
        <v>7</v>
      </c>
      <c r="BP491">
        <v>7</v>
      </c>
      <c r="BQ491">
        <v>7</v>
      </c>
      <c r="BR491">
        <v>7</v>
      </c>
      <c r="BS491">
        <v>7</v>
      </c>
      <c r="BT491">
        <v>0</v>
      </c>
      <c r="BU491" t="str">
        <f>"8:00 AM"</f>
        <v>8:00 AM</v>
      </c>
      <c r="BV491" t="str">
        <f>"4:00 PM"</f>
        <v>4:00 PM</v>
      </c>
      <c r="BW491" t="s">
        <v>164</v>
      </c>
      <c r="BX491">
        <v>0</v>
      </c>
      <c r="BY491">
        <v>12</v>
      </c>
      <c r="BZ491" t="s">
        <v>113</v>
      </c>
      <c r="CB491" t="s">
        <v>5014</v>
      </c>
      <c r="CC491" t="s">
        <v>5015</v>
      </c>
      <c r="CE491" t="s">
        <v>141</v>
      </c>
      <c r="CF491" t="s">
        <v>118</v>
      </c>
      <c r="CG491" s="4">
        <v>96950</v>
      </c>
      <c r="CH491" s="2">
        <v>9.19</v>
      </c>
      <c r="CI491" s="2">
        <v>9.19</v>
      </c>
      <c r="CJ491" s="2">
        <v>13.78</v>
      </c>
      <c r="CK491" s="2">
        <v>13.78</v>
      </c>
      <c r="CL491" t="s">
        <v>131</v>
      </c>
      <c r="CM491" t="s">
        <v>557</v>
      </c>
      <c r="CN491" t="s">
        <v>133</v>
      </c>
      <c r="CP491" t="s">
        <v>113</v>
      </c>
      <c r="CQ491" t="s">
        <v>134</v>
      </c>
      <c r="CR491" t="s">
        <v>113</v>
      </c>
      <c r="CS491" t="s">
        <v>134</v>
      </c>
      <c r="CT491" t="s">
        <v>132</v>
      </c>
      <c r="CU491" t="s">
        <v>134</v>
      </c>
      <c r="CV491" t="s">
        <v>132</v>
      </c>
      <c r="CW491" t="s">
        <v>245</v>
      </c>
      <c r="CX491" s="5">
        <v>16702343977</v>
      </c>
      <c r="CY491" t="s">
        <v>5016</v>
      </c>
      <c r="CZ491" t="s">
        <v>132</v>
      </c>
      <c r="DA491" t="s">
        <v>134</v>
      </c>
      <c r="DB491" t="s">
        <v>113</v>
      </c>
      <c r="DC491" t="s">
        <v>4454</v>
      </c>
      <c r="DD491" t="s">
        <v>4991</v>
      </c>
      <c r="DF491" t="s">
        <v>4983</v>
      </c>
      <c r="DG491" t="s">
        <v>4987</v>
      </c>
    </row>
    <row r="492" spans="1:111" ht="14.45" customHeight="1" x14ac:dyDescent="0.25">
      <c r="A492" t="s">
        <v>5017</v>
      </c>
      <c r="B492" t="s">
        <v>187</v>
      </c>
      <c r="C492" s="1">
        <v>44823.837479513888</v>
      </c>
      <c r="D492" s="1">
        <v>44875</v>
      </c>
      <c r="E492" t="s">
        <v>170</v>
      </c>
      <c r="G492" t="s">
        <v>113</v>
      </c>
      <c r="H492" t="s">
        <v>113</v>
      </c>
      <c r="I492" t="s">
        <v>113</v>
      </c>
      <c r="J492" t="s">
        <v>4840</v>
      </c>
      <c r="K492" t="s">
        <v>5018</v>
      </c>
      <c r="L492" t="s">
        <v>4842</v>
      </c>
      <c r="N492" t="s">
        <v>141</v>
      </c>
      <c r="O492" t="s">
        <v>118</v>
      </c>
      <c r="P492" s="4">
        <v>96950</v>
      </c>
      <c r="Q492" t="s">
        <v>119</v>
      </c>
      <c r="S492" s="5">
        <v>16702359369</v>
      </c>
      <c r="U492">
        <v>81231</v>
      </c>
      <c r="V492" t="s">
        <v>120</v>
      </c>
      <c r="X492" t="s">
        <v>1225</v>
      </c>
      <c r="Y492" t="s">
        <v>4878</v>
      </c>
      <c r="AA492" t="s">
        <v>144</v>
      </c>
      <c r="AB492" t="s">
        <v>4842</v>
      </c>
      <c r="AD492" t="s">
        <v>141</v>
      </c>
      <c r="AE492" t="s">
        <v>118</v>
      </c>
      <c r="AF492" s="4">
        <v>96950</v>
      </c>
      <c r="AG492" t="s">
        <v>119</v>
      </c>
      <c r="AI492" s="5">
        <v>16702359369</v>
      </c>
      <c r="AK492" t="s">
        <v>4844</v>
      </c>
      <c r="BC492" t="str">
        <f>"51-6011.00"</f>
        <v>51-6011.00</v>
      </c>
      <c r="BD492" t="s">
        <v>2377</v>
      </c>
      <c r="BE492" t="s">
        <v>5019</v>
      </c>
      <c r="BF492" t="s">
        <v>5020</v>
      </c>
      <c r="BG492">
        <v>1</v>
      </c>
      <c r="BH492">
        <v>1</v>
      </c>
      <c r="BI492" s="1">
        <v>44927</v>
      </c>
      <c r="BJ492" s="1">
        <v>45291</v>
      </c>
      <c r="BK492" s="1">
        <v>44927</v>
      </c>
      <c r="BL492" s="1">
        <v>45291</v>
      </c>
      <c r="BM492">
        <v>35</v>
      </c>
      <c r="BN492">
        <v>7</v>
      </c>
      <c r="BO492">
        <v>0</v>
      </c>
      <c r="BP492">
        <v>0</v>
      </c>
      <c r="BQ492">
        <v>7</v>
      </c>
      <c r="BR492">
        <v>7</v>
      </c>
      <c r="BS492">
        <v>7</v>
      </c>
      <c r="BT492">
        <v>7</v>
      </c>
      <c r="BU492" t="str">
        <f>"6:00 AM"</f>
        <v>6:00 AM</v>
      </c>
      <c r="BV492" t="str">
        <f>"2:00 PM"</f>
        <v>2:00 PM</v>
      </c>
      <c r="BW492" t="s">
        <v>164</v>
      </c>
      <c r="BX492">
        <v>0</v>
      </c>
      <c r="BY492">
        <v>0</v>
      </c>
      <c r="BZ492" t="s">
        <v>113</v>
      </c>
      <c r="CB492" s="3" t="s">
        <v>5021</v>
      </c>
      <c r="CC492" t="s">
        <v>5022</v>
      </c>
      <c r="CE492" t="s">
        <v>141</v>
      </c>
      <c r="CF492" t="s">
        <v>118</v>
      </c>
      <c r="CG492" s="4">
        <v>96950</v>
      </c>
      <c r="CH492" s="2">
        <v>8.0299999999999994</v>
      </c>
      <c r="CI492" s="2">
        <v>8.0299999999999994</v>
      </c>
      <c r="CJ492" s="2">
        <v>12.04</v>
      </c>
      <c r="CK492" s="2">
        <v>12.04</v>
      </c>
      <c r="CL492" t="s">
        <v>131</v>
      </c>
      <c r="CM492" t="s">
        <v>557</v>
      </c>
      <c r="CN492" t="s">
        <v>133</v>
      </c>
      <c r="CP492" t="s">
        <v>113</v>
      </c>
      <c r="CQ492" t="s">
        <v>134</v>
      </c>
      <c r="CR492" t="s">
        <v>113</v>
      </c>
      <c r="CS492" t="s">
        <v>134</v>
      </c>
      <c r="CT492" t="s">
        <v>132</v>
      </c>
      <c r="CU492" t="s">
        <v>134</v>
      </c>
      <c r="CV492" t="s">
        <v>132</v>
      </c>
      <c r="CW492" t="s">
        <v>245</v>
      </c>
      <c r="CX492" s="5">
        <v>16702359369</v>
      </c>
      <c r="CY492" t="s">
        <v>4844</v>
      </c>
      <c r="CZ492" t="s">
        <v>132</v>
      </c>
      <c r="DA492" t="s">
        <v>134</v>
      </c>
      <c r="DB492" t="s">
        <v>113</v>
      </c>
      <c r="DC492" t="s">
        <v>3365</v>
      </c>
      <c r="DD492" t="s">
        <v>4843</v>
      </c>
      <c r="DF492" t="s">
        <v>4849</v>
      </c>
      <c r="DG492" t="s">
        <v>4879</v>
      </c>
    </row>
    <row r="493" spans="1:111" ht="14.45" customHeight="1" x14ac:dyDescent="0.25">
      <c r="A493" t="s">
        <v>5023</v>
      </c>
      <c r="B493" t="s">
        <v>187</v>
      </c>
      <c r="C493" s="1">
        <v>44837.943618055557</v>
      </c>
      <c r="D493" s="1">
        <v>44875</v>
      </c>
      <c r="E493" t="s">
        <v>170</v>
      </c>
      <c r="G493" t="s">
        <v>113</v>
      </c>
      <c r="H493" t="s">
        <v>113</v>
      </c>
      <c r="I493" t="s">
        <v>113</v>
      </c>
      <c r="J493" t="s">
        <v>5024</v>
      </c>
      <c r="K493" t="s">
        <v>5025</v>
      </c>
      <c r="L493" t="s">
        <v>2967</v>
      </c>
      <c r="M493" t="s">
        <v>1166</v>
      </c>
      <c r="N493" t="s">
        <v>117</v>
      </c>
      <c r="O493" t="s">
        <v>118</v>
      </c>
      <c r="P493" s="4">
        <v>96950</v>
      </c>
      <c r="Q493" t="s">
        <v>119</v>
      </c>
      <c r="S493" s="5">
        <v>16702332288</v>
      </c>
      <c r="U493">
        <v>812112</v>
      </c>
      <c r="V493" t="s">
        <v>120</v>
      </c>
      <c r="X493" t="s">
        <v>4525</v>
      </c>
      <c r="Y493" t="s">
        <v>4526</v>
      </c>
      <c r="Z493" t="s">
        <v>4527</v>
      </c>
      <c r="AA493" t="s">
        <v>326</v>
      </c>
      <c r="AB493" t="s">
        <v>4523</v>
      </c>
      <c r="AC493" t="s">
        <v>4524</v>
      </c>
      <c r="AD493" t="s">
        <v>556</v>
      </c>
      <c r="AE493" t="s">
        <v>118</v>
      </c>
      <c r="AF493" s="4">
        <v>96950</v>
      </c>
      <c r="AG493" t="s">
        <v>119</v>
      </c>
      <c r="AI493" s="5">
        <v>16702332288</v>
      </c>
      <c r="AK493" t="s">
        <v>2971</v>
      </c>
      <c r="BC493" t="str">
        <f>"39-5012.00"</f>
        <v>39-5012.00</v>
      </c>
      <c r="BD493" t="s">
        <v>806</v>
      </c>
      <c r="BE493" t="s">
        <v>5026</v>
      </c>
      <c r="BF493" t="s">
        <v>5027</v>
      </c>
      <c r="BG493">
        <v>4</v>
      </c>
      <c r="BH493">
        <v>4</v>
      </c>
      <c r="BI493" s="1">
        <v>44835</v>
      </c>
      <c r="BJ493" s="1">
        <v>45199</v>
      </c>
      <c r="BK493" s="1">
        <v>44875</v>
      </c>
      <c r="BL493" s="1">
        <v>45199</v>
      </c>
      <c r="BM493">
        <v>35</v>
      </c>
      <c r="BN493">
        <v>0</v>
      </c>
      <c r="BO493">
        <v>7</v>
      </c>
      <c r="BP493">
        <v>7</v>
      </c>
      <c r="BQ493">
        <v>7</v>
      </c>
      <c r="BR493">
        <v>7</v>
      </c>
      <c r="BS493">
        <v>7</v>
      </c>
      <c r="BT493">
        <v>0</v>
      </c>
      <c r="BU493" t="str">
        <f>"10:00 AM"</f>
        <v>10:00 AM</v>
      </c>
      <c r="BV493" t="str">
        <f>"7:00 PM"</f>
        <v>7:00 PM</v>
      </c>
      <c r="BW493" t="s">
        <v>164</v>
      </c>
      <c r="BX493">
        <v>0</v>
      </c>
      <c r="BY493">
        <v>12</v>
      </c>
      <c r="BZ493" t="s">
        <v>113</v>
      </c>
      <c r="CB493" t="s">
        <v>557</v>
      </c>
      <c r="CC493" t="s">
        <v>3388</v>
      </c>
      <c r="CD493" t="s">
        <v>4523</v>
      </c>
      <c r="CE493" t="s">
        <v>556</v>
      </c>
      <c r="CF493" t="s">
        <v>118</v>
      </c>
      <c r="CG493" s="4">
        <v>96950</v>
      </c>
      <c r="CH493" s="2">
        <v>7.88</v>
      </c>
      <c r="CI493" s="2">
        <v>7.88</v>
      </c>
      <c r="CJ493" s="2">
        <v>11.82</v>
      </c>
      <c r="CK493" s="2">
        <v>11.82</v>
      </c>
      <c r="CL493" t="s">
        <v>131</v>
      </c>
      <c r="CM493" t="s">
        <v>228</v>
      </c>
      <c r="CN493" t="s">
        <v>133</v>
      </c>
      <c r="CP493" t="s">
        <v>113</v>
      </c>
      <c r="CQ493" t="s">
        <v>134</v>
      </c>
      <c r="CR493" t="s">
        <v>113</v>
      </c>
      <c r="CS493" t="s">
        <v>134</v>
      </c>
      <c r="CT493" t="s">
        <v>132</v>
      </c>
      <c r="CU493" t="s">
        <v>134</v>
      </c>
      <c r="CV493" t="s">
        <v>132</v>
      </c>
      <c r="CW493" t="s">
        <v>1601</v>
      </c>
      <c r="CX493" s="5">
        <v>16702332288</v>
      </c>
      <c r="CY493" t="s">
        <v>2971</v>
      </c>
      <c r="CZ493" t="s">
        <v>132</v>
      </c>
      <c r="DA493" t="s">
        <v>134</v>
      </c>
      <c r="DB493" t="s">
        <v>113</v>
      </c>
    </row>
    <row r="494" spans="1:111" ht="14.45" customHeight="1" x14ac:dyDescent="0.25">
      <c r="A494" t="s">
        <v>5028</v>
      </c>
      <c r="B494" t="s">
        <v>356</v>
      </c>
      <c r="C494" s="1">
        <v>44759.607955208332</v>
      </c>
      <c r="D494" s="1">
        <v>44875</v>
      </c>
      <c r="E494" t="s">
        <v>170</v>
      </c>
      <c r="G494" t="s">
        <v>113</v>
      </c>
      <c r="H494" t="s">
        <v>113</v>
      </c>
      <c r="I494" t="s">
        <v>113</v>
      </c>
      <c r="J494" t="s">
        <v>4228</v>
      </c>
      <c r="L494" t="s">
        <v>4217</v>
      </c>
      <c r="M494" t="s">
        <v>4218</v>
      </c>
      <c r="N494" t="s">
        <v>695</v>
      </c>
      <c r="O494" t="s">
        <v>118</v>
      </c>
      <c r="P494" s="4">
        <v>96952</v>
      </c>
      <c r="Q494" t="s">
        <v>119</v>
      </c>
      <c r="S494" s="5">
        <v>16707839999</v>
      </c>
      <c r="U494">
        <v>72251</v>
      </c>
      <c r="V494" t="s">
        <v>120</v>
      </c>
      <c r="X494" t="s">
        <v>4229</v>
      </c>
      <c r="Y494" t="s">
        <v>4220</v>
      </c>
      <c r="Z494" t="s">
        <v>4221</v>
      </c>
      <c r="AA494" t="s">
        <v>144</v>
      </c>
      <c r="AB494" t="s">
        <v>4217</v>
      </c>
      <c r="AC494" t="s">
        <v>4218</v>
      </c>
      <c r="AD494" t="s">
        <v>695</v>
      </c>
      <c r="AE494" t="s">
        <v>118</v>
      </c>
      <c r="AF494" s="4">
        <v>96952</v>
      </c>
      <c r="AG494" t="s">
        <v>119</v>
      </c>
      <c r="AI494" s="5">
        <v>16707839999</v>
      </c>
      <c r="AK494" t="s">
        <v>4222</v>
      </c>
      <c r="BC494" t="str">
        <f>"13-2011.01"</f>
        <v>13-2011.01</v>
      </c>
      <c r="BD494" t="s">
        <v>1688</v>
      </c>
      <c r="BE494" t="s">
        <v>5029</v>
      </c>
      <c r="BF494" t="s">
        <v>908</v>
      </c>
      <c r="BG494">
        <v>2</v>
      </c>
      <c r="BI494" s="1">
        <v>44835</v>
      </c>
      <c r="BJ494" s="1">
        <v>44834</v>
      </c>
      <c r="BM494">
        <v>40</v>
      </c>
      <c r="BN494">
        <v>0</v>
      </c>
      <c r="BO494">
        <v>8</v>
      </c>
      <c r="BP494">
        <v>8</v>
      </c>
      <c r="BQ494">
        <v>8</v>
      </c>
      <c r="BR494">
        <v>8</v>
      </c>
      <c r="BS494">
        <v>8</v>
      </c>
      <c r="BT494">
        <v>0</v>
      </c>
      <c r="BU494" t="str">
        <f>"8:00 AM"</f>
        <v>8:00 AM</v>
      </c>
      <c r="BV494" t="str">
        <f>"5:00 PM"</f>
        <v>5:00 PM</v>
      </c>
      <c r="BW494" t="s">
        <v>150</v>
      </c>
      <c r="BX494">
        <v>0</v>
      </c>
      <c r="BY494">
        <v>24</v>
      </c>
      <c r="BZ494" t="s">
        <v>113</v>
      </c>
      <c r="CB494" s="3" t="s">
        <v>5030</v>
      </c>
      <c r="CC494" t="s">
        <v>4217</v>
      </c>
      <c r="CD494" t="s">
        <v>4218</v>
      </c>
      <c r="CE494" t="s">
        <v>695</v>
      </c>
      <c r="CF494" t="s">
        <v>118</v>
      </c>
      <c r="CG494" s="4">
        <v>96952</v>
      </c>
      <c r="CH494" s="2">
        <v>15.29</v>
      </c>
      <c r="CI494" s="2">
        <v>15.29</v>
      </c>
      <c r="CJ494" s="2">
        <v>22.94</v>
      </c>
      <c r="CK494" s="2">
        <v>22.94</v>
      </c>
      <c r="CL494" t="s">
        <v>131</v>
      </c>
      <c r="CM494" t="s">
        <v>557</v>
      </c>
      <c r="CN494" t="s">
        <v>133</v>
      </c>
      <c r="CP494" t="s">
        <v>113</v>
      </c>
      <c r="CQ494" t="s">
        <v>134</v>
      </c>
      <c r="CR494" t="s">
        <v>113</v>
      </c>
      <c r="CS494" t="s">
        <v>134</v>
      </c>
      <c r="CT494" t="s">
        <v>132</v>
      </c>
      <c r="CU494" t="s">
        <v>134</v>
      </c>
      <c r="CV494" t="s">
        <v>132</v>
      </c>
      <c r="CW494" t="s">
        <v>4226</v>
      </c>
      <c r="CX494" s="5">
        <v>16707832999</v>
      </c>
      <c r="CY494" t="s">
        <v>4222</v>
      </c>
      <c r="CZ494" t="s">
        <v>557</v>
      </c>
      <c r="DA494" t="s">
        <v>134</v>
      </c>
      <c r="DB494" t="s">
        <v>113</v>
      </c>
    </row>
    <row r="495" spans="1:111" ht="14.45" customHeight="1" x14ac:dyDescent="0.25">
      <c r="A495" t="s">
        <v>4821</v>
      </c>
      <c r="B495" t="s">
        <v>111</v>
      </c>
      <c r="C495" s="1">
        <v>44762.219785069443</v>
      </c>
      <c r="D495" s="1">
        <v>44874</v>
      </c>
      <c r="E495" t="s">
        <v>112</v>
      </c>
      <c r="F495" s="1">
        <v>44833.833333333336</v>
      </c>
      <c r="G495" t="s">
        <v>113</v>
      </c>
      <c r="H495" t="s">
        <v>113</v>
      </c>
      <c r="I495" t="s">
        <v>113</v>
      </c>
      <c r="J495" t="s">
        <v>3593</v>
      </c>
      <c r="K495" t="s">
        <v>3594</v>
      </c>
      <c r="L495" t="s">
        <v>3595</v>
      </c>
      <c r="N495" t="s">
        <v>141</v>
      </c>
      <c r="O495" t="s">
        <v>118</v>
      </c>
      <c r="P495" s="4">
        <v>96950</v>
      </c>
      <c r="Q495" t="s">
        <v>119</v>
      </c>
      <c r="S495" s="5">
        <v>16702336267</v>
      </c>
      <c r="U495">
        <v>562111</v>
      </c>
      <c r="V495" t="s">
        <v>120</v>
      </c>
      <c r="X495" t="s">
        <v>3596</v>
      </c>
      <c r="Y495" t="s">
        <v>509</v>
      </c>
      <c r="Z495" t="s">
        <v>3597</v>
      </c>
      <c r="AA495" t="s">
        <v>3598</v>
      </c>
      <c r="AB495" t="s">
        <v>4822</v>
      </c>
      <c r="AD495" t="s">
        <v>141</v>
      </c>
      <c r="AE495" t="s">
        <v>118</v>
      </c>
      <c r="AF495" s="4">
        <v>96950</v>
      </c>
      <c r="AG495" t="s">
        <v>119</v>
      </c>
      <c r="AI495" s="5">
        <v>16702336267</v>
      </c>
      <c r="AK495" t="s">
        <v>3599</v>
      </c>
      <c r="BC495" t="str">
        <f>"53-7081.00"</f>
        <v>53-7081.00</v>
      </c>
      <c r="BD495" t="s">
        <v>2350</v>
      </c>
      <c r="BE495" t="s">
        <v>4823</v>
      </c>
      <c r="BF495" t="s">
        <v>4824</v>
      </c>
      <c r="BG495">
        <v>1</v>
      </c>
      <c r="BI495" s="1">
        <v>44835</v>
      </c>
      <c r="BJ495" s="1">
        <v>45199</v>
      </c>
      <c r="BM495">
        <v>35</v>
      </c>
      <c r="BN495">
        <v>0</v>
      </c>
      <c r="BO495">
        <v>7</v>
      </c>
      <c r="BP495">
        <v>7</v>
      </c>
      <c r="BQ495">
        <v>7</v>
      </c>
      <c r="BR495">
        <v>7</v>
      </c>
      <c r="BS495">
        <v>7</v>
      </c>
      <c r="BT495">
        <v>0</v>
      </c>
      <c r="BU495" t="str">
        <f>"8:00 AM"</f>
        <v>8:00 AM</v>
      </c>
      <c r="BV495" t="str">
        <f>"4:00 PM"</f>
        <v>4:00 PM</v>
      </c>
      <c r="BW495" t="s">
        <v>164</v>
      </c>
      <c r="BX495">
        <v>0</v>
      </c>
      <c r="BY495">
        <v>12</v>
      </c>
      <c r="BZ495" t="s">
        <v>113</v>
      </c>
      <c r="CB495" t="s">
        <v>4825</v>
      </c>
      <c r="CC495" t="s">
        <v>4826</v>
      </c>
      <c r="CE495" t="s">
        <v>141</v>
      </c>
      <c r="CF495" t="s">
        <v>118</v>
      </c>
      <c r="CG495" s="4">
        <v>96950</v>
      </c>
      <c r="CH495" s="2">
        <v>9.51</v>
      </c>
      <c r="CI495" s="2">
        <v>9.51</v>
      </c>
      <c r="CJ495" s="2">
        <v>0</v>
      </c>
      <c r="CK495" s="2">
        <v>0</v>
      </c>
      <c r="CL495" t="s">
        <v>131</v>
      </c>
      <c r="CM495" t="s">
        <v>228</v>
      </c>
      <c r="CN495" t="s">
        <v>133</v>
      </c>
      <c r="CP495" t="s">
        <v>113</v>
      </c>
      <c r="CQ495" t="s">
        <v>134</v>
      </c>
      <c r="CR495" t="s">
        <v>113</v>
      </c>
      <c r="CS495" t="s">
        <v>113</v>
      </c>
      <c r="CT495" t="s">
        <v>132</v>
      </c>
      <c r="CU495" t="s">
        <v>134</v>
      </c>
      <c r="CV495" t="s">
        <v>132</v>
      </c>
      <c r="CW495" t="s">
        <v>4827</v>
      </c>
      <c r="CX495" s="5">
        <v>16702336267</v>
      </c>
      <c r="CY495" t="s">
        <v>3599</v>
      </c>
      <c r="CZ495" t="s">
        <v>132</v>
      </c>
      <c r="DA495" t="s">
        <v>134</v>
      </c>
      <c r="DB495" t="s">
        <v>113</v>
      </c>
    </row>
    <row r="496" spans="1:111" ht="14.45" customHeight="1" x14ac:dyDescent="0.25">
      <c r="A496" t="s">
        <v>4828</v>
      </c>
      <c r="B496" t="s">
        <v>356</v>
      </c>
      <c r="C496" s="1">
        <v>44735.345185069447</v>
      </c>
      <c r="D496" s="1">
        <v>44874</v>
      </c>
      <c r="E496" t="s">
        <v>112</v>
      </c>
      <c r="F496" s="1">
        <v>44833.833333333336</v>
      </c>
      <c r="G496" t="s">
        <v>134</v>
      </c>
      <c r="H496" t="s">
        <v>113</v>
      </c>
      <c r="I496" t="s">
        <v>113</v>
      </c>
      <c r="J496" t="s">
        <v>173</v>
      </c>
      <c r="K496" t="s">
        <v>174</v>
      </c>
      <c r="L496" t="s">
        <v>175</v>
      </c>
      <c r="N496" t="s">
        <v>141</v>
      </c>
      <c r="O496" t="s">
        <v>118</v>
      </c>
      <c r="P496" s="4">
        <v>96950</v>
      </c>
      <c r="Q496" t="s">
        <v>119</v>
      </c>
      <c r="S496" s="5">
        <v>16702345900</v>
      </c>
      <c r="T496">
        <v>575</v>
      </c>
      <c r="U496">
        <v>721110</v>
      </c>
      <c r="V496" t="s">
        <v>120</v>
      </c>
      <c r="X496" t="s">
        <v>176</v>
      </c>
      <c r="Y496" t="s">
        <v>177</v>
      </c>
      <c r="AA496" t="s">
        <v>178</v>
      </c>
      <c r="AB496" t="s">
        <v>175</v>
      </c>
      <c r="AD496" t="s">
        <v>141</v>
      </c>
      <c r="AE496" t="s">
        <v>118</v>
      </c>
      <c r="AF496" s="4">
        <v>96950</v>
      </c>
      <c r="AG496" t="s">
        <v>119</v>
      </c>
      <c r="AI496" s="5">
        <v>16702345900</v>
      </c>
      <c r="AJ496">
        <v>574</v>
      </c>
      <c r="AK496" t="s">
        <v>179</v>
      </c>
      <c r="BC496" t="str">
        <f>"35-3031.00"</f>
        <v>35-3031.00</v>
      </c>
      <c r="BD496" t="s">
        <v>415</v>
      </c>
      <c r="BE496" t="s">
        <v>4829</v>
      </c>
      <c r="BF496" t="s">
        <v>4830</v>
      </c>
      <c r="BG496">
        <v>5</v>
      </c>
      <c r="BI496" s="1">
        <v>44835</v>
      </c>
      <c r="BJ496" s="1">
        <v>45930</v>
      </c>
      <c r="BM496">
        <v>40</v>
      </c>
      <c r="BN496">
        <v>7</v>
      </c>
      <c r="BO496">
        <v>7</v>
      </c>
      <c r="BP496">
        <v>6</v>
      </c>
      <c r="BQ496">
        <v>0</v>
      </c>
      <c r="BR496">
        <v>6</v>
      </c>
      <c r="BS496">
        <v>7</v>
      </c>
      <c r="BT496">
        <v>7</v>
      </c>
      <c r="BU496" t="str">
        <f>"8:00 AM"</f>
        <v>8:00 AM</v>
      </c>
      <c r="BV496" t="str">
        <f>"3:00 PM"</f>
        <v>3:00 PM</v>
      </c>
      <c r="BW496" t="s">
        <v>164</v>
      </c>
      <c r="BX496">
        <v>1</v>
      </c>
      <c r="BY496">
        <v>3</v>
      </c>
      <c r="BZ496" t="s">
        <v>113</v>
      </c>
      <c r="CB496" t="s">
        <v>644</v>
      </c>
      <c r="CC496" t="s">
        <v>184</v>
      </c>
      <c r="CE496" t="s">
        <v>141</v>
      </c>
      <c r="CF496" t="s">
        <v>118</v>
      </c>
      <c r="CG496" s="4">
        <v>96950</v>
      </c>
      <c r="CH496" s="2">
        <v>7.78</v>
      </c>
      <c r="CI496" s="2">
        <v>8.2799999999999994</v>
      </c>
      <c r="CJ496" s="2">
        <v>11.67</v>
      </c>
      <c r="CK496" s="2">
        <v>12.42</v>
      </c>
      <c r="CL496" t="s">
        <v>131</v>
      </c>
      <c r="CN496" t="s">
        <v>133</v>
      </c>
      <c r="CP496" t="s">
        <v>113</v>
      </c>
      <c r="CQ496" t="s">
        <v>134</v>
      </c>
      <c r="CR496" t="s">
        <v>113</v>
      </c>
      <c r="CS496" t="s">
        <v>134</v>
      </c>
      <c r="CT496" t="s">
        <v>132</v>
      </c>
      <c r="CU496" t="s">
        <v>134</v>
      </c>
      <c r="CV496" t="s">
        <v>132</v>
      </c>
      <c r="CW496" t="s">
        <v>185</v>
      </c>
      <c r="CX496" s="5">
        <v>16702345900</v>
      </c>
      <c r="CY496" t="s">
        <v>179</v>
      </c>
      <c r="CZ496" t="s">
        <v>132</v>
      </c>
      <c r="DA496" t="s">
        <v>134</v>
      </c>
      <c r="DB496" t="s">
        <v>113</v>
      </c>
    </row>
    <row r="497" spans="1:111" ht="14.45" customHeight="1" x14ac:dyDescent="0.25">
      <c r="A497" t="s">
        <v>4831</v>
      </c>
      <c r="B497" t="s">
        <v>187</v>
      </c>
      <c r="C497" s="1">
        <v>44816.890003703702</v>
      </c>
      <c r="D497" s="1">
        <v>44874</v>
      </c>
      <c r="E497" t="s">
        <v>170</v>
      </c>
      <c r="G497" t="s">
        <v>113</v>
      </c>
      <c r="H497" t="s">
        <v>113</v>
      </c>
      <c r="I497" t="s">
        <v>113</v>
      </c>
      <c r="J497" t="s">
        <v>4701</v>
      </c>
      <c r="L497" t="s">
        <v>4702</v>
      </c>
      <c r="N497" t="s">
        <v>695</v>
      </c>
      <c r="O497" t="s">
        <v>118</v>
      </c>
      <c r="P497" s="4">
        <v>96952</v>
      </c>
      <c r="Q497" t="s">
        <v>119</v>
      </c>
      <c r="S497" s="5">
        <v>16704330422</v>
      </c>
      <c r="U497">
        <v>212312</v>
      </c>
      <c r="V497" t="s">
        <v>120</v>
      </c>
      <c r="X497" t="s">
        <v>4703</v>
      </c>
      <c r="Y497" t="s">
        <v>4704</v>
      </c>
      <c r="Z497" t="s">
        <v>2408</v>
      </c>
      <c r="AA497" t="s">
        <v>349</v>
      </c>
      <c r="AB497" t="s">
        <v>4705</v>
      </c>
      <c r="AD497" t="s">
        <v>3527</v>
      </c>
      <c r="AE497" t="s">
        <v>118</v>
      </c>
      <c r="AF497" s="4">
        <v>96952</v>
      </c>
      <c r="AG497" t="s">
        <v>119</v>
      </c>
      <c r="AI497" s="5">
        <v>16704330422</v>
      </c>
      <c r="AK497" t="s">
        <v>4706</v>
      </c>
      <c r="BC497" t="str">
        <f>"49-3042.00"</f>
        <v>49-3042.00</v>
      </c>
      <c r="BD497" t="s">
        <v>1472</v>
      </c>
      <c r="BE497" t="s">
        <v>4832</v>
      </c>
      <c r="BF497" t="s">
        <v>4833</v>
      </c>
      <c r="BG497">
        <v>8</v>
      </c>
      <c r="BH497">
        <v>8</v>
      </c>
      <c r="BI497" s="1">
        <v>44927</v>
      </c>
      <c r="BJ497" s="1">
        <v>45291</v>
      </c>
      <c r="BK497" s="1">
        <v>44927</v>
      </c>
      <c r="BL497" s="1">
        <v>45291</v>
      </c>
      <c r="BM497">
        <v>40</v>
      </c>
      <c r="BN497">
        <v>0</v>
      </c>
      <c r="BO497">
        <v>8</v>
      </c>
      <c r="BP497">
        <v>8</v>
      </c>
      <c r="BQ497">
        <v>8</v>
      </c>
      <c r="BR497">
        <v>8</v>
      </c>
      <c r="BS497">
        <v>8</v>
      </c>
      <c r="BT497">
        <v>0</v>
      </c>
      <c r="BU497" t="str">
        <f>"7:30 AM"</f>
        <v>7:30 AM</v>
      </c>
      <c r="BV497" t="str">
        <f>"4:30 PM"</f>
        <v>4:30 PM</v>
      </c>
      <c r="BW497" t="s">
        <v>128</v>
      </c>
      <c r="BX497">
        <v>0</v>
      </c>
      <c r="BY497">
        <v>24</v>
      </c>
      <c r="BZ497" t="s">
        <v>113</v>
      </c>
      <c r="CB497" t="s">
        <v>4834</v>
      </c>
      <c r="CC497" t="s">
        <v>4705</v>
      </c>
      <c r="CE497" t="s">
        <v>3527</v>
      </c>
      <c r="CF497" t="s">
        <v>118</v>
      </c>
      <c r="CG497" s="4">
        <v>96952</v>
      </c>
      <c r="CH497" s="2">
        <v>11</v>
      </c>
      <c r="CI497" s="2">
        <v>11</v>
      </c>
      <c r="CJ497" s="2">
        <v>16.5</v>
      </c>
      <c r="CK497" s="2">
        <v>16.5</v>
      </c>
      <c r="CL497" t="s">
        <v>131</v>
      </c>
      <c r="CM497" t="s">
        <v>4835</v>
      </c>
      <c r="CN497" t="s">
        <v>1330</v>
      </c>
      <c r="CP497" t="s">
        <v>113</v>
      </c>
      <c r="CQ497" t="s">
        <v>134</v>
      </c>
      <c r="CR497" t="s">
        <v>134</v>
      </c>
      <c r="CS497" t="s">
        <v>134</v>
      </c>
      <c r="CT497" t="s">
        <v>132</v>
      </c>
      <c r="CU497" t="s">
        <v>134</v>
      </c>
      <c r="CV497" t="s">
        <v>134</v>
      </c>
      <c r="CW497" t="s">
        <v>4836</v>
      </c>
      <c r="CX497" s="5">
        <v>16704330422</v>
      </c>
      <c r="CY497" t="s">
        <v>4713</v>
      </c>
      <c r="CZ497" t="s">
        <v>132</v>
      </c>
      <c r="DA497" t="s">
        <v>134</v>
      </c>
      <c r="DB497" t="s">
        <v>113</v>
      </c>
    </row>
    <row r="498" spans="1:111" ht="14.45" customHeight="1" x14ac:dyDescent="0.25">
      <c r="A498" t="s">
        <v>4837</v>
      </c>
      <c r="B498" t="s">
        <v>356</v>
      </c>
      <c r="C498" s="1">
        <v>44827.07414571759</v>
      </c>
      <c r="D498" s="1">
        <v>44874</v>
      </c>
      <c r="E498" t="s">
        <v>170</v>
      </c>
      <c r="G498" t="s">
        <v>113</v>
      </c>
      <c r="H498" t="s">
        <v>113</v>
      </c>
      <c r="I498" t="s">
        <v>113</v>
      </c>
      <c r="J498" t="s">
        <v>3024</v>
      </c>
      <c r="K498" t="s">
        <v>3025</v>
      </c>
      <c r="L498" t="s">
        <v>3026</v>
      </c>
      <c r="N498" t="s">
        <v>117</v>
      </c>
      <c r="O498" t="s">
        <v>118</v>
      </c>
      <c r="P498" s="4">
        <v>96950</v>
      </c>
      <c r="Q498" t="s">
        <v>119</v>
      </c>
      <c r="S498" s="5">
        <v>16702331818</v>
      </c>
      <c r="U498">
        <v>812199</v>
      </c>
      <c r="V498" t="s">
        <v>120</v>
      </c>
      <c r="X498" t="s">
        <v>3027</v>
      </c>
      <c r="Y498" t="s">
        <v>3028</v>
      </c>
      <c r="AA498" t="s">
        <v>144</v>
      </c>
      <c r="AB498" t="s">
        <v>3026</v>
      </c>
      <c r="AD498" t="s">
        <v>117</v>
      </c>
      <c r="AE498" t="s">
        <v>118</v>
      </c>
      <c r="AF498" s="4">
        <v>96950</v>
      </c>
      <c r="AG498" t="s">
        <v>119</v>
      </c>
      <c r="AI498" s="5">
        <v>16702331818</v>
      </c>
      <c r="AK498" t="s">
        <v>3029</v>
      </c>
      <c r="BC498" t="str">
        <f>"31-9011.00"</f>
        <v>31-9011.00</v>
      </c>
      <c r="BD498" t="s">
        <v>997</v>
      </c>
      <c r="BE498" t="s">
        <v>3030</v>
      </c>
      <c r="BF498" t="s">
        <v>3031</v>
      </c>
      <c r="BG498">
        <v>3</v>
      </c>
      <c r="BI498" s="1">
        <v>44835</v>
      </c>
      <c r="BJ498" s="1">
        <v>45199</v>
      </c>
      <c r="BM498">
        <v>40</v>
      </c>
      <c r="BN498">
        <v>0</v>
      </c>
      <c r="BO498">
        <v>6</v>
      </c>
      <c r="BP498">
        <v>7</v>
      </c>
      <c r="BQ498">
        <v>7</v>
      </c>
      <c r="BR498">
        <v>7</v>
      </c>
      <c r="BS498">
        <v>7</v>
      </c>
      <c r="BT498">
        <v>6</v>
      </c>
      <c r="BU498" t="str">
        <f>"10:00 AM"</f>
        <v>10:00 AM</v>
      </c>
      <c r="BV498" t="str">
        <f>"6:00 PM"</f>
        <v>6:00 PM</v>
      </c>
      <c r="BW498" t="s">
        <v>128</v>
      </c>
      <c r="BX498">
        <v>0</v>
      </c>
      <c r="BY498">
        <v>12</v>
      </c>
      <c r="BZ498" t="s">
        <v>113</v>
      </c>
      <c r="CB498" s="3" t="s">
        <v>3032</v>
      </c>
      <c r="CC498" t="s">
        <v>3026</v>
      </c>
      <c r="CE498" t="s">
        <v>117</v>
      </c>
      <c r="CF498" t="s">
        <v>118</v>
      </c>
      <c r="CG498" s="4">
        <v>96950</v>
      </c>
      <c r="CH498" s="2">
        <v>8.7200000000000006</v>
      </c>
      <c r="CI498" s="2">
        <v>9</v>
      </c>
      <c r="CJ498" s="2">
        <v>13.08</v>
      </c>
      <c r="CK498" s="2">
        <v>13.5</v>
      </c>
      <c r="CL498" t="s">
        <v>131</v>
      </c>
      <c r="CN498" t="s">
        <v>133</v>
      </c>
      <c r="CP498" t="s">
        <v>113</v>
      </c>
      <c r="CQ498" t="s">
        <v>134</v>
      </c>
      <c r="CR498" t="s">
        <v>134</v>
      </c>
      <c r="CS498" t="s">
        <v>134</v>
      </c>
      <c r="CT498" t="s">
        <v>134</v>
      </c>
      <c r="CU498" t="s">
        <v>134</v>
      </c>
      <c r="CV498" t="s">
        <v>134</v>
      </c>
      <c r="CW498" t="s">
        <v>4838</v>
      </c>
      <c r="CX498" s="5">
        <v>16702331818</v>
      </c>
      <c r="CY498" t="s">
        <v>3034</v>
      </c>
      <c r="CZ498" t="s">
        <v>132</v>
      </c>
      <c r="DA498" t="s">
        <v>134</v>
      </c>
      <c r="DB498" t="s">
        <v>113</v>
      </c>
    </row>
    <row r="499" spans="1:111" ht="14.45" customHeight="1" x14ac:dyDescent="0.25">
      <c r="A499" t="s">
        <v>4839</v>
      </c>
      <c r="B499" t="s">
        <v>187</v>
      </c>
      <c r="C499" s="1">
        <v>44794.820411342589</v>
      </c>
      <c r="D499" s="1">
        <v>44874</v>
      </c>
      <c r="E499" t="s">
        <v>170</v>
      </c>
      <c r="G499" t="s">
        <v>113</v>
      </c>
      <c r="H499" t="s">
        <v>113</v>
      </c>
      <c r="I499" t="s">
        <v>113</v>
      </c>
      <c r="J499" t="s">
        <v>4840</v>
      </c>
      <c r="K499" t="s">
        <v>4841</v>
      </c>
      <c r="L499" t="s">
        <v>4842</v>
      </c>
      <c r="N499" t="s">
        <v>141</v>
      </c>
      <c r="O499" t="s">
        <v>118</v>
      </c>
      <c r="P499" s="4">
        <v>96950</v>
      </c>
      <c r="Q499" t="s">
        <v>119</v>
      </c>
      <c r="S499" s="5">
        <v>16702359369</v>
      </c>
      <c r="U499">
        <v>44131</v>
      </c>
      <c r="V499" t="s">
        <v>120</v>
      </c>
      <c r="X499" t="s">
        <v>3365</v>
      </c>
      <c r="Y499" t="s">
        <v>4843</v>
      </c>
      <c r="AA499" t="s">
        <v>326</v>
      </c>
      <c r="AB499" t="s">
        <v>4842</v>
      </c>
      <c r="AD499" t="s">
        <v>141</v>
      </c>
      <c r="AE499" t="s">
        <v>118</v>
      </c>
      <c r="AF499" s="4">
        <v>96950</v>
      </c>
      <c r="AG499" t="s">
        <v>119</v>
      </c>
      <c r="AI499" s="5">
        <v>16702359369</v>
      </c>
      <c r="AK499" t="s">
        <v>4844</v>
      </c>
      <c r="BC499" t="str">
        <f>"43-3061.00"</f>
        <v>43-3061.00</v>
      </c>
      <c r="BD499" t="s">
        <v>3162</v>
      </c>
      <c r="BE499" t="s">
        <v>4845</v>
      </c>
      <c r="BF499" t="s">
        <v>4846</v>
      </c>
      <c r="BG499">
        <v>1</v>
      </c>
      <c r="BH499">
        <v>1</v>
      </c>
      <c r="BI499" s="1">
        <v>44835</v>
      </c>
      <c r="BJ499" s="1">
        <v>45199</v>
      </c>
      <c r="BK499" s="1">
        <v>44874</v>
      </c>
      <c r="BL499" s="1">
        <v>45199</v>
      </c>
      <c r="BM499">
        <v>35</v>
      </c>
      <c r="BN499">
        <v>0</v>
      </c>
      <c r="BO499">
        <v>7</v>
      </c>
      <c r="BP499">
        <v>7</v>
      </c>
      <c r="BQ499">
        <v>7</v>
      </c>
      <c r="BR499">
        <v>7</v>
      </c>
      <c r="BS499">
        <v>7</v>
      </c>
      <c r="BT499">
        <v>0</v>
      </c>
      <c r="BU499" t="str">
        <f>"8:00 AM"</f>
        <v>8:00 AM</v>
      </c>
      <c r="BV499" t="str">
        <f>"5:00 PM"</f>
        <v>5:00 PM</v>
      </c>
      <c r="BW499" t="s">
        <v>164</v>
      </c>
      <c r="BX499">
        <v>0</v>
      </c>
      <c r="BY499">
        <v>12</v>
      </c>
      <c r="BZ499" t="s">
        <v>113</v>
      </c>
      <c r="CB499" t="s">
        <v>4847</v>
      </c>
      <c r="CC499" t="s">
        <v>4848</v>
      </c>
      <c r="CE499" t="s">
        <v>141</v>
      </c>
      <c r="CF499" t="s">
        <v>118</v>
      </c>
      <c r="CG499" s="4">
        <v>96950</v>
      </c>
      <c r="CH499" s="2">
        <v>14.87</v>
      </c>
      <c r="CI499" s="2">
        <v>14.87</v>
      </c>
      <c r="CJ499" s="2">
        <v>22.3</v>
      </c>
      <c r="CK499" s="2">
        <v>22.3</v>
      </c>
      <c r="CL499" t="s">
        <v>131</v>
      </c>
      <c r="CM499" t="s">
        <v>557</v>
      </c>
      <c r="CN499" t="s">
        <v>133</v>
      </c>
      <c r="CP499" t="s">
        <v>113</v>
      </c>
      <c r="CQ499" t="s">
        <v>134</v>
      </c>
      <c r="CR499" t="s">
        <v>113</v>
      </c>
      <c r="CS499" t="s">
        <v>134</v>
      </c>
      <c r="CT499" t="s">
        <v>132</v>
      </c>
      <c r="CU499" t="s">
        <v>134</v>
      </c>
      <c r="CV499" t="s">
        <v>132</v>
      </c>
      <c r="CW499" t="s">
        <v>245</v>
      </c>
      <c r="CX499" s="5">
        <v>16702359369</v>
      </c>
      <c r="CY499" t="s">
        <v>4844</v>
      </c>
      <c r="CZ499" t="s">
        <v>132</v>
      </c>
      <c r="DA499" t="s">
        <v>134</v>
      </c>
      <c r="DB499" t="s">
        <v>113</v>
      </c>
      <c r="DC499" t="s">
        <v>3365</v>
      </c>
      <c r="DD499" t="s">
        <v>4843</v>
      </c>
      <c r="DF499" t="s">
        <v>4849</v>
      </c>
      <c r="DG499" t="s">
        <v>4844</v>
      </c>
    </row>
    <row r="500" spans="1:111" ht="14.45" customHeight="1" x14ac:dyDescent="0.25">
      <c r="A500" t="s">
        <v>4850</v>
      </c>
      <c r="B500" t="s">
        <v>187</v>
      </c>
      <c r="C500" s="1">
        <v>44777.827057870367</v>
      </c>
      <c r="D500" s="1">
        <v>44874</v>
      </c>
      <c r="E500" t="s">
        <v>170</v>
      </c>
      <c r="G500" t="s">
        <v>113</v>
      </c>
      <c r="H500" t="s">
        <v>113</v>
      </c>
      <c r="I500" t="s">
        <v>113</v>
      </c>
      <c r="J500" t="s">
        <v>3377</v>
      </c>
      <c r="L500" t="s">
        <v>3378</v>
      </c>
      <c r="N500" t="s">
        <v>141</v>
      </c>
      <c r="O500" t="s">
        <v>118</v>
      </c>
      <c r="P500" s="4">
        <v>96950</v>
      </c>
      <c r="Q500" t="s">
        <v>119</v>
      </c>
      <c r="S500" s="5">
        <v>16702875665</v>
      </c>
      <c r="U500">
        <v>811122</v>
      </c>
      <c r="V500" t="s">
        <v>120</v>
      </c>
      <c r="X500" t="s">
        <v>3379</v>
      </c>
      <c r="Y500" t="s">
        <v>3380</v>
      </c>
      <c r="AA500" t="s">
        <v>3381</v>
      </c>
      <c r="AB500" t="s">
        <v>3378</v>
      </c>
      <c r="AD500" t="s">
        <v>141</v>
      </c>
      <c r="AE500" t="s">
        <v>118</v>
      </c>
      <c r="AF500" s="4">
        <v>96950</v>
      </c>
      <c r="AG500" t="s">
        <v>119</v>
      </c>
      <c r="AI500" s="5">
        <v>16702875665</v>
      </c>
      <c r="AK500" t="s">
        <v>3382</v>
      </c>
      <c r="BC500" t="str">
        <f>"49-3022.00"</f>
        <v>49-3022.00</v>
      </c>
      <c r="BD500" t="s">
        <v>4851</v>
      </c>
      <c r="BE500" t="s">
        <v>4852</v>
      </c>
      <c r="BF500" t="s">
        <v>4853</v>
      </c>
      <c r="BG500">
        <v>1</v>
      </c>
      <c r="BH500">
        <v>1</v>
      </c>
      <c r="BI500" s="1">
        <v>44896</v>
      </c>
      <c r="BJ500" s="1">
        <v>45260</v>
      </c>
      <c r="BK500" s="1">
        <v>44896</v>
      </c>
      <c r="BL500" s="1">
        <v>45260</v>
      </c>
      <c r="BM500">
        <v>35</v>
      </c>
      <c r="BN500">
        <v>0</v>
      </c>
      <c r="BO500">
        <v>7</v>
      </c>
      <c r="BP500">
        <v>7</v>
      </c>
      <c r="BQ500">
        <v>7</v>
      </c>
      <c r="BR500">
        <v>7</v>
      </c>
      <c r="BS500">
        <v>7</v>
      </c>
      <c r="BT500">
        <v>0</v>
      </c>
      <c r="BU500" t="str">
        <f>"9:00 AM"</f>
        <v>9:00 AM</v>
      </c>
      <c r="BV500" t="str">
        <f>"5:00 PM"</f>
        <v>5:00 PM</v>
      </c>
      <c r="BW500" t="s">
        <v>164</v>
      </c>
      <c r="BX500">
        <v>0</v>
      </c>
      <c r="BY500">
        <v>12</v>
      </c>
      <c r="BZ500" t="s">
        <v>113</v>
      </c>
      <c r="CB500" s="3" t="s">
        <v>4854</v>
      </c>
      <c r="CC500" t="s">
        <v>3378</v>
      </c>
      <c r="CE500" t="s">
        <v>141</v>
      </c>
      <c r="CF500" t="s">
        <v>118</v>
      </c>
      <c r="CG500" s="4">
        <v>96950</v>
      </c>
      <c r="CH500" s="2">
        <v>10.06</v>
      </c>
      <c r="CI500" s="2">
        <v>10.25</v>
      </c>
      <c r="CJ500" s="2">
        <v>15.09</v>
      </c>
      <c r="CK500" s="2">
        <v>15.37</v>
      </c>
      <c r="CL500" t="s">
        <v>131</v>
      </c>
      <c r="CN500" t="s">
        <v>133</v>
      </c>
      <c r="CP500" t="s">
        <v>113</v>
      </c>
      <c r="CQ500" t="s">
        <v>134</v>
      </c>
      <c r="CR500" t="s">
        <v>113</v>
      </c>
      <c r="CS500" t="s">
        <v>134</v>
      </c>
      <c r="CT500" t="s">
        <v>132</v>
      </c>
      <c r="CU500" t="s">
        <v>134</v>
      </c>
      <c r="CV500" t="s">
        <v>132</v>
      </c>
      <c r="CW500" t="s">
        <v>3386</v>
      </c>
      <c r="CX500" s="5">
        <v>16702358938</v>
      </c>
      <c r="CY500" t="s">
        <v>3382</v>
      </c>
      <c r="CZ500" t="s">
        <v>624</v>
      </c>
      <c r="DA500" t="s">
        <v>134</v>
      </c>
      <c r="DB500" t="s">
        <v>113</v>
      </c>
    </row>
    <row r="501" spans="1:111" ht="14.45" customHeight="1" x14ac:dyDescent="0.25">
      <c r="A501" t="s">
        <v>4855</v>
      </c>
      <c r="B501" t="s">
        <v>187</v>
      </c>
      <c r="C501" s="1">
        <v>44816.89597766204</v>
      </c>
      <c r="D501" s="1">
        <v>44874</v>
      </c>
      <c r="E501" t="s">
        <v>170</v>
      </c>
      <c r="G501" t="s">
        <v>113</v>
      </c>
      <c r="H501" t="s">
        <v>113</v>
      </c>
      <c r="I501" t="s">
        <v>113</v>
      </c>
      <c r="J501" t="s">
        <v>4701</v>
      </c>
      <c r="L501" t="s">
        <v>4702</v>
      </c>
      <c r="N501" t="s">
        <v>695</v>
      </c>
      <c r="O501" t="s">
        <v>118</v>
      </c>
      <c r="P501" s="4">
        <v>96952</v>
      </c>
      <c r="Q501" t="s">
        <v>119</v>
      </c>
      <c r="S501" s="5">
        <v>16704330422</v>
      </c>
      <c r="U501">
        <v>212312</v>
      </c>
      <c r="V501" t="s">
        <v>120</v>
      </c>
      <c r="X501" t="s">
        <v>4703</v>
      </c>
      <c r="Y501" t="s">
        <v>4704</v>
      </c>
      <c r="Z501" t="s">
        <v>2408</v>
      </c>
      <c r="AA501" t="s">
        <v>349</v>
      </c>
      <c r="AB501" t="s">
        <v>4705</v>
      </c>
      <c r="AD501" t="s">
        <v>3527</v>
      </c>
      <c r="AE501" t="s">
        <v>118</v>
      </c>
      <c r="AF501" s="4">
        <v>96952</v>
      </c>
      <c r="AG501" t="s">
        <v>119</v>
      </c>
      <c r="AI501" s="5">
        <v>16704330422</v>
      </c>
      <c r="AK501" t="s">
        <v>4706</v>
      </c>
      <c r="BC501" t="str">
        <f>"49-3023.00"</f>
        <v>49-3023.00</v>
      </c>
      <c r="BD501" t="s">
        <v>1481</v>
      </c>
      <c r="BE501" t="s">
        <v>4856</v>
      </c>
      <c r="BF501" t="s">
        <v>4857</v>
      </c>
      <c r="BG501">
        <v>2</v>
      </c>
      <c r="BH501">
        <v>2</v>
      </c>
      <c r="BI501" s="1">
        <v>44927</v>
      </c>
      <c r="BJ501" s="1">
        <v>45291</v>
      </c>
      <c r="BK501" s="1">
        <v>44927</v>
      </c>
      <c r="BL501" s="1">
        <v>45291</v>
      </c>
      <c r="BM501">
        <v>40</v>
      </c>
      <c r="BN501">
        <v>0</v>
      </c>
      <c r="BO501">
        <v>8</v>
      </c>
      <c r="BP501">
        <v>8</v>
      </c>
      <c r="BQ501">
        <v>8</v>
      </c>
      <c r="BR501">
        <v>8</v>
      </c>
      <c r="BS501">
        <v>8</v>
      </c>
      <c r="BT501">
        <v>0</v>
      </c>
      <c r="BU501" t="str">
        <f>"7:30 AM"</f>
        <v>7:30 AM</v>
      </c>
      <c r="BV501" t="str">
        <f>"4:30 PM"</f>
        <v>4:30 PM</v>
      </c>
      <c r="BW501" t="s">
        <v>128</v>
      </c>
      <c r="BX501">
        <v>0</v>
      </c>
      <c r="BY501">
        <v>12</v>
      </c>
      <c r="BZ501" t="s">
        <v>113</v>
      </c>
      <c r="CB501" t="s">
        <v>4858</v>
      </c>
      <c r="CC501" t="s">
        <v>4705</v>
      </c>
      <c r="CE501" t="s">
        <v>3527</v>
      </c>
      <c r="CF501" t="s">
        <v>118</v>
      </c>
      <c r="CG501" s="4">
        <v>96952</v>
      </c>
      <c r="CH501" s="2">
        <v>9.93</v>
      </c>
      <c r="CI501" s="2">
        <v>9.93</v>
      </c>
      <c r="CJ501" s="2">
        <v>14.9</v>
      </c>
      <c r="CK501" s="2">
        <v>14.9</v>
      </c>
      <c r="CL501" t="s">
        <v>131</v>
      </c>
      <c r="CM501" t="s">
        <v>4738</v>
      </c>
      <c r="CN501" t="s">
        <v>1330</v>
      </c>
      <c r="CP501" t="s">
        <v>113</v>
      </c>
      <c r="CQ501" t="s">
        <v>134</v>
      </c>
      <c r="CR501" t="s">
        <v>134</v>
      </c>
      <c r="CS501" t="s">
        <v>134</v>
      </c>
      <c r="CT501" t="s">
        <v>132</v>
      </c>
      <c r="CU501" t="s">
        <v>134</v>
      </c>
      <c r="CV501" t="s">
        <v>134</v>
      </c>
      <c r="CW501" t="s">
        <v>4859</v>
      </c>
      <c r="CX501" s="5">
        <v>16704330422</v>
      </c>
      <c r="CY501" t="s">
        <v>4713</v>
      </c>
      <c r="CZ501" t="s">
        <v>132</v>
      </c>
      <c r="DA501" t="s">
        <v>134</v>
      </c>
      <c r="DB501" t="s">
        <v>113</v>
      </c>
    </row>
    <row r="502" spans="1:111" ht="14.45" customHeight="1" x14ac:dyDescent="0.25">
      <c r="A502" t="s">
        <v>4860</v>
      </c>
      <c r="B502" t="s">
        <v>356</v>
      </c>
      <c r="C502" s="1">
        <v>44753.27891724537</v>
      </c>
      <c r="D502" s="1">
        <v>44874</v>
      </c>
      <c r="E502" t="s">
        <v>112</v>
      </c>
      <c r="F502" s="1">
        <v>44833.833333333336</v>
      </c>
      <c r="G502" t="s">
        <v>113</v>
      </c>
      <c r="H502" t="s">
        <v>113</v>
      </c>
      <c r="I502" t="s">
        <v>113</v>
      </c>
      <c r="J502" t="s">
        <v>4861</v>
      </c>
      <c r="K502" t="s">
        <v>4862</v>
      </c>
      <c r="L502" t="s">
        <v>4122</v>
      </c>
      <c r="M502" t="s">
        <v>183</v>
      </c>
      <c r="N502" t="s">
        <v>556</v>
      </c>
      <c r="O502" t="s">
        <v>118</v>
      </c>
      <c r="P502" s="4">
        <v>96950</v>
      </c>
      <c r="Q502" t="s">
        <v>119</v>
      </c>
      <c r="S502" s="5">
        <v>16702341858</v>
      </c>
      <c r="U502">
        <v>812111</v>
      </c>
      <c r="V502" t="s">
        <v>120</v>
      </c>
      <c r="X502" t="s">
        <v>3183</v>
      </c>
      <c r="Y502" t="s">
        <v>4123</v>
      </c>
      <c r="AA502" t="s">
        <v>4863</v>
      </c>
      <c r="AB502" t="s">
        <v>1373</v>
      </c>
      <c r="AC502" t="s">
        <v>183</v>
      </c>
      <c r="AD502" t="s">
        <v>556</v>
      </c>
      <c r="AE502" t="s">
        <v>118</v>
      </c>
      <c r="AF502" s="4">
        <v>96950</v>
      </c>
      <c r="AG502" t="s">
        <v>119</v>
      </c>
      <c r="AI502" s="5">
        <v>16702341858</v>
      </c>
      <c r="AK502" t="s">
        <v>4128</v>
      </c>
      <c r="BC502" t="str">
        <f>"39-5012.00"</f>
        <v>39-5012.00</v>
      </c>
      <c r="BD502" t="s">
        <v>806</v>
      </c>
      <c r="BE502" t="s">
        <v>4864</v>
      </c>
      <c r="BF502" t="s">
        <v>4072</v>
      </c>
      <c r="BG502">
        <v>3</v>
      </c>
      <c r="BI502" s="1">
        <v>44835</v>
      </c>
      <c r="BJ502" s="1">
        <v>45199</v>
      </c>
      <c r="BM502">
        <v>40</v>
      </c>
      <c r="BN502">
        <v>0</v>
      </c>
      <c r="BO502">
        <v>8</v>
      </c>
      <c r="BP502">
        <v>8</v>
      </c>
      <c r="BQ502">
        <v>8</v>
      </c>
      <c r="BR502">
        <v>8</v>
      </c>
      <c r="BS502">
        <v>8</v>
      </c>
      <c r="BT502">
        <v>0</v>
      </c>
      <c r="BU502" t="str">
        <f>"8:00 AM"</f>
        <v>8:00 AM</v>
      </c>
      <c r="BV502" t="str">
        <f>"5:00 PM"</f>
        <v>5:00 PM</v>
      </c>
      <c r="BW502" t="s">
        <v>128</v>
      </c>
      <c r="BX502">
        <v>0</v>
      </c>
      <c r="BY502">
        <v>24</v>
      </c>
      <c r="BZ502" t="s">
        <v>113</v>
      </c>
      <c r="CB502" t="s">
        <v>4073</v>
      </c>
      <c r="CC502" t="s">
        <v>4122</v>
      </c>
      <c r="CD502" t="s">
        <v>183</v>
      </c>
      <c r="CE502" t="s">
        <v>117</v>
      </c>
      <c r="CF502" t="s">
        <v>118</v>
      </c>
      <c r="CG502" s="4">
        <v>96950</v>
      </c>
      <c r="CH502" s="2">
        <v>7.52</v>
      </c>
      <c r="CI502" s="2">
        <v>7.52</v>
      </c>
      <c r="CJ502" s="2">
        <v>11.28</v>
      </c>
      <c r="CK502" s="2">
        <v>11.28</v>
      </c>
      <c r="CL502" t="s">
        <v>131</v>
      </c>
      <c r="CM502" t="s">
        <v>132</v>
      </c>
      <c r="CN502" t="s">
        <v>133</v>
      </c>
      <c r="CP502" t="s">
        <v>113</v>
      </c>
      <c r="CQ502" t="s">
        <v>134</v>
      </c>
      <c r="CR502" t="s">
        <v>113</v>
      </c>
      <c r="CS502" t="s">
        <v>134</v>
      </c>
      <c r="CT502" t="s">
        <v>132</v>
      </c>
      <c r="CU502" t="s">
        <v>134</v>
      </c>
      <c r="CV502" t="s">
        <v>132</v>
      </c>
      <c r="CW502" t="s">
        <v>2511</v>
      </c>
      <c r="CX502" s="5">
        <v>16702341858</v>
      </c>
      <c r="CY502" t="s">
        <v>4128</v>
      </c>
      <c r="CZ502" t="s">
        <v>132</v>
      </c>
      <c r="DA502" t="s">
        <v>134</v>
      </c>
      <c r="DB502" t="s">
        <v>113</v>
      </c>
    </row>
    <row r="503" spans="1:111" ht="14.45" customHeight="1" x14ac:dyDescent="0.25">
      <c r="A503" t="s">
        <v>4865</v>
      </c>
      <c r="B503" t="s">
        <v>356</v>
      </c>
      <c r="C503" s="1">
        <v>44755.195039351849</v>
      </c>
      <c r="D503" s="1">
        <v>44874</v>
      </c>
      <c r="E503" t="s">
        <v>112</v>
      </c>
      <c r="F503" s="1">
        <v>44833.833333333336</v>
      </c>
      <c r="G503" t="s">
        <v>113</v>
      </c>
      <c r="H503" t="s">
        <v>113</v>
      </c>
      <c r="I503" t="s">
        <v>113</v>
      </c>
      <c r="J503" t="s">
        <v>4866</v>
      </c>
      <c r="K503" t="s">
        <v>4867</v>
      </c>
      <c r="L503" t="s">
        <v>4868</v>
      </c>
      <c r="M503" t="s">
        <v>1223</v>
      </c>
      <c r="N503" t="s">
        <v>117</v>
      </c>
      <c r="O503" t="s">
        <v>118</v>
      </c>
      <c r="P503" s="4">
        <v>96950</v>
      </c>
      <c r="Q503" t="s">
        <v>119</v>
      </c>
      <c r="S503" s="5">
        <v>16702346854</v>
      </c>
      <c r="U503">
        <v>72232</v>
      </c>
      <c r="V503" t="s">
        <v>120</v>
      </c>
      <c r="X503" t="s">
        <v>4869</v>
      </c>
      <c r="Y503" t="s">
        <v>4870</v>
      </c>
      <c r="Z503" t="s">
        <v>4871</v>
      </c>
      <c r="AA503" t="s">
        <v>1146</v>
      </c>
      <c r="AB503" t="s">
        <v>4868</v>
      </c>
      <c r="AC503" t="s">
        <v>1223</v>
      </c>
      <c r="AD503" t="s">
        <v>117</v>
      </c>
      <c r="AE503" t="s">
        <v>118</v>
      </c>
      <c r="AF503" s="4">
        <v>96950</v>
      </c>
      <c r="AG503" t="s">
        <v>119</v>
      </c>
      <c r="AI503" s="5">
        <v>16702346854</v>
      </c>
      <c r="AK503" t="s">
        <v>4872</v>
      </c>
      <c r="BC503" t="str">
        <f>"35-1011.00"</f>
        <v>35-1011.00</v>
      </c>
      <c r="BD503" t="s">
        <v>918</v>
      </c>
      <c r="BE503" t="s">
        <v>4873</v>
      </c>
      <c r="BF503" t="s">
        <v>289</v>
      </c>
      <c r="BG503">
        <v>1</v>
      </c>
      <c r="BI503" s="1">
        <v>44835</v>
      </c>
      <c r="BJ503" s="1">
        <v>45199</v>
      </c>
      <c r="BM503">
        <v>40</v>
      </c>
      <c r="BN503">
        <v>0</v>
      </c>
      <c r="BO503">
        <v>8</v>
      </c>
      <c r="BP503">
        <v>8</v>
      </c>
      <c r="BQ503">
        <v>8</v>
      </c>
      <c r="BR503">
        <v>8</v>
      </c>
      <c r="BS503">
        <v>8</v>
      </c>
      <c r="BT503">
        <v>0</v>
      </c>
      <c r="BU503" t="str">
        <f>"8:00 AM"</f>
        <v>8:00 AM</v>
      </c>
      <c r="BV503" t="str">
        <f>"5:00 PM"</f>
        <v>5:00 PM</v>
      </c>
      <c r="BW503" t="s">
        <v>164</v>
      </c>
      <c r="BX503">
        <v>0</v>
      </c>
      <c r="BY503">
        <v>12</v>
      </c>
      <c r="BZ503" t="s">
        <v>134</v>
      </c>
      <c r="CA503">
        <v>3</v>
      </c>
      <c r="CB503" s="3" t="s">
        <v>4874</v>
      </c>
      <c r="CC503" t="s">
        <v>4875</v>
      </c>
      <c r="CD503" t="s">
        <v>1223</v>
      </c>
      <c r="CE503" t="s">
        <v>117</v>
      </c>
      <c r="CF503" t="s">
        <v>118</v>
      </c>
      <c r="CG503" s="4">
        <v>96950</v>
      </c>
      <c r="CH503" s="2">
        <v>13.71</v>
      </c>
      <c r="CI503" s="2">
        <v>13.71</v>
      </c>
      <c r="CJ503" s="2">
        <v>20.56</v>
      </c>
      <c r="CK503" s="2">
        <v>20.56</v>
      </c>
      <c r="CL503" t="s">
        <v>131</v>
      </c>
      <c r="CM503" t="s">
        <v>228</v>
      </c>
      <c r="CN503" t="s">
        <v>133</v>
      </c>
      <c r="CP503" t="s">
        <v>113</v>
      </c>
      <c r="CQ503" t="s">
        <v>134</v>
      </c>
      <c r="CR503" t="s">
        <v>113</v>
      </c>
      <c r="CS503" t="s">
        <v>134</v>
      </c>
      <c r="CT503" t="s">
        <v>132</v>
      </c>
      <c r="CU503" t="s">
        <v>134</v>
      </c>
      <c r="CV503" t="s">
        <v>132</v>
      </c>
      <c r="CW503" t="s">
        <v>1151</v>
      </c>
      <c r="CX503" s="5">
        <v>16702346854</v>
      </c>
      <c r="CY503" t="s">
        <v>4872</v>
      </c>
      <c r="CZ503" t="s">
        <v>132</v>
      </c>
      <c r="DA503" t="s">
        <v>134</v>
      </c>
      <c r="DB503" t="s">
        <v>113</v>
      </c>
    </row>
    <row r="504" spans="1:111" ht="14.45" customHeight="1" x14ac:dyDescent="0.25">
      <c r="A504" t="s">
        <v>4876</v>
      </c>
      <c r="B504" t="s">
        <v>187</v>
      </c>
      <c r="C504" s="1">
        <v>44816.093822453702</v>
      </c>
      <c r="D504" s="1">
        <v>44874</v>
      </c>
      <c r="E504" t="s">
        <v>170</v>
      </c>
      <c r="G504" t="s">
        <v>113</v>
      </c>
      <c r="H504" t="s">
        <v>113</v>
      </c>
      <c r="I504" t="s">
        <v>113</v>
      </c>
      <c r="J504" t="s">
        <v>4840</v>
      </c>
      <c r="L504" t="s">
        <v>4877</v>
      </c>
      <c r="N504" t="s">
        <v>141</v>
      </c>
      <c r="O504" t="s">
        <v>118</v>
      </c>
      <c r="P504" s="4">
        <v>96950</v>
      </c>
      <c r="Q504" t="s">
        <v>119</v>
      </c>
      <c r="S504" s="5">
        <v>16702359369</v>
      </c>
      <c r="U504">
        <v>44131</v>
      </c>
      <c r="V504" t="s">
        <v>120</v>
      </c>
      <c r="X504" t="s">
        <v>1225</v>
      </c>
      <c r="Y504" t="s">
        <v>4878</v>
      </c>
      <c r="AA504" t="s">
        <v>144</v>
      </c>
      <c r="AB504" t="s">
        <v>4842</v>
      </c>
      <c r="AD504" t="s">
        <v>141</v>
      </c>
      <c r="AE504" t="s">
        <v>118</v>
      </c>
      <c r="AF504" s="4">
        <v>96950</v>
      </c>
      <c r="AG504" t="s">
        <v>119</v>
      </c>
      <c r="AI504" s="5">
        <v>16702359369</v>
      </c>
      <c r="AK504" t="s">
        <v>4879</v>
      </c>
      <c r="BC504" t="str">
        <f>"49-9071.00"</f>
        <v>49-9071.00</v>
      </c>
      <c r="BD504" t="s">
        <v>240</v>
      </c>
      <c r="BE504" t="s">
        <v>4880</v>
      </c>
      <c r="BF504" t="s">
        <v>4881</v>
      </c>
      <c r="BG504">
        <v>1</v>
      </c>
      <c r="BH504">
        <v>1</v>
      </c>
      <c r="BI504" s="1">
        <v>44927</v>
      </c>
      <c r="BJ504" s="1">
        <v>45291</v>
      </c>
      <c r="BK504" s="1">
        <v>44927</v>
      </c>
      <c r="BL504" s="1">
        <v>45291</v>
      </c>
      <c r="BM504">
        <v>35</v>
      </c>
      <c r="BN504">
        <v>0</v>
      </c>
      <c r="BO504">
        <v>7</v>
      </c>
      <c r="BP504">
        <v>7</v>
      </c>
      <c r="BQ504">
        <v>7</v>
      </c>
      <c r="BR504">
        <v>7</v>
      </c>
      <c r="BS504">
        <v>7</v>
      </c>
      <c r="BT504">
        <v>0</v>
      </c>
      <c r="BU504" t="str">
        <f>"8:00 AM"</f>
        <v>8:00 AM</v>
      </c>
      <c r="BV504" t="str">
        <f>"4:00 PM"</f>
        <v>4:00 PM</v>
      </c>
      <c r="BW504" t="s">
        <v>164</v>
      </c>
      <c r="BX504">
        <v>0</v>
      </c>
      <c r="BY504">
        <v>12</v>
      </c>
      <c r="BZ504" t="s">
        <v>113</v>
      </c>
      <c r="CB504" s="3" t="s">
        <v>4882</v>
      </c>
      <c r="CC504" t="s">
        <v>1038</v>
      </c>
      <c r="CE504" t="s">
        <v>141</v>
      </c>
      <c r="CF504" t="s">
        <v>118</v>
      </c>
      <c r="CG504" s="4">
        <v>96950</v>
      </c>
      <c r="CH504" s="2">
        <v>9.19</v>
      </c>
      <c r="CI504" s="2">
        <v>9.19</v>
      </c>
      <c r="CJ504" s="2">
        <v>13.78</v>
      </c>
      <c r="CK504" s="2">
        <v>13.78</v>
      </c>
      <c r="CL504" t="s">
        <v>131</v>
      </c>
      <c r="CM504" t="s">
        <v>128</v>
      </c>
      <c r="CN504" t="s">
        <v>133</v>
      </c>
      <c r="CP504" t="s">
        <v>113</v>
      </c>
      <c r="CQ504" t="s">
        <v>134</v>
      </c>
      <c r="CR504" t="s">
        <v>113</v>
      </c>
      <c r="CS504" t="s">
        <v>134</v>
      </c>
      <c r="CT504" t="s">
        <v>132</v>
      </c>
      <c r="CU504" t="s">
        <v>134</v>
      </c>
      <c r="CV504" t="s">
        <v>132</v>
      </c>
      <c r="CW504" t="s">
        <v>245</v>
      </c>
      <c r="CX504" s="5">
        <v>16702359369</v>
      </c>
      <c r="CY504" t="s">
        <v>4844</v>
      </c>
      <c r="CZ504" t="s">
        <v>132</v>
      </c>
      <c r="DA504" t="s">
        <v>134</v>
      </c>
      <c r="DB504" t="s">
        <v>113</v>
      </c>
      <c r="DC504" t="s">
        <v>4883</v>
      </c>
      <c r="DD504" t="s">
        <v>4843</v>
      </c>
      <c r="DF504" t="s">
        <v>4849</v>
      </c>
      <c r="DG504" t="s">
        <v>4844</v>
      </c>
    </row>
    <row r="505" spans="1:111" ht="14.45" customHeight="1" x14ac:dyDescent="0.25">
      <c r="A505" t="s">
        <v>4884</v>
      </c>
      <c r="B505" t="s">
        <v>187</v>
      </c>
      <c r="C505" s="1">
        <v>44804.821637384259</v>
      </c>
      <c r="D505" s="1">
        <v>44874</v>
      </c>
      <c r="E505" t="s">
        <v>170</v>
      </c>
      <c r="G505" t="s">
        <v>113</v>
      </c>
      <c r="H505" t="s">
        <v>113</v>
      </c>
      <c r="I505" t="s">
        <v>113</v>
      </c>
      <c r="J505" t="s">
        <v>4537</v>
      </c>
      <c r="K505" t="s">
        <v>132</v>
      </c>
      <c r="L505" t="s">
        <v>4538</v>
      </c>
      <c r="M505" t="s">
        <v>4539</v>
      </c>
      <c r="N505" t="s">
        <v>141</v>
      </c>
      <c r="O505" t="s">
        <v>118</v>
      </c>
      <c r="P505" s="4">
        <v>96950</v>
      </c>
      <c r="Q505" t="s">
        <v>119</v>
      </c>
      <c r="R505" t="s">
        <v>132</v>
      </c>
      <c r="S505" s="5">
        <v>16702368202</v>
      </c>
      <c r="T505">
        <v>3554</v>
      </c>
      <c r="U505">
        <v>62211</v>
      </c>
      <c r="V505" t="s">
        <v>120</v>
      </c>
      <c r="X505" t="s">
        <v>4540</v>
      </c>
      <c r="Y505" t="s">
        <v>4541</v>
      </c>
      <c r="Z505" t="s">
        <v>1847</v>
      </c>
      <c r="AA505" t="s">
        <v>4542</v>
      </c>
      <c r="AB505" t="s">
        <v>4538</v>
      </c>
      <c r="AC505" t="s">
        <v>4539</v>
      </c>
      <c r="AD505" t="s">
        <v>141</v>
      </c>
      <c r="AE505" t="s">
        <v>118</v>
      </c>
      <c r="AF505" s="4">
        <v>96950</v>
      </c>
      <c r="AG505" t="s">
        <v>119</v>
      </c>
      <c r="AH505" t="s">
        <v>132</v>
      </c>
      <c r="AI505" s="5">
        <v>16702368202</v>
      </c>
      <c r="AJ505">
        <v>3554</v>
      </c>
      <c r="AK505" t="s">
        <v>4543</v>
      </c>
      <c r="BC505" t="str">
        <f>"29-2031.00"</f>
        <v>29-2031.00</v>
      </c>
      <c r="BD505" t="s">
        <v>4885</v>
      </c>
      <c r="BE505" t="s">
        <v>4886</v>
      </c>
      <c r="BF505" t="s">
        <v>4887</v>
      </c>
      <c r="BG505">
        <v>2</v>
      </c>
      <c r="BH505">
        <v>2</v>
      </c>
      <c r="BI505" s="1">
        <v>44916</v>
      </c>
      <c r="BJ505" s="1">
        <v>45280</v>
      </c>
      <c r="BK505" s="1">
        <v>44916</v>
      </c>
      <c r="BL505" s="1">
        <v>45280</v>
      </c>
      <c r="BM505">
        <v>40</v>
      </c>
      <c r="BN505">
        <v>0</v>
      </c>
      <c r="BO505">
        <v>8</v>
      </c>
      <c r="BP505">
        <v>8</v>
      </c>
      <c r="BQ505">
        <v>8</v>
      </c>
      <c r="BR505">
        <v>8</v>
      </c>
      <c r="BS505">
        <v>8</v>
      </c>
      <c r="BT505">
        <v>0</v>
      </c>
      <c r="BU505" t="str">
        <f>"7:30 AM"</f>
        <v>7:30 AM</v>
      </c>
      <c r="BV505" t="str">
        <f>"4:30 PM"</f>
        <v>4:30 PM</v>
      </c>
      <c r="BW505" t="s">
        <v>394</v>
      </c>
      <c r="BX505">
        <v>0</v>
      </c>
      <c r="BY505">
        <v>24</v>
      </c>
      <c r="BZ505" t="s">
        <v>113</v>
      </c>
      <c r="CB505" t="s">
        <v>4888</v>
      </c>
      <c r="CC505" t="s">
        <v>4538</v>
      </c>
      <c r="CD505" t="s">
        <v>4539</v>
      </c>
      <c r="CE505" t="s">
        <v>141</v>
      </c>
      <c r="CF505" t="s">
        <v>118</v>
      </c>
      <c r="CG505" s="4">
        <v>96950</v>
      </c>
      <c r="CH505" s="2">
        <v>15.18</v>
      </c>
      <c r="CJ505" s="2">
        <v>22.77</v>
      </c>
      <c r="CL505" t="s">
        <v>131</v>
      </c>
      <c r="CM505" t="s">
        <v>4548</v>
      </c>
      <c r="CN505" t="s">
        <v>133</v>
      </c>
      <c r="CP505" t="s">
        <v>113</v>
      </c>
      <c r="CQ505" t="s">
        <v>134</v>
      </c>
      <c r="CR505" t="s">
        <v>113</v>
      </c>
      <c r="CS505" t="s">
        <v>134</v>
      </c>
      <c r="CT505" t="s">
        <v>132</v>
      </c>
      <c r="CU505" t="s">
        <v>132</v>
      </c>
      <c r="CV505" t="s">
        <v>132</v>
      </c>
      <c r="CW505" t="s">
        <v>4549</v>
      </c>
      <c r="CX505" s="5">
        <v>16702368202</v>
      </c>
      <c r="CY505" t="s">
        <v>4550</v>
      </c>
      <c r="CZ505" t="s">
        <v>4551</v>
      </c>
      <c r="DA505" t="s">
        <v>134</v>
      </c>
      <c r="DB505" t="s">
        <v>113</v>
      </c>
      <c r="DC505" t="s">
        <v>4552</v>
      </c>
      <c r="DD505" t="s">
        <v>4553</v>
      </c>
      <c r="DE505" t="s">
        <v>2550</v>
      </c>
      <c r="DF505" t="s">
        <v>4537</v>
      </c>
      <c r="DG505" t="s">
        <v>4554</v>
      </c>
    </row>
    <row r="506" spans="1:111" ht="14.45" customHeight="1" x14ac:dyDescent="0.25">
      <c r="A506" t="s">
        <v>4889</v>
      </c>
      <c r="B506" t="s">
        <v>356</v>
      </c>
      <c r="C506" s="1">
        <v>44776.80691979167</v>
      </c>
      <c r="D506" s="1">
        <v>44874</v>
      </c>
      <c r="E506" t="s">
        <v>170</v>
      </c>
      <c r="G506" t="s">
        <v>113</v>
      </c>
      <c r="H506" t="s">
        <v>113</v>
      </c>
      <c r="I506" t="s">
        <v>113</v>
      </c>
      <c r="J506" t="s">
        <v>4890</v>
      </c>
      <c r="K506" t="s">
        <v>4890</v>
      </c>
      <c r="L506" t="s">
        <v>4891</v>
      </c>
      <c r="N506" t="s">
        <v>141</v>
      </c>
      <c r="O506" t="s">
        <v>118</v>
      </c>
      <c r="P506" s="4">
        <v>96950</v>
      </c>
      <c r="Q506" t="s">
        <v>119</v>
      </c>
      <c r="S506" s="5">
        <v>16703221558</v>
      </c>
      <c r="U506">
        <v>53241</v>
      </c>
      <c r="V506" t="s">
        <v>120</v>
      </c>
      <c r="X506" t="s">
        <v>4892</v>
      </c>
      <c r="Y506" t="s">
        <v>4893</v>
      </c>
      <c r="AA506" t="s">
        <v>326</v>
      </c>
      <c r="AB506" t="s">
        <v>4891</v>
      </c>
      <c r="AD506" t="s">
        <v>141</v>
      </c>
      <c r="AE506" t="s">
        <v>118</v>
      </c>
      <c r="AF506" s="4">
        <v>96950</v>
      </c>
      <c r="AG506" t="s">
        <v>119</v>
      </c>
      <c r="AI506" s="5">
        <v>16703221558</v>
      </c>
      <c r="AK506" t="s">
        <v>4894</v>
      </c>
      <c r="BC506" t="str">
        <f>"53-3032.00"</f>
        <v>53-3032.00</v>
      </c>
      <c r="BD506" t="s">
        <v>819</v>
      </c>
      <c r="BE506" t="s">
        <v>4895</v>
      </c>
      <c r="BF506" t="s">
        <v>4896</v>
      </c>
      <c r="BG506">
        <v>8</v>
      </c>
      <c r="BI506" s="1">
        <v>44866</v>
      </c>
      <c r="BJ506" s="1">
        <v>45230</v>
      </c>
      <c r="BM506">
        <v>40</v>
      </c>
      <c r="BN506">
        <v>0</v>
      </c>
      <c r="BO506">
        <v>8</v>
      </c>
      <c r="BP506">
        <v>8</v>
      </c>
      <c r="BQ506">
        <v>8</v>
      </c>
      <c r="BR506">
        <v>8</v>
      </c>
      <c r="BS506">
        <v>8</v>
      </c>
      <c r="BT506">
        <v>0</v>
      </c>
      <c r="BU506" t="str">
        <f>"8:00 AM"</f>
        <v>8:00 AM</v>
      </c>
      <c r="BV506" t="str">
        <f>"5:00 PM"</f>
        <v>5:00 PM</v>
      </c>
      <c r="BW506" t="s">
        <v>128</v>
      </c>
      <c r="BX506">
        <v>0</v>
      </c>
      <c r="BY506">
        <v>12</v>
      </c>
      <c r="BZ506" t="s">
        <v>113</v>
      </c>
      <c r="CB506" t="s">
        <v>4897</v>
      </c>
      <c r="CC506" t="s">
        <v>4898</v>
      </c>
      <c r="CD506" t="s">
        <v>4899</v>
      </c>
      <c r="CE506" t="s">
        <v>141</v>
      </c>
      <c r="CF506" t="s">
        <v>118</v>
      </c>
      <c r="CG506" s="4">
        <v>96950</v>
      </c>
      <c r="CH506" s="2">
        <v>10.09</v>
      </c>
      <c r="CI506" s="2">
        <v>10.09</v>
      </c>
      <c r="CJ506" s="2">
        <v>15.13</v>
      </c>
      <c r="CK506" s="2">
        <v>15.13</v>
      </c>
      <c r="CL506" t="s">
        <v>131</v>
      </c>
      <c r="CM506" t="s">
        <v>132</v>
      </c>
      <c r="CN506" t="s">
        <v>133</v>
      </c>
      <c r="CP506" t="s">
        <v>113</v>
      </c>
      <c r="CQ506" t="s">
        <v>134</v>
      </c>
      <c r="CR506" t="s">
        <v>113</v>
      </c>
      <c r="CS506" t="s">
        <v>134</v>
      </c>
      <c r="CT506" t="s">
        <v>132</v>
      </c>
      <c r="CU506" t="s">
        <v>134</v>
      </c>
      <c r="CV506" t="s">
        <v>132</v>
      </c>
      <c r="CW506" t="s">
        <v>4900</v>
      </c>
      <c r="CX506" s="5">
        <v>16703221558</v>
      </c>
      <c r="CY506" t="s">
        <v>4894</v>
      </c>
      <c r="CZ506" t="s">
        <v>132</v>
      </c>
      <c r="DA506" t="s">
        <v>134</v>
      </c>
      <c r="DB506" t="s">
        <v>113</v>
      </c>
    </row>
    <row r="507" spans="1:111" ht="14.45" customHeight="1" x14ac:dyDescent="0.25">
      <c r="A507" t="s">
        <v>4901</v>
      </c>
      <c r="B507" t="s">
        <v>187</v>
      </c>
      <c r="C507" s="1">
        <v>44790.857980671295</v>
      </c>
      <c r="D507" s="1">
        <v>44874</v>
      </c>
      <c r="E507" t="s">
        <v>112</v>
      </c>
      <c r="F507" s="1">
        <v>44914.791666666664</v>
      </c>
      <c r="G507" t="s">
        <v>113</v>
      </c>
      <c r="H507" t="s">
        <v>113</v>
      </c>
      <c r="I507" t="s">
        <v>113</v>
      </c>
      <c r="J507" t="s">
        <v>4537</v>
      </c>
      <c r="K507" t="s">
        <v>132</v>
      </c>
      <c r="L507" t="s">
        <v>4538</v>
      </c>
      <c r="M507" t="s">
        <v>4539</v>
      </c>
      <c r="N507" t="s">
        <v>141</v>
      </c>
      <c r="O507" t="s">
        <v>118</v>
      </c>
      <c r="P507" s="4">
        <v>96950</v>
      </c>
      <c r="Q507" t="s">
        <v>119</v>
      </c>
      <c r="R507" t="s">
        <v>132</v>
      </c>
      <c r="S507" s="5">
        <v>16702368202</v>
      </c>
      <c r="T507">
        <v>3554</v>
      </c>
      <c r="U507">
        <v>62211</v>
      </c>
      <c r="V507" t="s">
        <v>120</v>
      </c>
      <c r="X507" t="s">
        <v>4540</v>
      </c>
      <c r="Y507" t="s">
        <v>4541</v>
      </c>
      <c r="Z507" t="s">
        <v>1847</v>
      </c>
      <c r="AA507" t="s">
        <v>4542</v>
      </c>
      <c r="AB507" t="s">
        <v>4538</v>
      </c>
      <c r="AC507" t="s">
        <v>4539</v>
      </c>
      <c r="AD507" t="s">
        <v>141</v>
      </c>
      <c r="AE507" t="s">
        <v>118</v>
      </c>
      <c r="AF507" s="4">
        <v>96950</v>
      </c>
      <c r="AG507" t="s">
        <v>119</v>
      </c>
      <c r="AH507" t="s">
        <v>132</v>
      </c>
      <c r="AI507" s="5">
        <v>16702368202</v>
      </c>
      <c r="AJ507">
        <v>3554</v>
      </c>
      <c r="AK507" t="s">
        <v>4543</v>
      </c>
      <c r="BC507" t="str">
        <f>"29-1141.00"</f>
        <v>29-1141.00</v>
      </c>
      <c r="BD507" t="s">
        <v>4137</v>
      </c>
      <c r="BE507" t="s">
        <v>4902</v>
      </c>
      <c r="BF507" t="s">
        <v>4903</v>
      </c>
      <c r="BG507">
        <v>14</v>
      </c>
      <c r="BH507">
        <v>14</v>
      </c>
      <c r="BI507" s="1">
        <v>44916</v>
      </c>
      <c r="BJ507" s="1">
        <v>45280</v>
      </c>
      <c r="BK507" s="1">
        <v>44916</v>
      </c>
      <c r="BL507" s="1">
        <v>45280</v>
      </c>
      <c r="BM507">
        <v>40</v>
      </c>
      <c r="BN507">
        <v>12</v>
      </c>
      <c r="BO507">
        <v>12</v>
      </c>
      <c r="BP507">
        <v>12</v>
      </c>
      <c r="BQ507">
        <v>4</v>
      </c>
      <c r="BR507">
        <v>0</v>
      </c>
      <c r="BS507">
        <v>0</v>
      </c>
      <c r="BT507">
        <v>0</v>
      </c>
      <c r="BU507" t="str">
        <f>"7:30 AM"</f>
        <v>7:30 AM</v>
      </c>
      <c r="BV507" t="str">
        <f>"7:30 PM"</f>
        <v>7:30 PM</v>
      </c>
      <c r="BW507" t="s">
        <v>394</v>
      </c>
      <c r="BX507">
        <v>0</v>
      </c>
      <c r="BY507">
        <v>0</v>
      </c>
      <c r="BZ507" t="s">
        <v>113</v>
      </c>
      <c r="CB507" t="s">
        <v>4904</v>
      </c>
      <c r="CC507" t="s">
        <v>4538</v>
      </c>
      <c r="CD507" t="s">
        <v>4539</v>
      </c>
      <c r="CE507" t="s">
        <v>141</v>
      </c>
      <c r="CF507" t="s">
        <v>118</v>
      </c>
      <c r="CG507" s="4">
        <v>96950</v>
      </c>
      <c r="CH507" s="2">
        <v>22.22</v>
      </c>
      <c r="CI507" s="2">
        <v>27.07</v>
      </c>
      <c r="CL507" t="s">
        <v>131</v>
      </c>
      <c r="CM507" t="s">
        <v>4548</v>
      </c>
      <c r="CN507" t="s">
        <v>133</v>
      </c>
      <c r="CP507" t="s">
        <v>134</v>
      </c>
      <c r="CQ507" t="s">
        <v>134</v>
      </c>
      <c r="CR507" t="s">
        <v>113</v>
      </c>
      <c r="CS507" t="s">
        <v>113</v>
      </c>
      <c r="CT507" t="s">
        <v>132</v>
      </c>
      <c r="CU507" t="s">
        <v>134</v>
      </c>
      <c r="CV507" t="s">
        <v>132</v>
      </c>
      <c r="CW507" t="s">
        <v>4549</v>
      </c>
      <c r="CX507" s="5">
        <v>16702368202</v>
      </c>
      <c r="CY507" t="s">
        <v>4550</v>
      </c>
      <c r="CZ507" t="s">
        <v>4551</v>
      </c>
      <c r="DA507" t="s">
        <v>134</v>
      </c>
      <c r="DB507" t="s">
        <v>113</v>
      </c>
      <c r="DC507" t="s">
        <v>4552</v>
      </c>
      <c r="DD507" t="s">
        <v>4553</v>
      </c>
      <c r="DE507" t="s">
        <v>2550</v>
      </c>
      <c r="DF507" t="s">
        <v>4537</v>
      </c>
      <c r="DG507" t="s">
        <v>4554</v>
      </c>
    </row>
    <row r="508" spans="1:111" ht="14.45" customHeight="1" x14ac:dyDescent="0.25">
      <c r="A508" t="s">
        <v>4905</v>
      </c>
      <c r="B508" t="s">
        <v>187</v>
      </c>
      <c r="C508" s="1">
        <v>44824.120741087965</v>
      </c>
      <c r="D508" s="1">
        <v>44874</v>
      </c>
      <c r="E508" t="s">
        <v>112</v>
      </c>
      <c r="F508" s="1">
        <v>44925.791666666664</v>
      </c>
      <c r="G508" t="s">
        <v>113</v>
      </c>
      <c r="H508" t="s">
        <v>113</v>
      </c>
      <c r="I508" t="s">
        <v>113</v>
      </c>
      <c r="J508" t="s">
        <v>4701</v>
      </c>
      <c r="L508" t="s">
        <v>4702</v>
      </c>
      <c r="N508" t="s">
        <v>695</v>
      </c>
      <c r="O508" t="s">
        <v>118</v>
      </c>
      <c r="P508" s="4">
        <v>96952</v>
      </c>
      <c r="Q508" t="s">
        <v>119</v>
      </c>
      <c r="S508" s="5">
        <v>16704330422</v>
      </c>
      <c r="U508">
        <v>212312</v>
      </c>
      <c r="V508" t="s">
        <v>120</v>
      </c>
      <c r="X508" t="s">
        <v>4703</v>
      </c>
      <c r="Y508" t="s">
        <v>4704</v>
      </c>
      <c r="Z508" t="s">
        <v>2408</v>
      </c>
      <c r="AA508" t="s">
        <v>349</v>
      </c>
      <c r="AB508" t="s">
        <v>4705</v>
      </c>
      <c r="AD508" t="s">
        <v>3527</v>
      </c>
      <c r="AE508" t="s">
        <v>118</v>
      </c>
      <c r="AF508" s="4">
        <v>96952</v>
      </c>
      <c r="AG508" t="s">
        <v>119</v>
      </c>
      <c r="AI508" s="5">
        <v>16704330422</v>
      </c>
      <c r="AK508" t="s">
        <v>4706</v>
      </c>
      <c r="BC508" t="str">
        <f>"49-3042.00"</f>
        <v>49-3042.00</v>
      </c>
      <c r="BD508" t="s">
        <v>1472</v>
      </c>
      <c r="BE508" t="s">
        <v>4832</v>
      </c>
      <c r="BF508" t="s">
        <v>4833</v>
      </c>
      <c r="BG508">
        <v>3</v>
      </c>
      <c r="BH508">
        <v>3</v>
      </c>
      <c r="BI508" s="1">
        <v>44927</v>
      </c>
      <c r="BJ508" s="1">
        <v>45291</v>
      </c>
      <c r="BK508" s="1">
        <v>44927</v>
      </c>
      <c r="BL508" s="1">
        <v>45291</v>
      </c>
      <c r="BM508">
        <v>40</v>
      </c>
      <c r="BN508">
        <v>0</v>
      </c>
      <c r="BO508">
        <v>8</v>
      </c>
      <c r="BP508">
        <v>8</v>
      </c>
      <c r="BQ508">
        <v>8</v>
      </c>
      <c r="BR508">
        <v>8</v>
      </c>
      <c r="BS508">
        <v>8</v>
      </c>
      <c r="BT508">
        <v>0</v>
      </c>
      <c r="BU508" t="str">
        <f>"7:30 AM"</f>
        <v>7:30 AM</v>
      </c>
      <c r="BV508" t="str">
        <f>"4:30 PM"</f>
        <v>4:30 PM</v>
      </c>
      <c r="BW508" t="s">
        <v>128</v>
      </c>
      <c r="BX508">
        <v>0</v>
      </c>
      <c r="BY508">
        <v>24</v>
      </c>
      <c r="BZ508" t="s">
        <v>113</v>
      </c>
      <c r="CB508" t="s">
        <v>4834</v>
      </c>
      <c r="CC508" t="s">
        <v>4705</v>
      </c>
      <c r="CE508" t="s">
        <v>3527</v>
      </c>
      <c r="CG508" s="4">
        <v>96952</v>
      </c>
      <c r="CH508" s="2">
        <v>11</v>
      </c>
      <c r="CI508" s="2">
        <v>11</v>
      </c>
      <c r="CJ508" s="2">
        <v>16.5</v>
      </c>
      <c r="CK508" s="2">
        <v>16.5</v>
      </c>
      <c r="CL508" t="s">
        <v>131</v>
      </c>
      <c r="CM508" t="s">
        <v>4738</v>
      </c>
      <c r="CN508" t="s">
        <v>1330</v>
      </c>
      <c r="CP508" t="s">
        <v>113</v>
      </c>
      <c r="CQ508" t="s">
        <v>134</v>
      </c>
      <c r="CR508" t="s">
        <v>134</v>
      </c>
      <c r="CS508" t="s">
        <v>134</v>
      </c>
      <c r="CT508" t="s">
        <v>132</v>
      </c>
      <c r="CU508" t="s">
        <v>134</v>
      </c>
      <c r="CV508" t="s">
        <v>134</v>
      </c>
      <c r="CW508" t="s">
        <v>4712</v>
      </c>
      <c r="CX508" s="5">
        <v>16704330422</v>
      </c>
      <c r="CY508" t="s">
        <v>4713</v>
      </c>
      <c r="CZ508" t="s">
        <v>132</v>
      </c>
      <c r="DA508" t="s">
        <v>134</v>
      </c>
      <c r="DB508" t="s">
        <v>113</v>
      </c>
    </row>
    <row r="509" spans="1:111" ht="14.45" customHeight="1" x14ac:dyDescent="0.25">
      <c r="A509" t="s">
        <v>4906</v>
      </c>
      <c r="B509" t="s">
        <v>111</v>
      </c>
      <c r="C509" s="1">
        <v>44774.996805902774</v>
      </c>
      <c r="D509" s="1">
        <v>44874</v>
      </c>
      <c r="E509" t="s">
        <v>112</v>
      </c>
      <c r="F509" s="1">
        <v>44833.833333333336</v>
      </c>
      <c r="G509" t="s">
        <v>134</v>
      </c>
      <c r="H509" t="s">
        <v>113</v>
      </c>
      <c r="I509" t="s">
        <v>113</v>
      </c>
      <c r="J509" t="s">
        <v>1434</v>
      </c>
      <c r="L509" t="s">
        <v>1444</v>
      </c>
      <c r="N509" t="s">
        <v>141</v>
      </c>
      <c r="O509" t="s">
        <v>118</v>
      </c>
      <c r="P509" s="4">
        <v>96950</v>
      </c>
      <c r="Q509" t="s">
        <v>119</v>
      </c>
      <c r="S509" s="5">
        <v>16702341629</v>
      </c>
      <c r="U509">
        <v>44413</v>
      </c>
      <c r="V509" t="s">
        <v>120</v>
      </c>
      <c r="X509" t="s">
        <v>1436</v>
      </c>
      <c r="Y509" t="s">
        <v>1437</v>
      </c>
      <c r="Z509" t="s">
        <v>1438</v>
      </c>
      <c r="AA509" t="s">
        <v>326</v>
      </c>
      <c r="AB509" t="s">
        <v>1444</v>
      </c>
      <c r="AD509" t="s">
        <v>141</v>
      </c>
      <c r="AE509" t="s">
        <v>118</v>
      </c>
      <c r="AF509" s="4">
        <v>96950</v>
      </c>
      <c r="AG509" t="s">
        <v>119</v>
      </c>
      <c r="AI509" s="5">
        <v>16702341629</v>
      </c>
      <c r="AK509" t="s">
        <v>1439</v>
      </c>
      <c r="BC509" t="str">
        <f>"53-3033.00"</f>
        <v>53-3033.00</v>
      </c>
      <c r="BD509" t="s">
        <v>4431</v>
      </c>
      <c r="BE509" t="s">
        <v>4432</v>
      </c>
      <c r="BF509" t="s">
        <v>4433</v>
      </c>
      <c r="BG509">
        <v>2</v>
      </c>
      <c r="BI509" s="1">
        <v>44835</v>
      </c>
      <c r="BJ509" s="1">
        <v>45930</v>
      </c>
      <c r="BM509">
        <v>35</v>
      </c>
      <c r="BN509">
        <v>0</v>
      </c>
      <c r="BO509">
        <v>6</v>
      </c>
      <c r="BP509">
        <v>6</v>
      </c>
      <c r="BQ509">
        <v>6</v>
      </c>
      <c r="BR509">
        <v>6</v>
      </c>
      <c r="BS509">
        <v>6</v>
      </c>
      <c r="BT509">
        <v>5</v>
      </c>
      <c r="BU509" t="str">
        <f>"8:00 AM"</f>
        <v>8:00 AM</v>
      </c>
      <c r="BV509" t="str">
        <f>"5:00 PM"</f>
        <v>5:00 PM</v>
      </c>
      <c r="BW509" t="s">
        <v>164</v>
      </c>
      <c r="BX509">
        <v>0</v>
      </c>
      <c r="BY509">
        <v>12</v>
      </c>
      <c r="BZ509" t="s">
        <v>113</v>
      </c>
      <c r="CB509" t="s">
        <v>4434</v>
      </c>
      <c r="CC509" t="s">
        <v>4435</v>
      </c>
      <c r="CD509" t="s">
        <v>1435</v>
      </c>
      <c r="CE509" t="s">
        <v>141</v>
      </c>
      <c r="CF509" t="s">
        <v>118</v>
      </c>
      <c r="CG509" s="4">
        <v>96950</v>
      </c>
      <c r="CH509" s="2">
        <v>7.87</v>
      </c>
      <c r="CI509" s="2">
        <v>7.87</v>
      </c>
      <c r="CJ509" s="2">
        <v>11.81</v>
      </c>
      <c r="CK509" s="2">
        <v>11.81</v>
      </c>
      <c r="CL509" t="s">
        <v>131</v>
      </c>
      <c r="CM509" t="s">
        <v>128</v>
      </c>
      <c r="CN509" t="s">
        <v>133</v>
      </c>
      <c r="CP509" t="s">
        <v>113</v>
      </c>
      <c r="CQ509" t="s">
        <v>134</v>
      </c>
      <c r="CR509" t="s">
        <v>113</v>
      </c>
      <c r="CS509" t="s">
        <v>134</v>
      </c>
      <c r="CT509" t="s">
        <v>132</v>
      </c>
      <c r="CU509" t="s">
        <v>134</v>
      </c>
      <c r="CV509" t="s">
        <v>132</v>
      </c>
      <c r="CW509" t="s">
        <v>2053</v>
      </c>
      <c r="CX509" s="5">
        <v>16702341629</v>
      </c>
      <c r="CY509" t="s">
        <v>1439</v>
      </c>
      <c r="CZ509" t="s">
        <v>132</v>
      </c>
      <c r="DA509" t="s">
        <v>134</v>
      </c>
      <c r="DB509" t="s">
        <v>113</v>
      </c>
      <c r="DC509" t="s">
        <v>128</v>
      </c>
    </row>
    <row r="510" spans="1:111" ht="14.45" customHeight="1" x14ac:dyDescent="0.25">
      <c r="A510" t="s">
        <v>4907</v>
      </c>
      <c r="B510" t="s">
        <v>187</v>
      </c>
      <c r="C510" s="1">
        <v>44823.915679976853</v>
      </c>
      <c r="D510" s="1">
        <v>44874</v>
      </c>
      <c r="E510" t="s">
        <v>170</v>
      </c>
      <c r="G510" t="s">
        <v>113</v>
      </c>
      <c r="H510" t="s">
        <v>113</v>
      </c>
      <c r="I510" t="s">
        <v>113</v>
      </c>
      <c r="J510" t="s">
        <v>1169</v>
      </c>
      <c r="L510" t="s">
        <v>1174</v>
      </c>
      <c r="N510" t="s">
        <v>117</v>
      </c>
      <c r="O510" t="s">
        <v>118</v>
      </c>
      <c r="P510" s="4">
        <v>96950</v>
      </c>
      <c r="Q510" t="s">
        <v>119</v>
      </c>
      <c r="S510" s="5">
        <v>16704831673</v>
      </c>
      <c r="U510">
        <v>8121</v>
      </c>
      <c r="V510" t="s">
        <v>120</v>
      </c>
      <c r="X510" t="s">
        <v>1171</v>
      </c>
      <c r="Y510" t="s">
        <v>1172</v>
      </c>
      <c r="AA510" t="s">
        <v>144</v>
      </c>
      <c r="AB510" t="s">
        <v>4908</v>
      </c>
      <c r="AD510" t="s">
        <v>117</v>
      </c>
      <c r="AE510" t="s">
        <v>118</v>
      </c>
      <c r="AF510" s="4">
        <v>96950</v>
      </c>
      <c r="AG510" t="s">
        <v>119</v>
      </c>
      <c r="AI510" s="5">
        <v>16704831673</v>
      </c>
      <c r="AK510" t="s">
        <v>1175</v>
      </c>
      <c r="BC510" t="str">
        <f>"31-9011.00"</f>
        <v>31-9011.00</v>
      </c>
      <c r="BD510" t="s">
        <v>997</v>
      </c>
      <c r="BE510" t="s">
        <v>4909</v>
      </c>
      <c r="BF510" t="s">
        <v>4910</v>
      </c>
      <c r="BG510">
        <v>7</v>
      </c>
      <c r="BH510">
        <v>7</v>
      </c>
      <c r="BI510" s="1">
        <v>44835</v>
      </c>
      <c r="BJ510" s="1">
        <v>45199</v>
      </c>
      <c r="BK510" s="1">
        <v>44874</v>
      </c>
      <c r="BL510" s="1">
        <v>45199</v>
      </c>
      <c r="BM510">
        <v>40</v>
      </c>
      <c r="BN510">
        <v>0</v>
      </c>
      <c r="BO510">
        <v>8</v>
      </c>
      <c r="BP510">
        <v>8</v>
      </c>
      <c r="BQ510">
        <v>8</v>
      </c>
      <c r="BR510">
        <v>8</v>
      </c>
      <c r="BS510">
        <v>8</v>
      </c>
      <c r="BT510">
        <v>0</v>
      </c>
      <c r="BU510" t="str">
        <f>"11:00 AM"</f>
        <v>11:00 AM</v>
      </c>
      <c r="BV510" t="str">
        <f>"8:00 PM"</f>
        <v>8:00 PM</v>
      </c>
      <c r="BW510" t="s">
        <v>164</v>
      </c>
      <c r="BX510">
        <v>0</v>
      </c>
      <c r="BY510">
        <v>12</v>
      </c>
      <c r="BZ510" t="s">
        <v>113</v>
      </c>
      <c r="CB510" t="e">
        <f>-MUST HAVE CERTIFICATION FROM PREVIOUS EMPLOYER AS A MASSAGE THERAPIST OR CERTIFICATION FROM A TRAINING FACILITY AS A MASSAGE THERAPIST FOR
                                                                                                                                                                                                                                                                BOTH US AND NON US APPLIANT.
-MUST HAVE A HEALTH CERTIFICATE CLEARANCE FOR BOTH US AND NON US APPLICANT.</f>
        <v>#NAME?</v>
      </c>
      <c r="CC510" t="s">
        <v>4911</v>
      </c>
      <c r="CD510" t="s">
        <v>926</v>
      </c>
      <c r="CE510" t="s">
        <v>117</v>
      </c>
      <c r="CF510" t="s">
        <v>118</v>
      </c>
      <c r="CG510" s="4">
        <v>96950</v>
      </c>
      <c r="CH510" s="2">
        <v>11.46</v>
      </c>
      <c r="CI510" s="2">
        <v>11.46</v>
      </c>
      <c r="CJ510" s="2">
        <v>17.190000000000001</v>
      </c>
      <c r="CK510" s="2">
        <v>17.190000000000001</v>
      </c>
      <c r="CL510" t="s">
        <v>131</v>
      </c>
      <c r="CM510" t="s">
        <v>228</v>
      </c>
      <c r="CN510" t="s">
        <v>133</v>
      </c>
      <c r="CP510" t="s">
        <v>113</v>
      </c>
      <c r="CQ510" t="s">
        <v>134</v>
      </c>
      <c r="CR510" t="s">
        <v>113</v>
      </c>
      <c r="CS510" t="s">
        <v>134</v>
      </c>
      <c r="CT510" t="s">
        <v>132</v>
      </c>
      <c r="CU510" t="s">
        <v>134</v>
      </c>
      <c r="CV510" t="s">
        <v>132</v>
      </c>
      <c r="CW510" t="s">
        <v>1431</v>
      </c>
      <c r="CX510" s="5">
        <v>16704831673</v>
      </c>
      <c r="CY510" t="s">
        <v>1175</v>
      </c>
      <c r="CZ510" t="s">
        <v>132</v>
      </c>
      <c r="DA510" t="s">
        <v>134</v>
      </c>
      <c r="DB510" t="s">
        <v>113</v>
      </c>
    </row>
    <row r="511" spans="1:111" ht="14.45" customHeight="1" x14ac:dyDescent="0.25">
      <c r="A511" t="s">
        <v>4912</v>
      </c>
      <c r="B511" t="s">
        <v>187</v>
      </c>
      <c r="C511" s="1">
        <v>44749.371939583332</v>
      </c>
      <c r="D511" s="1">
        <v>44874</v>
      </c>
      <c r="E511" t="s">
        <v>170</v>
      </c>
      <c r="G511" t="s">
        <v>113</v>
      </c>
      <c r="H511" t="s">
        <v>113</v>
      </c>
      <c r="I511" t="s">
        <v>113</v>
      </c>
      <c r="J511" t="s">
        <v>3776</v>
      </c>
      <c r="K511" t="s">
        <v>3777</v>
      </c>
      <c r="L511" t="s">
        <v>3778</v>
      </c>
      <c r="M511" t="s">
        <v>3779</v>
      </c>
      <c r="N511" t="s">
        <v>695</v>
      </c>
      <c r="O511" t="s">
        <v>118</v>
      </c>
      <c r="P511" s="4">
        <v>96952</v>
      </c>
      <c r="Q511" t="s">
        <v>119</v>
      </c>
      <c r="S511" s="5">
        <v>16704338668</v>
      </c>
      <c r="U511">
        <v>445110</v>
      </c>
      <c r="V511" t="s">
        <v>120</v>
      </c>
      <c r="X511" t="s">
        <v>3780</v>
      </c>
      <c r="Y511" t="s">
        <v>3781</v>
      </c>
      <c r="Z511" t="s">
        <v>3782</v>
      </c>
      <c r="AA511" t="s">
        <v>3783</v>
      </c>
      <c r="AB511" t="s">
        <v>3778</v>
      </c>
      <c r="AC511" t="s">
        <v>3779</v>
      </c>
      <c r="AD511" t="s">
        <v>695</v>
      </c>
      <c r="AE511" t="s">
        <v>118</v>
      </c>
      <c r="AF511" s="4">
        <v>96952</v>
      </c>
      <c r="AG511" t="s">
        <v>119</v>
      </c>
      <c r="AI511" s="5">
        <v>16704338668</v>
      </c>
      <c r="AK511" t="s">
        <v>3784</v>
      </c>
      <c r="BC511" t="str">
        <f>"41-1011.00"</f>
        <v>41-1011.00</v>
      </c>
      <c r="BD511" t="s">
        <v>653</v>
      </c>
      <c r="BE511" t="s">
        <v>4913</v>
      </c>
      <c r="BF511" t="s">
        <v>2322</v>
      </c>
      <c r="BG511">
        <v>1</v>
      </c>
      <c r="BH511">
        <v>1</v>
      </c>
      <c r="BI511" s="1">
        <v>44866</v>
      </c>
      <c r="BJ511" s="1">
        <v>45199</v>
      </c>
      <c r="BK511" s="1">
        <v>44874</v>
      </c>
      <c r="BL511" s="1">
        <v>45199</v>
      </c>
      <c r="BM511">
        <v>40</v>
      </c>
      <c r="BN511">
        <v>0</v>
      </c>
      <c r="BO511">
        <v>8</v>
      </c>
      <c r="BP511">
        <v>8</v>
      </c>
      <c r="BQ511">
        <v>0</v>
      </c>
      <c r="BR511">
        <v>8</v>
      </c>
      <c r="BS511">
        <v>8</v>
      </c>
      <c r="BT511">
        <v>8</v>
      </c>
      <c r="BU511" t="str">
        <f>"11:00 AM"</f>
        <v>11:00 AM</v>
      </c>
      <c r="BV511" t="str">
        <f>"8:00 PM"</f>
        <v>8:00 PM</v>
      </c>
      <c r="BW511" t="s">
        <v>164</v>
      </c>
      <c r="BX511">
        <v>0</v>
      </c>
      <c r="BY511">
        <v>12</v>
      </c>
      <c r="BZ511" t="s">
        <v>134</v>
      </c>
      <c r="CA511">
        <v>4</v>
      </c>
      <c r="CB511" t="s">
        <v>4914</v>
      </c>
      <c r="CC511" t="s">
        <v>3778</v>
      </c>
      <c r="CD511" t="s">
        <v>3779</v>
      </c>
      <c r="CE511" t="s">
        <v>695</v>
      </c>
      <c r="CF511" t="s">
        <v>118</v>
      </c>
      <c r="CG511" s="4">
        <v>96952</v>
      </c>
      <c r="CH511" s="2">
        <v>10.050000000000001</v>
      </c>
      <c r="CI511" s="2">
        <v>10.050000000000001</v>
      </c>
      <c r="CJ511" s="2">
        <v>15.08</v>
      </c>
      <c r="CK511" s="2">
        <v>15.08</v>
      </c>
      <c r="CL511" t="s">
        <v>131</v>
      </c>
      <c r="CM511" t="s">
        <v>132</v>
      </c>
      <c r="CN511" t="s">
        <v>133</v>
      </c>
      <c r="CP511" t="s">
        <v>113</v>
      </c>
      <c r="CQ511" t="s">
        <v>134</v>
      </c>
      <c r="CR511" t="s">
        <v>113</v>
      </c>
      <c r="CS511" t="s">
        <v>134</v>
      </c>
      <c r="CT511" t="s">
        <v>132</v>
      </c>
      <c r="CU511" t="s">
        <v>134</v>
      </c>
      <c r="CV511" t="s">
        <v>132</v>
      </c>
      <c r="CW511" t="s">
        <v>132</v>
      </c>
      <c r="CX511" s="5">
        <v>16704338668</v>
      </c>
      <c r="CY511" t="s">
        <v>3880</v>
      </c>
      <c r="CZ511" t="s">
        <v>132</v>
      </c>
      <c r="DA511" t="s">
        <v>134</v>
      </c>
      <c r="DB511" t="s">
        <v>113</v>
      </c>
    </row>
    <row r="512" spans="1:111" ht="14.45" customHeight="1" x14ac:dyDescent="0.25">
      <c r="A512" t="s">
        <v>4915</v>
      </c>
      <c r="B512" t="s">
        <v>356</v>
      </c>
      <c r="C512" s="1">
        <v>44775.145741203705</v>
      </c>
      <c r="D512" s="1">
        <v>44874</v>
      </c>
      <c r="E512" t="s">
        <v>170</v>
      </c>
      <c r="G512" t="s">
        <v>113</v>
      </c>
      <c r="H512" t="s">
        <v>113</v>
      </c>
      <c r="I512" t="s">
        <v>113</v>
      </c>
      <c r="J512" t="s">
        <v>2577</v>
      </c>
      <c r="K512" t="s">
        <v>2578</v>
      </c>
      <c r="L512" t="s">
        <v>2579</v>
      </c>
      <c r="N512" t="s">
        <v>117</v>
      </c>
      <c r="O512" t="s">
        <v>118</v>
      </c>
      <c r="P512" s="4">
        <v>96950</v>
      </c>
      <c r="Q512" t="s">
        <v>119</v>
      </c>
      <c r="S512" s="5">
        <v>16702350064</v>
      </c>
      <c r="U512">
        <v>236220</v>
      </c>
      <c r="V512" t="s">
        <v>120</v>
      </c>
      <c r="X512" t="s">
        <v>2580</v>
      </c>
      <c r="Y512" t="s">
        <v>2581</v>
      </c>
      <c r="Z512" t="s">
        <v>1436</v>
      </c>
      <c r="AA512" t="s">
        <v>477</v>
      </c>
      <c r="AB512" t="s">
        <v>2579</v>
      </c>
      <c r="AD512" t="s">
        <v>117</v>
      </c>
      <c r="AE512" t="s">
        <v>118</v>
      </c>
      <c r="AF512" s="4">
        <v>96950</v>
      </c>
      <c r="AG512" t="s">
        <v>119</v>
      </c>
      <c r="AI512" s="5">
        <v>16702350064</v>
      </c>
      <c r="AK512" t="s">
        <v>2582</v>
      </c>
      <c r="BC512" t="str">
        <f>"17-3023.00"</f>
        <v>17-3023.00</v>
      </c>
      <c r="BD512" t="s">
        <v>4916</v>
      </c>
      <c r="BE512" t="s">
        <v>4917</v>
      </c>
      <c r="BF512" t="s">
        <v>4918</v>
      </c>
      <c r="BG512">
        <v>2</v>
      </c>
      <c r="BI512" s="1">
        <v>44886</v>
      </c>
      <c r="BJ512" s="1">
        <v>45250</v>
      </c>
      <c r="BM512">
        <v>35</v>
      </c>
      <c r="BN512">
        <v>0</v>
      </c>
      <c r="BO512">
        <v>7</v>
      </c>
      <c r="BP512">
        <v>7</v>
      </c>
      <c r="BQ512">
        <v>7</v>
      </c>
      <c r="BR512">
        <v>7</v>
      </c>
      <c r="BS512">
        <v>7</v>
      </c>
      <c r="BT512">
        <v>0</v>
      </c>
      <c r="BU512" t="str">
        <f>"9:00 AM"</f>
        <v>9:00 AM</v>
      </c>
      <c r="BV512" t="str">
        <f>"5:00 PM"</f>
        <v>5:00 PM</v>
      </c>
      <c r="BW512" t="s">
        <v>394</v>
      </c>
      <c r="BX512">
        <v>0</v>
      </c>
      <c r="BY512">
        <v>24</v>
      </c>
      <c r="BZ512" t="s">
        <v>113</v>
      </c>
      <c r="CB512" s="3" t="s">
        <v>4919</v>
      </c>
      <c r="CC512" t="s">
        <v>2579</v>
      </c>
      <c r="CE512" t="s">
        <v>117</v>
      </c>
      <c r="CF512" t="s">
        <v>118</v>
      </c>
      <c r="CG512" s="4">
        <v>96950</v>
      </c>
      <c r="CH512" s="2">
        <v>16.75</v>
      </c>
      <c r="CI512" s="2">
        <v>16.75</v>
      </c>
      <c r="CJ512" s="2">
        <v>25.13</v>
      </c>
      <c r="CK512" s="2">
        <v>25.13</v>
      </c>
      <c r="CL512" t="s">
        <v>131</v>
      </c>
      <c r="CM512" t="s">
        <v>132</v>
      </c>
      <c r="CN512" t="s">
        <v>133</v>
      </c>
      <c r="CP512" t="s">
        <v>113</v>
      </c>
      <c r="CQ512" t="s">
        <v>134</v>
      </c>
      <c r="CR512" t="s">
        <v>113</v>
      </c>
      <c r="CS512" t="s">
        <v>134</v>
      </c>
      <c r="CT512" t="s">
        <v>132</v>
      </c>
      <c r="CU512" t="s">
        <v>134</v>
      </c>
      <c r="CV512" t="s">
        <v>132</v>
      </c>
      <c r="CW512" t="s">
        <v>2586</v>
      </c>
      <c r="CX512" s="5">
        <v>167023500</v>
      </c>
      <c r="CY512" t="s">
        <v>2582</v>
      </c>
      <c r="CZ512" t="s">
        <v>132</v>
      </c>
      <c r="DA512" t="s">
        <v>134</v>
      </c>
      <c r="DB512" t="s">
        <v>113</v>
      </c>
    </row>
    <row r="513" spans="1:111" ht="14.45" customHeight="1" x14ac:dyDescent="0.25">
      <c r="A513" t="s">
        <v>4920</v>
      </c>
      <c r="B513" t="s">
        <v>356</v>
      </c>
      <c r="C513" s="1">
        <v>44859.182636458332</v>
      </c>
      <c r="D513" s="1">
        <v>44874</v>
      </c>
      <c r="E513" t="s">
        <v>170</v>
      </c>
      <c r="G513" t="s">
        <v>113</v>
      </c>
      <c r="H513" t="s">
        <v>113</v>
      </c>
      <c r="I513" t="s">
        <v>113</v>
      </c>
      <c r="J513" t="s">
        <v>2063</v>
      </c>
      <c r="K513" t="s">
        <v>2064</v>
      </c>
      <c r="L513" t="s">
        <v>4921</v>
      </c>
      <c r="N513" t="s">
        <v>141</v>
      </c>
      <c r="O513" t="s">
        <v>118</v>
      </c>
      <c r="P513" s="4">
        <v>96950</v>
      </c>
      <c r="Q513" t="s">
        <v>119</v>
      </c>
      <c r="S513" s="5">
        <v>16702358570</v>
      </c>
      <c r="U513">
        <v>44522</v>
      </c>
      <c r="V513" t="s">
        <v>120</v>
      </c>
      <c r="X513" t="s">
        <v>2066</v>
      </c>
      <c r="Y513" t="s">
        <v>2067</v>
      </c>
      <c r="Z513" t="s">
        <v>1032</v>
      </c>
      <c r="AA513" t="s">
        <v>2068</v>
      </c>
      <c r="AB513" t="s">
        <v>2065</v>
      </c>
      <c r="AD513" t="s">
        <v>117</v>
      </c>
      <c r="AE513" t="s">
        <v>118</v>
      </c>
      <c r="AF513" s="4">
        <v>96950</v>
      </c>
      <c r="AG513" t="s">
        <v>119</v>
      </c>
      <c r="AI513" s="5">
        <v>16702358570</v>
      </c>
      <c r="AK513" t="s">
        <v>2069</v>
      </c>
      <c r="BC513" t="str">
        <f>"45-3031.00"</f>
        <v>45-3031.00</v>
      </c>
      <c r="BD513" t="s">
        <v>4922</v>
      </c>
      <c r="BE513" t="s">
        <v>4923</v>
      </c>
      <c r="BF513" t="s">
        <v>2071</v>
      </c>
      <c r="BG513">
        <v>5</v>
      </c>
      <c r="BI513" s="1">
        <v>44896</v>
      </c>
      <c r="BJ513" s="1">
        <v>45199</v>
      </c>
      <c r="BM513">
        <v>35</v>
      </c>
      <c r="BN513">
        <v>0</v>
      </c>
      <c r="BO513">
        <v>6</v>
      </c>
      <c r="BP513">
        <v>6</v>
      </c>
      <c r="BQ513">
        <v>5</v>
      </c>
      <c r="BR513">
        <v>6</v>
      </c>
      <c r="BS513">
        <v>6</v>
      </c>
      <c r="BT513">
        <v>6</v>
      </c>
      <c r="BU513" t="str">
        <f>"5:00 AM"</f>
        <v>5:00 AM</v>
      </c>
      <c r="BV513" t="str">
        <f>"7:00 PM"</f>
        <v>7:00 PM</v>
      </c>
      <c r="BW513" t="s">
        <v>164</v>
      </c>
      <c r="BX513">
        <v>0</v>
      </c>
      <c r="BY513">
        <v>3</v>
      </c>
      <c r="BZ513" t="s">
        <v>113</v>
      </c>
      <c r="CB513" s="3" t="s">
        <v>4924</v>
      </c>
      <c r="CC513" t="s">
        <v>4925</v>
      </c>
      <c r="CE513" t="s">
        <v>141</v>
      </c>
      <c r="CF513" t="s">
        <v>118</v>
      </c>
      <c r="CG513" s="4">
        <v>96950</v>
      </c>
      <c r="CH513" s="2">
        <v>14.15</v>
      </c>
      <c r="CI513" s="2">
        <v>14.15</v>
      </c>
      <c r="CJ513" s="2">
        <v>21.23</v>
      </c>
      <c r="CK513" s="2">
        <v>21.23</v>
      </c>
      <c r="CL513" t="s">
        <v>131</v>
      </c>
      <c r="CM513" t="s">
        <v>183</v>
      </c>
      <c r="CN513" t="s">
        <v>133</v>
      </c>
      <c r="CP513" t="s">
        <v>113</v>
      </c>
      <c r="CQ513" t="s">
        <v>134</v>
      </c>
      <c r="CR513" t="s">
        <v>113</v>
      </c>
      <c r="CS513" t="s">
        <v>134</v>
      </c>
      <c r="CT513" t="s">
        <v>132</v>
      </c>
      <c r="CU513" t="s">
        <v>134</v>
      </c>
      <c r="CV513" t="s">
        <v>132</v>
      </c>
      <c r="CW513" t="s">
        <v>4926</v>
      </c>
      <c r="CX513" s="5">
        <v>16702358570</v>
      </c>
      <c r="CY513" t="s">
        <v>2069</v>
      </c>
      <c r="CZ513" t="s">
        <v>132</v>
      </c>
      <c r="DA513" t="s">
        <v>134</v>
      </c>
      <c r="DB513" t="s">
        <v>113</v>
      </c>
      <c r="DC513" t="s">
        <v>2066</v>
      </c>
      <c r="DD513" t="s">
        <v>2067</v>
      </c>
      <c r="DE513" t="s">
        <v>1032</v>
      </c>
    </row>
    <row r="514" spans="1:111" ht="14.45" customHeight="1" x14ac:dyDescent="0.25">
      <c r="A514" t="s">
        <v>4927</v>
      </c>
      <c r="B514" t="s">
        <v>187</v>
      </c>
      <c r="C514" s="1">
        <v>44785.849048379627</v>
      </c>
      <c r="D514" s="1">
        <v>44874</v>
      </c>
      <c r="E514" t="s">
        <v>170</v>
      </c>
      <c r="G514" t="s">
        <v>113</v>
      </c>
      <c r="H514" t="s">
        <v>113</v>
      </c>
      <c r="I514" t="s">
        <v>113</v>
      </c>
      <c r="J514" t="s">
        <v>4202</v>
      </c>
      <c r="K514" t="s">
        <v>4203</v>
      </c>
      <c r="L514" t="s">
        <v>4156</v>
      </c>
      <c r="M514" t="s">
        <v>4928</v>
      </c>
      <c r="N514" t="s">
        <v>117</v>
      </c>
      <c r="O514" t="s">
        <v>118</v>
      </c>
      <c r="P514" s="4">
        <v>96950</v>
      </c>
      <c r="Q514" t="s">
        <v>119</v>
      </c>
      <c r="S514" s="5">
        <v>16704847880</v>
      </c>
      <c r="U514">
        <v>72111</v>
      </c>
      <c r="V514" t="s">
        <v>120</v>
      </c>
      <c r="X514" t="s">
        <v>4158</v>
      </c>
      <c r="Y514" t="s">
        <v>2361</v>
      </c>
      <c r="AA514" t="s">
        <v>4159</v>
      </c>
      <c r="AB514" t="s">
        <v>4156</v>
      </c>
      <c r="AC514" t="s">
        <v>4443</v>
      </c>
      <c r="AD514" t="s">
        <v>117</v>
      </c>
      <c r="AE514" t="s">
        <v>118</v>
      </c>
      <c r="AF514" s="4">
        <v>9695</v>
      </c>
      <c r="AG514" t="s">
        <v>119</v>
      </c>
      <c r="AI514" s="5">
        <v>16704847880</v>
      </c>
      <c r="AK514" t="s">
        <v>4161</v>
      </c>
      <c r="BC514" t="str">
        <f>"37-2011.00"</f>
        <v>37-2011.00</v>
      </c>
      <c r="BD514" t="s">
        <v>125</v>
      </c>
      <c r="BE514" t="s">
        <v>4929</v>
      </c>
      <c r="BF514" t="s">
        <v>480</v>
      </c>
      <c r="BG514">
        <v>1</v>
      </c>
      <c r="BH514">
        <v>1</v>
      </c>
      <c r="BI514" s="1">
        <v>44835</v>
      </c>
      <c r="BJ514" s="1">
        <v>45199</v>
      </c>
      <c r="BK514" s="1">
        <v>44874</v>
      </c>
      <c r="BL514" s="1">
        <v>45199</v>
      </c>
      <c r="BM514">
        <v>40</v>
      </c>
      <c r="BN514">
        <v>0</v>
      </c>
      <c r="BO514">
        <v>8</v>
      </c>
      <c r="BP514">
        <v>8</v>
      </c>
      <c r="BQ514">
        <v>8</v>
      </c>
      <c r="BR514">
        <v>8</v>
      </c>
      <c r="BS514">
        <v>8</v>
      </c>
      <c r="BT514">
        <v>0</v>
      </c>
      <c r="BU514" t="str">
        <f>"8:00 AM"</f>
        <v>8:00 AM</v>
      </c>
      <c r="BV514" t="str">
        <f>"5:00 PM"</f>
        <v>5:00 PM</v>
      </c>
      <c r="BW514" t="s">
        <v>128</v>
      </c>
      <c r="BX514">
        <v>0</v>
      </c>
      <c r="BY514">
        <v>12</v>
      </c>
      <c r="BZ514" t="s">
        <v>113</v>
      </c>
      <c r="CB514" t="s">
        <v>128</v>
      </c>
      <c r="CC514" t="s">
        <v>4156</v>
      </c>
      <c r="CD514" t="s">
        <v>4207</v>
      </c>
      <c r="CE514" t="s">
        <v>117</v>
      </c>
      <c r="CF514" t="s">
        <v>118</v>
      </c>
      <c r="CG514" s="4">
        <v>96950</v>
      </c>
      <c r="CH514" s="2">
        <v>7.99</v>
      </c>
      <c r="CI514" s="2">
        <v>7.99</v>
      </c>
      <c r="CJ514" s="2">
        <v>11.98</v>
      </c>
      <c r="CK514" s="2">
        <v>11.98</v>
      </c>
      <c r="CL514" t="s">
        <v>131</v>
      </c>
      <c r="CM514" t="s">
        <v>228</v>
      </c>
      <c r="CN514" t="s">
        <v>133</v>
      </c>
      <c r="CP514" t="s">
        <v>113</v>
      </c>
      <c r="CQ514" t="s">
        <v>134</v>
      </c>
      <c r="CR514" t="s">
        <v>113</v>
      </c>
      <c r="CS514" t="s">
        <v>134</v>
      </c>
      <c r="CT514" t="s">
        <v>132</v>
      </c>
      <c r="CU514" t="s">
        <v>134</v>
      </c>
      <c r="CV514" t="s">
        <v>132</v>
      </c>
      <c r="CW514" t="s">
        <v>1151</v>
      </c>
      <c r="CX514" s="5">
        <v>16704847880</v>
      </c>
      <c r="CY514" t="s">
        <v>4161</v>
      </c>
      <c r="CZ514" t="s">
        <v>132</v>
      </c>
      <c r="DA514" t="s">
        <v>134</v>
      </c>
      <c r="DB514" t="s">
        <v>113</v>
      </c>
      <c r="DC514" t="s">
        <v>4158</v>
      </c>
      <c r="DD514" t="s">
        <v>2361</v>
      </c>
      <c r="DF514" t="s">
        <v>4208</v>
      </c>
      <c r="DG514" t="s">
        <v>4161</v>
      </c>
    </row>
    <row r="515" spans="1:111" ht="14.45" customHeight="1" x14ac:dyDescent="0.25">
      <c r="A515" t="s">
        <v>4930</v>
      </c>
      <c r="B515" t="s">
        <v>356</v>
      </c>
      <c r="C515" s="1">
        <v>44754.114849305559</v>
      </c>
      <c r="D515" s="1">
        <v>44874</v>
      </c>
      <c r="E515" t="s">
        <v>112</v>
      </c>
      <c r="F515" s="1">
        <v>44833.833333333336</v>
      </c>
      <c r="G515" t="s">
        <v>113</v>
      </c>
      <c r="H515" t="s">
        <v>113</v>
      </c>
      <c r="I515" t="s">
        <v>113</v>
      </c>
      <c r="J515" t="s">
        <v>4931</v>
      </c>
      <c r="L515" t="s">
        <v>4020</v>
      </c>
      <c r="N515" t="s">
        <v>141</v>
      </c>
      <c r="O515" t="s">
        <v>118</v>
      </c>
      <c r="P515" s="4">
        <v>96950</v>
      </c>
      <c r="Q515" t="s">
        <v>119</v>
      </c>
      <c r="S515" s="5">
        <v>16702356622</v>
      </c>
      <c r="U515">
        <v>236115</v>
      </c>
      <c r="V515" t="s">
        <v>120</v>
      </c>
      <c r="X515" t="s">
        <v>4018</v>
      </c>
      <c r="Y515" t="s">
        <v>4017</v>
      </c>
      <c r="Z515" t="s">
        <v>4932</v>
      </c>
      <c r="AA515" t="s">
        <v>149</v>
      </c>
      <c r="AB515" t="s">
        <v>4020</v>
      </c>
      <c r="AD515" t="s">
        <v>117</v>
      </c>
      <c r="AE515" t="s">
        <v>118</v>
      </c>
      <c r="AF515" s="4">
        <v>96950</v>
      </c>
      <c r="AG515" t="s">
        <v>119</v>
      </c>
      <c r="AI515" s="5">
        <v>16702356622</v>
      </c>
      <c r="AK515" t="s">
        <v>4021</v>
      </c>
      <c r="BC515" t="str">
        <f>"49-9071.00"</f>
        <v>49-9071.00</v>
      </c>
      <c r="BD515" t="s">
        <v>240</v>
      </c>
      <c r="BE515" t="s">
        <v>4933</v>
      </c>
      <c r="BF515" t="s">
        <v>240</v>
      </c>
      <c r="BG515">
        <v>2</v>
      </c>
      <c r="BI515" s="1">
        <v>44835</v>
      </c>
      <c r="BJ515" s="1">
        <v>45199</v>
      </c>
      <c r="BM515">
        <v>40</v>
      </c>
      <c r="BN515">
        <v>0</v>
      </c>
      <c r="BO515">
        <v>8</v>
      </c>
      <c r="BP515">
        <v>8</v>
      </c>
      <c r="BQ515">
        <v>8</v>
      </c>
      <c r="BR515">
        <v>8</v>
      </c>
      <c r="BS515">
        <v>8</v>
      </c>
      <c r="BT515">
        <v>0</v>
      </c>
      <c r="BU515" t="str">
        <f>"7:30 AM"</f>
        <v>7:30 AM</v>
      </c>
      <c r="BV515" t="str">
        <f>"4:30 PM"</f>
        <v>4:30 PM</v>
      </c>
      <c r="BW515" t="s">
        <v>128</v>
      </c>
      <c r="BX515">
        <v>0</v>
      </c>
      <c r="BY515">
        <v>6</v>
      </c>
      <c r="BZ515" t="s">
        <v>113</v>
      </c>
      <c r="CB515" t="s">
        <v>4934</v>
      </c>
      <c r="CC515" t="s">
        <v>1373</v>
      </c>
      <c r="CE515" t="s">
        <v>141</v>
      </c>
      <c r="CF515" t="s">
        <v>118</v>
      </c>
      <c r="CG515" s="4">
        <v>96950</v>
      </c>
      <c r="CH515" s="2">
        <v>9.19</v>
      </c>
      <c r="CI515" s="2">
        <v>9.19</v>
      </c>
      <c r="CJ515" s="2">
        <v>13.78</v>
      </c>
      <c r="CK515" s="2">
        <v>13.78</v>
      </c>
      <c r="CL515" t="s">
        <v>131</v>
      </c>
      <c r="CN515" t="s">
        <v>133</v>
      </c>
      <c r="CP515" t="s">
        <v>113</v>
      </c>
      <c r="CQ515" t="s">
        <v>134</v>
      </c>
      <c r="CR515" t="s">
        <v>134</v>
      </c>
      <c r="CS515" t="s">
        <v>134</v>
      </c>
      <c r="CT515" t="s">
        <v>132</v>
      </c>
      <c r="CU515" t="s">
        <v>134</v>
      </c>
      <c r="CV515" t="s">
        <v>134</v>
      </c>
      <c r="CW515" t="s">
        <v>4935</v>
      </c>
      <c r="CX515" s="5">
        <v>16702870360</v>
      </c>
      <c r="CY515" t="s">
        <v>4021</v>
      </c>
      <c r="CZ515" t="s">
        <v>132</v>
      </c>
      <c r="DA515" t="s">
        <v>134</v>
      </c>
      <c r="DB515" t="s">
        <v>113</v>
      </c>
    </row>
    <row r="516" spans="1:111" ht="14.45" customHeight="1" x14ac:dyDescent="0.25">
      <c r="A516" t="s">
        <v>4936</v>
      </c>
      <c r="B516" t="s">
        <v>356</v>
      </c>
      <c r="C516" s="1">
        <v>44776.843552662038</v>
      </c>
      <c r="D516" s="1">
        <v>44874</v>
      </c>
      <c r="E516" t="s">
        <v>112</v>
      </c>
      <c r="F516" s="1">
        <v>44833.833333333336</v>
      </c>
      <c r="G516" t="s">
        <v>113</v>
      </c>
      <c r="H516" t="s">
        <v>113</v>
      </c>
      <c r="I516" t="s">
        <v>113</v>
      </c>
      <c r="J516" t="s">
        <v>3665</v>
      </c>
      <c r="K516" t="s">
        <v>3666</v>
      </c>
      <c r="L516" t="s">
        <v>4937</v>
      </c>
      <c r="N516" t="s">
        <v>130</v>
      </c>
      <c r="O516" t="s">
        <v>118</v>
      </c>
      <c r="P516" s="4">
        <v>96950</v>
      </c>
      <c r="Q516" t="s">
        <v>119</v>
      </c>
      <c r="S516" s="5">
        <v>16703221234</v>
      </c>
      <c r="U516">
        <v>721110</v>
      </c>
      <c r="V516" t="s">
        <v>120</v>
      </c>
      <c r="X516" t="s">
        <v>3668</v>
      </c>
      <c r="Y516" t="s">
        <v>3669</v>
      </c>
      <c r="Z516" t="s">
        <v>3670</v>
      </c>
      <c r="AA516" t="s">
        <v>3671</v>
      </c>
      <c r="AB516" t="s">
        <v>4938</v>
      </c>
      <c r="AD516" t="s">
        <v>141</v>
      </c>
      <c r="AE516" t="s">
        <v>118</v>
      </c>
      <c r="AF516" s="4">
        <v>96950</v>
      </c>
      <c r="AG516" t="s">
        <v>119</v>
      </c>
      <c r="AI516" s="5">
        <v>16703221234</v>
      </c>
      <c r="AK516" t="s">
        <v>3672</v>
      </c>
      <c r="BC516" t="str">
        <f>"35-1011.00"</f>
        <v>35-1011.00</v>
      </c>
      <c r="BD516" t="s">
        <v>918</v>
      </c>
      <c r="BE516" t="s">
        <v>4939</v>
      </c>
      <c r="BF516" t="s">
        <v>4940</v>
      </c>
      <c r="BG516">
        <v>1</v>
      </c>
      <c r="BI516" s="1">
        <v>44835</v>
      </c>
      <c r="BJ516" s="1">
        <v>45199</v>
      </c>
      <c r="BM516">
        <v>40</v>
      </c>
      <c r="BN516">
        <v>8</v>
      </c>
      <c r="BO516">
        <v>8</v>
      </c>
      <c r="BP516">
        <v>0</v>
      </c>
      <c r="BQ516">
        <v>0</v>
      </c>
      <c r="BR516">
        <v>8</v>
      </c>
      <c r="BS516">
        <v>8</v>
      </c>
      <c r="BT516">
        <v>8</v>
      </c>
      <c r="BU516" t="str">
        <f>"1:30 PM"</f>
        <v>1:30 PM</v>
      </c>
      <c r="BV516" t="str">
        <f>"10:00 PM"</f>
        <v>10:00 PM</v>
      </c>
      <c r="BW516" t="s">
        <v>164</v>
      </c>
      <c r="BX516">
        <v>0</v>
      </c>
      <c r="BY516">
        <v>24</v>
      </c>
      <c r="BZ516" t="s">
        <v>134</v>
      </c>
      <c r="CA516">
        <v>14</v>
      </c>
      <c r="CB516" t="s">
        <v>4941</v>
      </c>
      <c r="CC516" t="s">
        <v>4942</v>
      </c>
      <c r="CE516" t="s">
        <v>141</v>
      </c>
      <c r="CF516" t="s">
        <v>118</v>
      </c>
      <c r="CG516" s="4">
        <v>96950</v>
      </c>
      <c r="CH516" s="2">
        <v>2400</v>
      </c>
      <c r="CI516" s="2">
        <v>2400</v>
      </c>
      <c r="CL516" t="s">
        <v>4943</v>
      </c>
      <c r="CM516" t="s">
        <v>4944</v>
      </c>
      <c r="CN516" t="s">
        <v>133</v>
      </c>
      <c r="CP516" t="s">
        <v>113</v>
      </c>
      <c r="CQ516" t="s">
        <v>134</v>
      </c>
      <c r="CR516" t="s">
        <v>113</v>
      </c>
      <c r="CS516" t="s">
        <v>113</v>
      </c>
      <c r="CT516" t="s">
        <v>132</v>
      </c>
      <c r="CU516" t="s">
        <v>134</v>
      </c>
      <c r="CV516" t="s">
        <v>132</v>
      </c>
      <c r="CW516" t="s">
        <v>4945</v>
      </c>
      <c r="CX516" s="5">
        <v>16703221234</v>
      </c>
      <c r="CY516" t="s">
        <v>3672</v>
      </c>
      <c r="CZ516" t="s">
        <v>132</v>
      </c>
      <c r="DA516" t="s">
        <v>134</v>
      </c>
      <c r="DB516" t="s">
        <v>113</v>
      </c>
    </row>
    <row r="517" spans="1:111" ht="14.45" customHeight="1" x14ac:dyDescent="0.25">
      <c r="A517" t="s">
        <v>4946</v>
      </c>
      <c r="B517" t="s">
        <v>187</v>
      </c>
      <c r="C517" s="1">
        <v>44762.141347453704</v>
      </c>
      <c r="D517" s="1">
        <v>44874</v>
      </c>
      <c r="E517" t="s">
        <v>112</v>
      </c>
      <c r="F517" s="1">
        <v>44833.833333333336</v>
      </c>
      <c r="G517" t="s">
        <v>113</v>
      </c>
      <c r="H517" t="s">
        <v>113</v>
      </c>
      <c r="I517" t="s">
        <v>113</v>
      </c>
      <c r="J517" t="s">
        <v>4947</v>
      </c>
      <c r="K517" t="s">
        <v>132</v>
      </c>
      <c r="L517" t="s">
        <v>4948</v>
      </c>
      <c r="N517" t="s">
        <v>141</v>
      </c>
      <c r="O517" t="s">
        <v>118</v>
      </c>
      <c r="P517" s="4">
        <v>96950</v>
      </c>
      <c r="Q517" t="s">
        <v>119</v>
      </c>
      <c r="S517" s="5">
        <v>16702336183</v>
      </c>
      <c r="U517">
        <v>531110</v>
      </c>
      <c r="V517" t="s">
        <v>120</v>
      </c>
      <c r="X517" t="s">
        <v>3596</v>
      </c>
      <c r="Y517" t="s">
        <v>4949</v>
      </c>
      <c r="Z517" t="s">
        <v>4950</v>
      </c>
      <c r="AA517" t="s">
        <v>326</v>
      </c>
      <c r="AB517" t="s">
        <v>4948</v>
      </c>
      <c r="AD517" t="s">
        <v>141</v>
      </c>
      <c r="AE517" t="s">
        <v>118</v>
      </c>
      <c r="AF517" s="4">
        <v>96950</v>
      </c>
      <c r="AG517" t="s">
        <v>119</v>
      </c>
      <c r="AI517" s="5">
        <v>16702336183</v>
      </c>
      <c r="AK517" t="s">
        <v>4951</v>
      </c>
      <c r="BC517" t="str">
        <f>"49-9071.00"</f>
        <v>49-9071.00</v>
      </c>
      <c r="BD517" t="s">
        <v>240</v>
      </c>
      <c r="BE517" t="s">
        <v>4952</v>
      </c>
      <c r="BF517" t="s">
        <v>4953</v>
      </c>
      <c r="BG517">
        <v>1</v>
      </c>
      <c r="BH517">
        <v>1</v>
      </c>
      <c r="BI517" s="1">
        <v>44835</v>
      </c>
      <c r="BJ517" s="1">
        <v>45199</v>
      </c>
      <c r="BK517" s="1">
        <v>44874</v>
      </c>
      <c r="BL517" s="1">
        <v>45199</v>
      </c>
      <c r="BM517">
        <v>40</v>
      </c>
      <c r="BN517">
        <v>0</v>
      </c>
      <c r="BO517">
        <v>8</v>
      </c>
      <c r="BP517">
        <v>8</v>
      </c>
      <c r="BQ517">
        <v>8</v>
      </c>
      <c r="BR517">
        <v>8</v>
      </c>
      <c r="BS517">
        <v>8</v>
      </c>
      <c r="BT517">
        <v>0</v>
      </c>
      <c r="BU517" t="str">
        <f>"8:00 AM"</f>
        <v>8:00 AM</v>
      </c>
      <c r="BV517" t="str">
        <f>"5:00 PM"</f>
        <v>5:00 PM</v>
      </c>
      <c r="BW517" t="s">
        <v>164</v>
      </c>
      <c r="BX517">
        <v>0</v>
      </c>
      <c r="BY517">
        <v>24</v>
      </c>
      <c r="BZ517" t="s">
        <v>113</v>
      </c>
      <c r="CB517" t="s">
        <v>4954</v>
      </c>
      <c r="CC517" t="s">
        <v>4955</v>
      </c>
      <c r="CD517" t="s">
        <v>132</v>
      </c>
      <c r="CE517" t="s">
        <v>141</v>
      </c>
      <c r="CF517" t="s">
        <v>118</v>
      </c>
      <c r="CG517" s="4">
        <v>96950</v>
      </c>
      <c r="CH517" s="2">
        <v>9.19</v>
      </c>
      <c r="CI517" s="2">
        <v>9.19</v>
      </c>
      <c r="CJ517" s="2">
        <v>0</v>
      </c>
      <c r="CK517" s="2">
        <v>0</v>
      </c>
      <c r="CL517" t="s">
        <v>131</v>
      </c>
      <c r="CM517" t="s">
        <v>128</v>
      </c>
      <c r="CN517" t="s">
        <v>133</v>
      </c>
      <c r="CP517" t="s">
        <v>113</v>
      </c>
      <c r="CQ517" t="s">
        <v>134</v>
      </c>
      <c r="CR517" t="s">
        <v>113</v>
      </c>
      <c r="CS517" t="s">
        <v>113</v>
      </c>
      <c r="CT517" t="s">
        <v>132</v>
      </c>
      <c r="CU517" t="s">
        <v>134</v>
      </c>
      <c r="CV517" t="s">
        <v>132</v>
      </c>
      <c r="CW517" t="s">
        <v>4956</v>
      </c>
      <c r="CX517" s="5">
        <v>16702336183</v>
      </c>
      <c r="CY517" t="s">
        <v>4951</v>
      </c>
      <c r="CZ517" t="s">
        <v>132</v>
      </c>
      <c r="DA517" t="s">
        <v>134</v>
      </c>
      <c r="DB517" t="s">
        <v>113</v>
      </c>
    </row>
    <row r="518" spans="1:111" ht="14.45" customHeight="1" x14ac:dyDescent="0.25">
      <c r="A518" t="s">
        <v>4957</v>
      </c>
      <c r="B518" t="s">
        <v>187</v>
      </c>
      <c r="C518" s="1">
        <v>44791.162774189812</v>
      </c>
      <c r="D518" s="1">
        <v>44874</v>
      </c>
      <c r="E518" t="s">
        <v>112</v>
      </c>
      <c r="F518" s="1">
        <v>44925.791666666664</v>
      </c>
      <c r="G518" t="s">
        <v>113</v>
      </c>
      <c r="H518" t="s">
        <v>113</v>
      </c>
      <c r="I518" t="s">
        <v>113</v>
      </c>
      <c r="J518" t="s">
        <v>4537</v>
      </c>
      <c r="K518" t="s">
        <v>132</v>
      </c>
      <c r="L518" t="s">
        <v>4538</v>
      </c>
      <c r="M518" t="s">
        <v>4539</v>
      </c>
      <c r="N518" t="s">
        <v>141</v>
      </c>
      <c r="O518" t="s">
        <v>118</v>
      </c>
      <c r="P518" s="4">
        <v>96950</v>
      </c>
      <c r="Q518" t="s">
        <v>119</v>
      </c>
      <c r="R518" t="s">
        <v>132</v>
      </c>
      <c r="S518" s="5">
        <v>16702368202</v>
      </c>
      <c r="T518">
        <v>3554</v>
      </c>
      <c r="U518">
        <v>62211</v>
      </c>
      <c r="V518" t="s">
        <v>120</v>
      </c>
      <c r="X518" t="s">
        <v>4540</v>
      </c>
      <c r="Y518" t="s">
        <v>4541</v>
      </c>
      <c r="Z518" t="s">
        <v>1847</v>
      </c>
      <c r="AA518" t="s">
        <v>4542</v>
      </c>
      <c r="AB518" t="s">
        <v>4538</v>
      </c>
      <c r="AC518" t="s">
        <v>4539</v>
      </c>
      <c r="AD518" t="s">
        <v>141</v>
      </c>
      <c r="AE518" t="s">
        <v>118</v>
      </c>
      <c r="AF518" s="4">
        <v>96950</v>
      </c>
      <c r="AG518" t="s">
        <v>119</v>
      </c>
      <c r="AH518" t="s">
        <v>132</v>
      </c>
      <c r="AI518" s="5">
        <v>16702368202</v>
      </c>
      <c r="AJ518">
        <v>3554</v>
      </c>
      <c r="AK518" t="s">
        <v>4543</v>
      </c>
      <c r="BC518" t="str">
        <f>"29-1141.00"</f>
        <v>29-1141.00</v>
      </c>
      <c r="BD518" t="s">
        <v>4137</v>
      </c>
      <c r="BE518" t="s">
        <v>4902</v>
      </c>
      <c r="BF518" t="s">
        <v>4903</v>
      </c>
      <c r="BG518">
        <v>3</v>
      </c>
      <c r="BH518">
        <v>3</v>
      </c>
      <c r="BI518" s="1">
        <v>44927</v>
      </c>
      <c r="BJ518" s="1">
        <v>45291</v>
      </c>
      <c r="BK518" s="1">
        <v>44927</v>
      </c>
      <c r="BL518" s="1">
        <v>45291</v>
      </c>
      <c r="BM518">
        <v>40</v>
      </c>
      <c r="BN518">
        <v>12</v>
      </c>
      <c r="BO518">
        <v>12</v>
      </c>
      <c r="BP518">
        <v>12</v>
      </c>
      <c r="BQ518">
        <v>4</v>
      </c>
      <c r="BR518">
        <v>0</v>
      </c>
      <c r="BS518">
        <v>0</v>
      </c>
      <c r="BT518">
        <v>0</v>
      </c>
      <c r="BU518" t="str">
        <f>"7:30 AM"</f>
        <v>7:30 AM</v>
      </c>
      <c r="BV518" t="str">
        <f>"7:30 PM"</f>
        <v>7:30 PM</v>
      </c>
      <c r="BW518" t="s">
        <v>394</v>
      </c>
      <c r="BX518">
        <v>0</v>
      </c>
      <c r="BY518">
        <v>0</v>
      </c>
      <c r="BZ518" t="s">
        <v>113</v>
      </c>
      <c r="CB518" t="s">
        <v>4904</v>
      </c>
      <c r="CC518" t="s">
        <v>4538</v>
      </c>
      <c r="CD518" t="s">
        <v>4539</v>
      </c>
      <c r="CE518" t="s">
        <v>141</v>
      </c>
      <c r="CF518" t="s">
        <v>118</v>
      </c>
      <c r="CG518" s="4">
        <v>96950</v>
      </c>
      <c r="CH518" s="2">
        <v>22.22</v>
      </c>
      <c r="CI518" s="2">
        <v>27.07</v>
      </c>
      <c r="CL518" t="s">
        <v>131</v>
      </c>
      <c r="CM518" t="s">
        <v>4548</v>
      </c>
      <c r="CN518" t="s">
        <v>133</v>
      </c>
      <c r="CP518" t="s">
        <v>134</v>
      </c>
      <c r="CQ518" t="s">
        <v>134</v>
      </c>
      <c r="CR518" t="s">
        <v>113</v>
      </c>
      <c r="CS518" t="s">
        <v>113</v>
      </c>
      <c r="CT518" t="s">
        <v>132</v>
      </c>
      <c r="CU518" t="s">
        <v>134</v>
      </c>
      <c r="CV518" t="s">
        <v>132</v>
      </c>
      <c r="CW518" t="s">
        <v>4549</v>
      </c>
      <c r="CX518" s="5">
        <v>16702368202</v>
      </c>
      <c r="CY518" t="s">
        <v>4550</v>
      </c>
      <c r="CZ518" t="s">
        <v>4551</v>
      </c>
      <c r="DA518" t="s">
        <v>134</v>
      </c>
      <c r="DB518" t="s">
        <v>113</v>
      </c>
      <c r="DC518" t="s">
        <v>4552</v>
      </c>
      <c r="DD518" t="s">
        <v>4553</v>
      </c>
      <c r="DE518" t="s">
        <v>2550</v>
      </c>
      <c r="DF518" t="s">
        <v>4537</v>
      </c>
      <c r="DG518" t="s">
        <v>4554</v>
      </c>
    </row>
    <row r="519" spans="1:111" ht="14.45" customHeight="1" x14ac:dyDescent="0.25">
      <c r="A519" t="s">
        <v>4693</v>
      </c>
      <c r="B519" t="s">
        <v>187</v>
      </c>
      <c r="C519" s="1">
        <v>44763.778483564813</v>
      </c>
      <c r="D519" s="1">
        <v>44873</v>
      </c>
      <c r="E519" t="s">
        <v>170</v>
      </c>
      <c r="G519" t="s">
        <v>113</v>
      </c>
      <c r="H519" t="s">
        <v>113</v>
      </c>
      <c r="I519" t="s">
        <v>113</v>
      </c>
      <c r="J519" t="s">
        <v>3362</v>
      </c>
      <c r="K519" t="s">
        <v>4694</v>
      </c>
      <c r="L519" t="s">
        <v>3364</v>
      </c>
      <c r="N519" t="s">
        <v>141</v>
      </c>
      <c r="O519" t="s">
        <v>118</v>
      </c>
      <c r="P519" s="4">
        <v>96950</v>
      </c>
      <c r="Q519" t="s">
        <v>119</v>
      </c>
      <c r="S519" s="5">
        <v>16702353313</v>
      </c>
      <c r="U519">
        <v>72111</v>
      </c>
      <c r="V519" t="s">
        <v>120</v>
      </c>
      <c r="X519" t="s">
        <v>3365</v>
      </c>
      <c r="Y519" t="s">
        <v>3366</v>
      </c>
      <c r="AA519" t="s">
        <v>1159</v>
      </c>
      <c r="AB519" t="s">
        <v>3364</v>
      </c>
      <c r="AD519" t="s">
        <v>141</v>
      </c>
      <c r="AE519" t="s">
        <v>118</v>
      </c>
      <c r="AF519" s="4">
        <v>96950</v>
      </c>
      <c r="AG519" t="s">
        <v>119</v>
      </c>
      <c r="AI519" s="5">
        <v>16702353313</v>
      </c>
      <c r="AK519" t="s">
        <v>3367</v>
      </c>
      <c r="BC519" t="str">
        <f>"37-2012.00"</f>
        <v>37-2012.00</v>
      </c>
      <c r="BD519" t="s">
        <v>180</v>
      </c>
      <c r="BE519" t="s">
        <v>4695</v>
      </c>
      <c r="BF519" t="s">
        <v>4696</v>
      </c>
      <c r="BG519">
        <v>5</v>
      </c>
      <c r="BH519">
        <v>5</v>
      </c>
      <c r="BI519" s="1">
        <v>44866</v>
      </c>
      <c r="BJ519" s="1">
        <v>45229</v>
      </c>
      <c r="BK519" s="1">
        <v>44873</v>
      </c>
      <c r="BL519" s="1">
        <v>45229</v>
      </c>
      <c r="BM519">
        <v>36</v>
      </c>
      <c r="BN519">
        <v>6</v>
      </c>
      <c r="BO519">
        <v>6</v>
      </c>
      <c r="BP519">
        <v>6</v>
      </c>
      <c r="BQ519">
        <v>0</v>
      </c>
      <c r="BR519">
        <v>6</v>
      </c>
      <c r="BS519">
        <v>6</v>
      </c>
      <c r="BT519">
        <v>6</v>
      </c>
      <c r="BU519" t="str">
        <f>"8:00 AM"</f>
        <v>8:00 AM</v>
      </c>
      <c r="BV519" t="str">
        <f>"5:00 PM"</f>
        <v>5:00 PM</v>
      </c>
      <c r="BW519" t="s">
        <v>164</v>
      </c>
      <c r="BX519">
        <v>0</v>
      </c>
      <c r="BY519">
        <v>3</v>
      </c>
      <c r="BZ519" t="s">
        <v>113</v>
      </c>
      <c r="CB519" t="s">
        <v>4697</v>
      </c>
      <c r="CC519" t="s">
        <v>3371</v>
      </c>
      <c r="CE519" t="s">
        <v>141</v>
      </c>
      <c r="CF519" t="s">
        <v>118</v>
      </c>
      <c r="CG519" s="4">
        <v>96950</v>
      </c>
      <c r="CH519" s="2">
        <v>7.59</v>
      </c>
      <c r="CI519" s="2">
        <v>7.59</v>
      </c>
      <c r="CJ519" s="2">
        <v>0</v>
      </c>
      <c r="CK519" s="2">
        <v>0</v>
      </c>
      <c r="CL519" t="s">
        <v>131</v>
      </c>
      <c r="CM519" t="s">
        <v>128</v>
      </c>
      <c r="CN519" t="s">
        <v>133</v>
      </c>
      <c r="CP519" t="s">
        <v>134</v>
      </c>
      <c r="CQ519" t="s">
        <v>134</v>
      </c>
      <c r="CR519" t="s">
        <v>113</v>
      </c>
      <c r="CS519" t="s">
        <v>113</v>
      </c>
      <c r="CT519" t="s">
        <v>132</v>
      </c>
      <c r="CU519" t="s">
        <v>134</v>
      </c>
      <c r="CV519" t="s">
        <v>132</v>
      </c>
      <c r="CW519" t="s">
        <v>128</v>
      </c>
      <c r="CX519" s="5">
        <v>16702353313</v>
      </c>
      <c r="CY519" t="s">
        <v>3367</v>
      </c>
      <c r="CZ519" t="s">
        <v>128</v>
      </c>
      <c r="DA519" t="s">
        <v>134</v>
      </c>
      <c r="DB519" t="s">
        <v>113</v>
      </c>
      <c r="DC519" t="s">
        <v>4698</v>
      </c>
      <c r="DD519" t="s">
        <v>4699</v>
      </c>
      <c r="DE519" t="s">
        <v>3374</v>
      </c>
      <c r="DF519" t="s">
        <v>3362</v>
      </c>
      <c r="DG519" t="s">
        <v>3367</v>
      </c>
    </row>
    <row r="520" spans="1:111" ht="14.45" customHeight="1" x14ac:dyDescent="0.25">
      <c r="A520" t="s">
        <v>4700</v>
      </c>
      <c r="B520" t="s">
        <v>111</v>
      </c>
      <c r="C520" s="1">
        <v>44824.096519791667</v>
      </c>
      <c r="D520" s="1">
        <v>44873</v>
      </c>
      <c r="E520" t="s">
        <v>112</v>
      </c>
      <c r="F520" s="1">
        <v>44925.791666666664</v>
      </c>
      <c r="G520" t="s">
        <v>113</v>
      </c>
      <c r="H520" t="s">
        <v>113</v>
      </c>
      <c r="I520" t="s">
        <v>113</v>
      </c>
      <c r="J520" t="s">
        <v>4701</v>
      </c>
      <c r="L520" t="s">
        <v>4702</v>
      </c>
      <c r="N520" t="s">
        <v>695</v>
      </c>
      <c r="O520" t="s">
        <v>118</v>
      </c>
      <c r="P520" s="4">
        <v>96952</v>
      </c>
      <c r="Q520" t="s">
        <v>119</v>
      </c>
      <c r="S520" s="5">
        <v>16704330422</v>
      </c>
      <c r="U520">
        <v>212312</v>
      </c>
      <c r="V520" t="s">
        <v>120</v>
      </c>
      <c r="X520" t="s">
        <v>4703</v>
      </c>
      <c r="Y520" t="s">
        <v>4704</v>
      </c>
      <c r="Z520" t="s">
        <v>2408</v>
      </c>
      <c r="AA520" t="s">
        <v>349</v>
      </c>
      <c r="AB520" t="s">
        <v>4705</v>
      </c>
      <c r="AD520" t="s">
        <v>3527</v>
      </c>
      <c r="AE520" t="s">
        <v>118</v>
      </c>
      <c r="AF520" s="4">
        <v>96952</v>
      </c>
      <c r="AG520" t="s">
        <v>119</v>
      </c>
      <c r="AI520" s="5">
        <v>16704330422</v>
      </c>
      <c r="AK520" t="s">
        <v>4706</v>
      </c>
      <c r="BC520" t="str">
        <f>"47-2073.00"</f>
        <v>47-2073.00</v>
      </c>
      <c r="BD520" t="s">
        <v>2108</v>
      </c>
      <c r="BE520" t="s">
        <v>4707</v>
      </c>
      <c r="BF520" t="s">
        <v>4708</v>
      </c>
      <c r="BG520">
        <v>3</v>
      </c>
      <c r="BI520" s="1">
        <v>44927</v>
      </c>
      <c r="BJ520" s="1">
        <v>45291</v>
      </c>
      <c r="BM520">
        <v>40</v>
      </c>
      <c r="BN520">
        <v>0</v>
      </c>
      <c r="BO520">
        <v>8</v>
      </c>
      <c r="BP520">
        <v>8</v>
      </c>
      <c r="BQ520">
        <v>8</v>
      </c>
      <c r="BR520">
        <v>8</v>
      </c>
      <c r="BS520">
        <v>8</v>
      </c>
      <c r="BT520">
        <v>0</v>
      </c>
      <c r="BU520" t="str">
        <f>"7:30 AM"</f>
        <v>7:30 AM</v>
      </c>
      <c r="BV520" t="str">
        <f>"4:30 PM"</f>
        <v>4:30 PM</v>
      </c>
      <c r="BW520" t="s">
        <v>128</v>
      </c>
      <c r="BX520">
        <v>0</v>
      </c>
      <c r="BY520">
        <v>12</v>
      </c>
      <c r="BZ520" t="s">
        <v>113</v>
      </c>
      <c r="CB520" t="s">
        <v>4709</v>
      </c>
      <c r="CC520" t="s">
        <v>4710</v>
      </c>
      <c r="CE520" t="s">
        <v>3527</v>
      </c>
      <c r="CF520" t="s">
        <v>118</v>
      </c>
      <c r="CG520" s="4">
        <v>96952</v>
      </c>
      <c r="CH520" s="2">
        <v>10.23</v>
      </c>
      <c r="CI520" s="2">
        <v>10.23</v>
      </c>
      <c r="CJ520" s="2">
        <v>15.35</v>
      </c>
      <c r="CK520" s="2">
        <v>15.35</v>
      </c>
      <c r="CL520" t="s">
        <v>131</v>
      </c>
      <c r="CM520" t="s">
        <v>4711</v>
      </c>
      <c r="CN520" t="s">
        <v>1330</v>
      </c>
      <c r="CP520" t="s">
        <v>113</v>
      </c>
      <c r="CQ520" t="s">
        <v>134</v>
      </c>
      <c r="CR520" t="s">
        <v>134</v>
      </c>
      <c r="CS520" t="s">
        <v>134</v>
      </c>
      <c r="CT520" t="s">
        <v>132</v>
      </c>
      <c r="CU520" t="s">
        <v>134</v>
      </c>
      <c r="CV520" t="s">
        <v>134</v>
      </c>
      <c r="CW520" t="s">
        <v>4712</v>
      </c>
      <c r="CX520" s="5">
        <v>16704330422</v>
      </c>
      <c r="CY520" t="s">
        <v>4713</v>
      </c>
      <c r="CZ520" t="s">
        <v>132</v>
      </c>
      <c r="DA520" t="s">
        <v>134</v>
      </c>
      <c r="DB520" t="s">
        <v>113</v>
      </c>
    </row>
    <row r="521" spans="1:111" ht="14.45" customHeight="1" x14ac:dyDescent="0.25">
      <c r="A521" t="s">
        <v>4714</v>
      </c>
      <c r="B521" t="s">
        <v>187</v>
      </c>
      <c r="C521" s="1">
        <v>44767.908837615738</v>
      </c>
      <c r="D521" s="1">
        <v>44873</v>
      </c>
      <c r="E521" t="s">
        <v>112</v>
      </c>
      <c r="F521" s="1">
        <v>44894.791666666664</v>
      </c>
      <c r="G521" t="s">
        <v>113</v>
      </c>
      <c r="H521" t="s">
        <v>113</v>
      </c>
      <c r="I521" t="s">
        <v>113</v>
      </c>
      <c r="J521" t="s">
        <v>4715</v>
      </c>
      <c r="L521" t="s">
        <v>4716</v>
      </c>
      <c r="M521" t="s">
        <v>4717</v>
      </c>
      <c r="N521" t="s">
        <v>117</v>
      </c>
      <c r="O521" t="s">
        <v>118</v>
      </c>
      <c r="P521" s="4">
        <v>96950</v>
      </c>
      <c r="Q521" t="s">
        <v>119</v>
      </c>
      <c r="S521" s="5">
        <v>16703234260</v>
      </c>
      <c r="U521">
        <v>524210</v>
      </c>
      <c r="V521" t="s">
        <v>120</v>
      </c>
      <c r="X521" t="s">
        <v>4718</v>
      </c>
      <c r="Y521" t="s">
        <v>4719</v>
      </c>
      <c r="Z521" t="s">
        <v>4720</v>
      </c>
      <c r="AA521" t="s">
        <v>4721</v>
      </c>
      <c r="AB521" t="s">
        <v>4716</v>
      </c>
      <c r="AC521" t="s">
        <v>4717</v>
      </c>
      <c r="AD521" t="s">
        <v>117</v>
      </c>
      <c r="AE521" t="s">
        <v>118</v>
      </c>
      <c r="AF521" s="4">
        <v>96950</v>
      </c>
      <c r="AG521" t="s">
        <v>119</v>
      </c>
      <c r="AI521" s="5">
        <v>16703234260</v>
      </c>
      <c r="AK521" t="s">
        <v>4722</v>
      </c>
      <c r="AL521" t="s">
        <v>197</v>
      </c>
      <c r="AM521" t="s">
        <v>2148</v>
      </c>
      <c r="AN521" t="s">
        <v>2149</v>
      </c>
      <c r="AO521" t="s">
        <v>142</v>
      </c>
      <c r="AP521" t="s">
        <v>4723</v>
      </c>
      <c r="AQ521" t="s">
        <v>2151</v>
      </c>
      <c r="AR521" t="s">
        <v>117</v>
      </c>
      <c r="AS521" t="s">
        <v>118</v>
      </c>
      <c r="AT521" s="4">
        <v>96950</v>
      </c>
      <c r="AU521" t="s">
        <v>119</v>
      </c>
      <c r="AW521" s="5">
        <v>16702330081</v>
      </c>
      <c r="AY521" t="s">
        <v>4569</v>
      </c>
      <c r="AZ521" t="s">
        <v>2153</v>
      </c>
      <c r="BA521" t="s">
        <v>118</v>
      </c>
      <c r="BB521" t="s">
        <v>4724</v>
      </c>
      <c r="BC521" t="str">
        <f>"13-2053.00"</f>
        <v>13-2053.00</v>
      </c>
      <c r="BD521" t="s">
        <v>4725</v>
      </c>
      <c r="BE521" t="s">
        <v>4726</v>
      </c>
      <c r="BF521" t="s">
        <v>4727</v>
      </c>
      <c r="BG521">
        <v>1</v>
      </c>
      <c r="BH521">
        <v>1</v>
      </c>
      <c r="BI521" s="1">
        <v>44896</v>
      </c>
      <c r="BJ521" s="1">
        <v>45260</v>
      </c>
      <c r="BK521" s="1">
        <v>44896</v>
      </c>
      <c r="BL521" s="1">
        <v>45260</v>
      </c>
      <c r="BM521">
        <v>40</v>
      </c>
      <c r="BN521">
        <v>0</v>
      </c>
      <c r="BO521">
        <v>8</v>
      </c>
      <c r="BP521">
        <v>8</v>
      </c>
      <c r="BQ521">
        <v>8</v>
      </c>
      <c r="BR521">
        <v>8</v>
      </c>
      <c r="BS521">
        <v>8</v>
      </c>
      <c r="BT521">
        <v>0</v>
      </c>
      <c r="BU521" t="str">
        <f>"8:00 AM"</f>
        <v>8:00 AM</v>
      </c>
      <c r="BV521" t="str">
        <f>"5:00 PM"</f>
        <v>5:00 PM</v>
      </c>
      <c r="BW521" t="s">
        <v>150</v>
      </c>
      <c r="BX521">
        <v>0</v>
      </c>
      <c r="BY521">
        <v>24</v>
      </c>
      <c r="BZ521" t="s">
        <v>113</v>
      </c>
      <c r="CB521" t="s">
        <v>4728</v>
      </c>
      <c r="CC521" t="s">
        <v>4716</v>
      </c>
      <c r="CD521" t="s">
        <v>4717</v>
      </c>
      <c r="CE521" t="s">
        <v>117</v>
      </c>
      <c r="CG521" s="4">
        <v>96950</v>
      </c>
      <c r="CH521" s="2">
        <v>16</v>
      </c>
      <c r="CI521" s="2">
        <v>17.05</v>
      </c>
      <c r="CJ521" s="2">
        <v>24</v>
      </c>
      <c r="CK521" s="2">
        <v>25.58</v>
      </c>
      <c r="CL521" t="s">
        <v>131</v>
      </c>
      <c r="CM521" t="s">
        <v>132</v>
      </c>
      <c r="CN521" t="s">
        <v>133</v>
      </c>
      <c r="CP521" t="s">
        <v>113</v>
      </c>
      <c r="CQ521" t="s">
        <v>134</v>
      </c>
      <c r="CR521" t="s">
        <v>113</v>
      </c>
      <c r="CS521" t="s">
        <v>134</v>
      </c>
      <c r="CT521" t="s">
        <v>132</v>
      </c>
      <c r="CU521" t="s">
        <v>134</v>
      </c>
      <c r="CV521" t="s">
        <v>132</v>
      </c>
      <c r="CW521" t="s">
        <v>132</v>
      </c>
      <c r="CX521" s="5">
        <v>16703234260</v>
      </c>
      <c r="CY521" t="s">
        <v>4729</v>
      </c>
      <c r="CZ521" t="s">
        <v>4730</v>
      </c>
      <c r="DA521" t="s">
        <v>134</v>
      </c>
      <c r="DB521" t="s">
        <v>113</v>
      </c>
      <c r="DC521" t="s">
        <v>2148</v>
      </c>
      <c r="DD521" t="s">
        <v>2149</v>
      </c>
      <c r="DE521" t="s">
        <v>1085</v>
      </c>
      <c r="DF521" t="s">
        <v>2153</v>
      </c>
      <c r="DG521" t="s">
        <v>2152</v>
      </c>
    </row>
    <row r="522" spans="1:111" ht="14.45" customHeight="1" x14ac:dyDescent="0.25">
      <c r="A522" t="s">
        <v>4731</v>
      </c>
      <c r="B522" t="s">
        <v>187</v>
      </c>
      <c r="C522" s="1">
        <v>44781.901632407411</v>
      </c>
      <c r="D522" s="1">
        <v>44873</v>
      </c>
      <c r="E522" t="s">
        <v>170</v>
      </c>
      <c r="G522" t="s">
        <v>113</v>
      </c>
      <c r="H522" t="s">
        <v>113</v>
      </c>
      <c r="I522" t="s">
        <v>113</v>
      </c>
      <c r="J522" t="s">
        <v>267</v>
      </c>
      <c r="K522" t="s">
        <v>4732</v>
      </c>
      <c r="L522" t="s">
        <v>269</v>
      </c>
      <c r="M522" t="s">
        <v>270</v>
      </c>
      <c r="N522" t="s">
        <v>234</v>
      </c>
      <c r="O522" t="s">
        <v>118</v>
      </c>
      <c r="P522" s="4">
        <v>96951</v>
      </c>
      <c r="Q522" t="s">
        <v>119</v>
      </c>
      <c r="R522" t="s">
        <v>132</v>
      </c>
      <c r="S522" s="5">
        <v>16705323131</v>
      </c>
      <c r="T522">
        <v>0</v>
      </c>
      <c r="U522">
        <v>44413</v>
      </c>
      <c r="V522" t="s">
        <v>120</v>
      </c>
      <c r="X522" t="s">
        <v>271</v>
      </c>
      <c r="Y522" t="s">
        <v>272</v>
      </c>
      <c r="AA522" t="s">
        <v>144</v>
      </c>
      <c r="AB522" t="s">
        <v>269</v>
      </c>
      <c r="AC522" t="s">
        <v>270</v>
      </c>
      <c r="AD522" t="s">
        <v>234</v>
      </c>
      <c r="AE522" t="s">
        <v>118</v>
      </c>
      <c r="AF522" s="4">
        <v>96951</v>
      </c>
      <c r="AG522" t="s">
        <v>119</v>
      </c>
      <c r="AH522" t="s">
        <v>132</v>
      </c>
      <c r="AI522" s="5">
        <v>16705323131</v>
      </c>
      <c r="AJ522">
        <v>0</v>
      </c>
      <c r="AK522" t="s">
        <v>273</v>
      </c>
      <c r="BC522" t="str">
        <f>"15-1244.00"</f>
        <v>15-1244.00</v>
      </c>
      <c r="BD522" t="s">
        <v>4733</v>
      </c>
      <c r="BE522" t="s">
        <v>4734</v>
      </c>
      <c r="BF522" t="s">
        <v>4735</v>
      </c>
      <c r="BG522">
        <v>1</v>
      </c>
      <c r="BH522">
        <v>1</v>
      </c>
      <c r="BI522" s="1">
        <v>44835</v>
      </c>
      <c r="BJ522" s="1">
        <v>45199</v>
      </c>
      <c r="BK522" s="1">
        <v>44873</v>
      </c>
      <c r="BL522" s="1">
        <v>45199</v>
      </c>
      <c r="BM522">
        <v>40</v>
      </c>
      <c r="BN522">
        <v>0</v>
      </c>
      <c r="BO522">
        <v>8</v>
      </c>
      <c r="BP522">
        <v>8</v>
      </c>
      <c r="BQ522">
        <v>8</v>
      </c>
      <c r="BR522">
        <v>8</v>
      </c>
      <c r="BS522">
        <v>8</v>
      </c>
      <c r="BT522">
        <v>0</v>
      </c>
      <c r="BU522" t="str">
        <f>"8:00 AM"</f>
        <v>8:00 AM</v>
      </c>
      <c r="BV522" t="str">
        <f>"5:00 PM"</f>
        <v>5:00 PM</v>
      </c>
      <c r="BW522" t="s">
        <v>394</v>
      </c>
      <c r="BX522">
        <v>0</v>
      </c>
      <c r="BY522">
        <v>24</v>
      </c>
      <c r="BZ522" t="s">
        <v>113</v>
      </c>
      <c r="CB522" t="s">
        <v>4736</v>
      </c>
      <c r="CC522" t="s">
        <v>269</v>
      </c>
      <c r="CD522" t="s">
        <v>270</v>
      </c>
      <c r="CE522" t="s">
        <v>234</v>
      </c>
      <c r="CF522" t="s">
        <v>118</v>
      </c>
      <c r="CG522" s="4">
        <v>96951</v>
      </c>
      <c r="CH522" s="2">
        <v>22.43</v>
      </c>
      <c r="CI522" s="2">
        <v>22.43</v>
      </c>
      <c r="CJ522" s="2">
        <v>33.64</v>
      </c>
      <c r="CK522" s="2">
        <v>33.64</v>
      </c>
      <c r="CL522" t="s">
        <v>131</v>
      </c>
      <c r="CM522" t="s">
        <v>768</v>
      </c>
      <c r="CN522" t="s">
        <v>133</v>
      </c>
      <c r="CP522" t="s">
        <v>113</v>
      </c>
      <c r="CQ522" t="s">
        <v>134</v>
      </c>
      <c r="CR522" t="s">
        <v>113</v>
      </c>
      <c r="CS522" t="s">
        <v>134</v>
      </c>
      <c r="CT522" t="s">
        <v>132</v>
      </c>
      <c r="CU522" t="s">
        <v>134</v>
      </c>
      <c r="CV522" t="s">
        <v>132</v>
      </c>
      <c r="CW522" t="s">
        <v>132</v>
      </c>
      <c r="CX522" s="5">
        <v>16705323131</v>
      </c>
      <c r="CY522" t="s">
        <v>273</v>
      </c>
      <c r="CZ522" t="s">
        <v>132</v>
      </c>
      <c r="DA522" t="s">
        <v>134</v>
      </c>
      <c r="DB522" t="s">
        <v>113</v>
      </c>
      <c r="DC522" t="s">
        <v>271</v>
      </c>
      <c r="DD522" t="s">
        <v>272</v>
      </c>
      <c r="DF522" t="s">
        <v>277</v>
      </c>
      <c r="DG522" t="s">
        <v>273</v>
      </c>
    </row>
    <row r="523" spans="1:111" ht="14.45" customHeight="1" x14ac:dyDescent="0.25">
      <c r="A523" t="s">
        <v>4737</v>
      </c>
      <c r="B523" t="s">
        <v>111</v>
      </c>
      <c r="C523" s="1">
        <v>44824.088590509258</v>
      </c>
      <c r="D523" s="1">
        <v>44873</v>
      </c>
      <c r="E523" t="s">
        <v>170</v>
      </c>
      <c r="G523" t="s">
        <v>113</v>
      </c>
      <c r="H523" t="s">
        <v>113</v>
      </c>
      <c r="I523" t="s">
        <v>113</v>
      </c>
      <c r="J523" t="s">
        <v>4701</v>
      </c>
      <c r="L523" t="s">
        <v>4702</v>
      </c>
      <c r="N523" t="s">
        <v>695</v>
      </c>
      <c r="O523" t="s">
        <v>118</v>
      </c>
      <c r="P523" s="4">
        <v>96952</v>
      </c>
      <c r="Q523" t="s">
        <v>119</v>
      </c>
      <c r="S523" s="5">
        <v>16704330422</v>
      </c>
      <c r="U523">
        <v>212312</v>
      </c>
      <c r="V523" t="s">
        <v>120</v>
      </c>
      <c r="X523" t="s">
        <v>4703</v>
      </c>
      <c r="Y523" t="s">
        <v>4704</v>
      </c>
      <c r="Z523" t="s">
        <v>2408</v>
      </c>
      <c r="AA523" t="s">
        <v>349</v>
      </c>
      <c r="AB523" t="s">
        <v>4705</v>
      </c>
      <c r="AD523" t="s">
        <v>3527</v>
      </c>
      <c r="AE523" t="s">
        <v>118</v>
      </c>
      <c r="AF523" s="4">
        <v>96952</v>
      </c>
      <c r="AG523" t="s">
        <v>119</v>
      </c>
      <c r="AI523" s="5">
        <v>16704330422</v>
      </c>
      <c r="AK523" t="s">
        <v>4706</v>
      </c>
      <c r="BC523" t="str">
        <f>"47-2073.00"</f>
        <v>47-2073.00</v>
      </c>
      <c r="BD523" t="s">
        <v>2108</v>
      </c>
      <c r="BE523" t="s">
        <v>4707</v>
      </c>
      <c r="BF523" t="s">
        <v>4708</v>
      </c>
      <c r="BG523">
        <v>8</v>
      </c>
      <c r="BI523" s="1">
        <v>44927</v>
      </c>
      <c r="BJ523" s="1">
        <v>45291</v>
      </c>
      <c r="BM523">
        <v>40</v>
      </c>
      <c r="BN523">
        <v>0</v>
      </c>
      <c r="BO523">
        <v>8</v>
      </c>
      <c r="BP523">
        <v>8</v>
      </c>
      <c r="BQ523">
        <v>8</v>
      </c>
      <c r="BR523">
        <v>8</v>
      </c>
      <c r="BS523">
        <v>8</v>
      </c>
      <c r="BT523">
        <v>0</v>
      </c>
      <c r="BU523" t="str">
        <f>"7:30 AM"</f>
        <v>7:30 AM</v>
      </c>
      <c r="BV523" t="str">
        <f>"4:30 PM"</f>
        <v>4:30 PM</v>
      </c>
      <c r="BW523" t="s">
        <v>128</v>
      </c>
      <c r="BX523">
        <v>0</v>
      </c>
      <c r="BY523">
        <v>12</v>
      </c>
      <c r="BZ523" t="s">
        <v>113</v>
      </c>
      <c r="CB523" t="s">
        <v>4709</v>
      </c>
      <c r="CC523" t="s">
        <v>4710</v>
      </c>
      <c r="CE523" t="s">
        <v>3527</v>
      </c>
      <c r="CG523" s="4">
        <v>96952</v>
      </c>
      <c r="CH523" s="2">
        <v>10.23</v>
      </c>
      <c r="CI523" s="2">
        <v>10.23</v>
      </c>
      <c r="CJ523" s="2">
        <v>15.35</v>
      </c>
      <c r="CK523" s="2">
        <v>15.35</v>
      </c>
      <c r="CL523" t="s">
        <v>131</v>
      </c>
      <c r="CM523" t="s">
        <v>4738</v>
      </c>
      <c r="CN523" t="s">
        <v>1330</v>
      </c>
      <c r="CP523" t="s">
        <v>113</v>
      </c>
      <c r="CQ523" t="s">
        <v>134</v>
      </c>
      <c r="CR523" t="s">
        <v>134</v>
      </c>
      <c r="CS523" t="s">
        <v>134</v>
      </c>
      <c r="CT523" t="s">
        <v>132</v>
      </c>
      <c r="CU523" t="s">
        <v>134</v>
      </c>
      <c r="CV523" t="s">
        <v>134</v>
      </c>
      <c r="CW523" t="s">
        <v>4712</v>
      </c>
      <c r="CX523" s="5">
        <v>16704330422</v>
      </c>
      <c r="CY523" t="s">
        <v>4713</v>
      </c>
      <c r="CZ523" t="s">
        <v>132</v>
      </c>
      <c r="DA523" t="s">
        <v>134</v>
      </c>
      <c r="DB523" t="s">
        <v>113</v>
      </c>
    </row>
    <row r="524" spans="1:111" ht="14.45" customHeight="1" x14ac:dyDescent="0.25">
      <c r="A524" t="s">
        <v>4739</v>
      </c>
      <c r="B524" t="s">
        <v>313</v>
      </c>
      <c r="C524" s="1">
        <v>44803.94990821759</v>
      </c>
      <c r="D524" s="1">
        <v>44873</v>
      </c>
      <c r="E524" t="s">
        <v>112</v>
      </c>
      <c r="F524" s="1">
        <v>44833.833333333336</v>
      </c>
      <c r="G524" t="s">
        <v>113</v>
      </c>
      <c r="H524" t="s">
        <v>113</v>
      </c>
      <c r="I524" t="s">
        <v>113</v>
      </c>
      <c r="J524" t="s">
        <v>4740</v>
      </c>
      <c r="L524" t="s">
        <v>4741</v>
      </c>
      <c r="M524" t="s">
        <v>947</v>
      </c>
      <c r="N524" t="s">
        <v>117</v>
      </c>
      <c r="O524" t="s">
        <v>118</v>
      </c>
      <c r="P524" s="4">
        <v>96950</v>
      </c>
      <c r="Q524" t="s">
        <v>119</v>
      </c>
      <c r="R524" t="s">
        <v>386</v>
      </c>
      <c r="S524" s="5">
        <v>16702857107</v>
      </c>
      <c r="U524">
        <v>448310</v>
      </c>
      <c r="V524" t="s">
        <v>120</v>
      </c>
      <c r="X524" t="s">
        <v>4742</v>
      </c>
      <c r="Y524" t="s">
        <v>4743</v>
      </c>
      <c r="Z524" t="s">
        <v>4744</v>
      </c>
      <c r="AA524" t="s">
        <v>1092</v>
      </c>
      <c r="AB524" t="s">
        <v>4741</v>
      </c>
      <c r="AC524" t="s">
        <v>947</v>
      </c>
      <c r="AD524" t="s">
        <v>117</v>
      </c>
      <c r="AE524" t="s">
        <v>118</v>
      </c>
      <c r="AF524" s="4">
        <v>96950</v>
      </c>
      <c r="AG524" t="s">
        <v>119</v>
      </c>
      <c r="AH524" t="s">
        <v>386</v>
      </c>
      <c r="AI524" s="5">
        <v>16702857107</v>
      </c>
      <c r="AK524" t="s">
        <v>4745</v>
      </c>
      <c r="BC524" t="str">
        <f>"41-2031.00"</f>
        <v>41-2031.00</v>
      </c>
      <c r="BD524" t="s">
        <v>258</v>
      </c>
      <c r="BE524" t="s">
        <v>4746</v>
      </c>
      <c r="BF524" t="s">
        <v>4747</v>
      </c>
      <c r="BG524">
        <v>3</v>
      </c>
      <c r="BH524">
        <v>1</v>
      </c>
      <c r="BI524" s="1">
        <v>44835</v>
      </c>
      <c r="BJ524" s="1">
        <v>45199</v>
      </c>
      <c r="BK524" s="1">
        <v>44873</v>
      </c>
      <c r="BL524" s="1">
        <v>45199</v>
      </c>
      <c r="BM524">
        <v>35</v>
      </c>
      <c r="BN524">
        <v>0</v>
      </c>
      <c r="BO524">
        <v>7</v>
      </c>
      <c r="BP524">
        <v>7</v>
      </c>
      <c r="BQ524">
        <v>7</v>
      </c>
      <c r="BR524">
        <v>7</v>
      </c>
      <c r="BS524">
        <v>7</v>
      </c>
      <c r="BT524">
        <v>0</v>
      </c>
      <c r="BU524" t="str">
        <f>"10:00 AM"</f>
        <v>10:00 AM</v>
      </c>
      <c r="BV524" t="str">
        <f>"6:00 PM"</f>
        <v>6:00 PM</v>
      </c>
      <c r="BW524" t="s">
        <v>164</v>
      </c>
      <c r="BX524">
        <v>1</v>
      </c>
      <c r="BY524">
        <v>3</v>
      </c>
      <c r="BZ524" t="s">
        <v>113</v>
      </c>
      <c r="CB524" s="3" t="s">
        <v>4748</v>
      </c>
      <c r="CC524" t="s">
        <v>4749</v>
      </c>
      <c r="CD524" t="s">
        <v>4750</v>
      </c>
      <c r="CE524" t="s">
        <v>117</v>
      </c>
      <c r="CF524" t="s">
        <v>118</v>
      </c>
      <c r="CG524" s="4">
        <v>96950</v>
      </c>
      <c r="CH524" s="2">
        <v>8.92</v>
      </c>
      <c r="CI524" s="2">
        <v>8.92</v>
      </c>
      <c r="CJ524" s="2">
        <v>13.38</v>
      </c>
      <c r="CK524" s="2">
        <v>13.38</v>
      </c>
      <c r="CL524" t="s">
        <v>131</v>
      </c>
      <c r="CM524" t="s">
        <v>228</v>
      </c>
      <c r="CN524" t="s">
        <v>133</v>
      </c>
      <c r="CP524" t="s">
        <v>113</v>
      </c>
      <c r="CQ524" t="s">
        <v>134</v>
      </c>
      <c r="CR524" t="s">
        <v>113</v>
      </c>
      <c r="CS524" t="s">
        <v>134</v>
      </c>
      <c r="CT524" t="s">
        <v>134</v>
      </c>
      <c r="CU524" t="s">
        <v>134</v>
      </c>
      <c r="CV524" t="s">
        <v>134</v>
      </c>
      <c r="CW524" t="s">
        <v>228</v>
      </c>
      <c r="CX524" s="5">
        <v>16702857107</v>
      </c>
      <c r="CY524" t="s">
        <v>4745</v>
      </c>
      <c r="CZ524" t="s">
        <v>399</v>
      </c>
      <c r="DA524" t="s">
        <v>134</v>
      </c>
      <c r="DB524" t="s">
        <v>113</v>
      </c>
    </row>
    <row r="525" spans="1:111" ht="14.45" customHeight="1" x14ac:dyDescent="0.25">
      <c r="A525" t="s">
        <v>4751</v>
      </c>
      <c r="B525" t="s">
        <v>187</v>
      </c>
      <c r="C525" s="1">
        <v>44795.096943634257</v>
      </c>
      <c r="D525" s="1">
        <v>44873</v>
      </c>
      <c r="E525" t="s">
        <v>112</v>
      </c>
      <c r="F525" s="1">
        <v>44925.791666666664</v>
      </c>
      <c r="G525" t="s">
        <v>113</v>
      </c>
      <c r="H525" t="s">
        <v>113</v>
      </c>
      <c r="I525" t="s">
        <v>113</v>
      </c>
      <c r="J525" t="s">
        <v>4752</v>
      </c>
      <c r="L525" t="s">
        <v>4753</v>
      </c>
      <c r="N525" t="s">
        <v>117</v>
      </c>
      <c r="O525" t="s">
        <v>118</v>
      </c>
      <c r="P525" s="4">
        <v>96950</v>
      </c>
      <c r="Q525" t="s">
        <v>119</v>
      </c>
      <c r="S525" s="5">
        <v>16702358748</v>
      </c>
      <c r="U525">
        <v>2362</v>
      </c>
      <c r="V525" t="s">
        <v>120</v>
      </c>
      <c r="X525" t="s">
        <v>4754</v>
      </c>
      <c r="Y525" t="s">
        <v>4755</v>
      </c>
      <c r="Z525" t="s">
        <v>4756</v>
      </c>
      <c r="AA525" t="s">
        <v>144</v>
      </c>
      <c r="AB525" t="s">
        <v>4753</v>
      </c>
      <c r="AD525" t="s">
        <v>117</v>
      </c>
      <c r="AE525" t="s">
        <v>118</v>
      </c>
      <c r="AF525" s="4">
        <v>96950</v>
      </c>
      <c r="AG525" t="s">
        <v>119</v>
      </c>
      <c r="AI525" s="5">
        <v>16702358748</v>
      </c>
      <c r="AK525" t="s">
        <v>4757</v>
      </c>
      <c r="BC525" t="str">
        <f>"13-1051.00"</f>
        <v>13-1051.00</v>
      </c>
      <c r="BD525" t="s">
        <v>1873</v>
      </c>
      <c r="BE525" t="s">
        <v>4758</v>
      </c>
      <c r="BF525" t="s">
        <v>4759</v>
      </c>
      <c r="BG525">
        <v>1</v>
      </c>
      <c r="BH525">
        <v>1</v>
      </c>
      <c r="BI525" s="1">
        <v>44927</v>
      </c>
      <c r="BJ525" s="1">
        <v>45291</v>
      </c>
      <c r="BK525" s="1">
        <v>44927</v>
      </c>
      <c r="BL525" s="1">
        <v>45291</v>
      </c>
      <c r="BM525">
        <v>35</v>
      </c>
      <c r="BN525">
        <v>0</v>
      </c>
      <c r="BO525">
        <v>7</v>
      </c>
      <c r="BP525">
        <v>7</v>
      </c>
      <c r="BQ525">
        <v>7</v>
      </c>
      <c r="BR525">
        <v>7</v>
      </c>
      <c r="BS525">
        <v>7</v>
      </c>
      <c r="BT525">
        <v>0</v>
      </c>
      <c r="BU525" t="str">
        <f>"8:00 AM"</f>
        <v>8:00 AM</v>
      </c>
      <c r="BV525" t="str">
        <f>"4:00 PM"</f>
        <v>4:00 PM</v>
      </c>
      <c r="BW525" t="s">
        <v>150</v>
      </c>
      <c r="BX525">
        <v>0</v>
      </c>
      <c r="BY525">
        <v>24</v>
      </c>
      <c r="BZ525" t="s">
        <v>113</v>
      </c>
      <c r="CB525" t="s">
        <v>4760</v>
      </c>
      <c r="CC525" t="s">
        <v>4753</v>
      </c>
      <c r="CE525" t="s">
        <v>117</v>
      </c>
      <c r="CF525" t="s">
        <v>118</v>
      </c>
      <c r="CG525" s="4">
        <v>96950</v>
      </c>
      <c r="CH525" s="2">
        <v>17.87</v>
      </c>
      <c r="CI525" s="2">
        <v>17.87</v>
      </c>
      <c r="CJ525" s="2">
        <v>26.81</v>
      </c>
      <c r="CK525" s="2">
        <v>26.81</v>
      </c>
      <c r="CL525" t="s">
        <v>131</v>
      </c>
      <c r="CM525" t="s">
        <v>132</v>
      </c>
      <c r="CN525" t="s">
        <v>1330</v>
      </c>
      <c r="CP525" t="s">
        <v>113</v>
      </c>
      <c r="CQ525" t="s">
        <v>134</v>
      </c>
      <c r="CR525" t="s">
        <v>113</v>
      </c>
      <c r="CS525" t="s">
        <v>134</v>
      </c>
      <c r="CT525" t="s">
        <v>132</v>
      </c>
      <c r="CU525" t="s">
        <v>134</v>
      </c>
      <c r="CV525" t="s">
        <v>132</v>
      </c>
      <c r="CW525" t="s">
        <v>4761</v>
      </c>
      <c r="CX525" s="5">
        <v>16702358748</v>
      </c>
      <c r="CY525" t="s">
        <v>4757</v>
      </c>
      <c r="CZ525" t="s">
        <v>132</v>
      </c>
      <c r="DA525" t="s">
        <v>134</v>
      </c>
      <c r="DB525" t="s">
        <v>113</v>
      </c>
    </row>
    <row r="526" spans="1:111" ht="14.45" customHeight="1" x14ac:dyDescent="0.25">
      <c r="A526" t="s">
        <v>4762</v>
      </c>
      <c r="B526" t="s">
        <v>111</v>
      </c>
      <c r="C526" s="1">
        <v>44765.181958564812</v>
      </c>
      <c r="D526" s="1">
        <v>44873</v>
      </c>
      <c r="E526" t="s">
        <v>112</v>
      </c>
      <c r="F526" s="1">
        <v>44833.833333333336</v>
      </c>
      <c r="G526" t="s">
        <v>113</v>
      </c>
      <c r="H526" t="s">
        <v>113</v>
      </c>
      <c r="I526" t="s">
        <v>113</v>
      </c>
      <c r="J526" t="s">
        <v>4130</v>
      </c>
      <c r="K526" t="s">
        <v>4130</v>
      </c>
      <c r="L526" t="s">
        <v>4131</v>
      </c>
      <c r="N526" t="s">
        <v>141</v>
      </c>
      <c r="O526" t="s">
        <v>118</v>
      </c>
      <c r="P526" s="4">
        <v>96950</v>
      </c>
      <c r="Q526" t="s">
        <v>119</v>
      </c>
      <c r="S526" s="5">
        <v>16702342901</v>
      </c>
      <c r="T526">
        <v>128</v>
      </c>
      <c r="U526">
        <v>621492</v>
      </c>
      <c r="V526" t="s">
        <v>120</v>
      </c>
      <c r="X526" t="s">
        <v>387</v>
      </c>
      <c r="Y526" t="s">
        <v>4132</v>
      </c>
      <c r="Z526" t="s">
        <v>4133</v>
      </c>
      <c r="AA526" t="s">
        <v>4134</v>
      </c>
      <c r="AB526" t="s">
        <v>4135</v>
      </c>
      <c r="AD526" t="s">
        <v>117</v>
      </c>
      <c r="AE526" t="s">
        <v>118</v>
      </c>
      <c r="AF526" s="4">
        <v>96950</v>
      </c>
      <c r="AG526" t="s">
        <v>119</v>
      </c>
      <c r="AI526" s="5">
        <v>16702342901</v>
      </c>
      <c r="AJ526">
        <v>128</v>
      </c>
      <c r="AK526" t="s">
        <v>4136</v>
      </c>
      <c r="BC526" t="str">
        <f>"29-1141.00"</f>
        <v>29-1141.00</v>
      </c>
      <c r="BD526" t="s">
        <v>4137</v>
      </c>
      <c r="BE526" t="s">
        <v>4138</v>
      </c>
      <c r="BF526" t="s">
        <v>4139</v>
      </c>
      <c r="BG526">
        <v>1</v>
      </c>
      <c r="BI526" s="1">
        <v>44835</v>
      </c>
      <c r="BJ526" s="1">
        <v>45199</v>
      </c>
      <c r="BM526">
        <v>40</v>
      </c>
      <c r="BN526">
        <v>0</v>
      </c>
      <c r="BO526">
        <v>8</v>
      </c>
      <c r="BP526">
        <v>8</v>
      </c>
      <c r="BQ526">
        <v>8</v>
      </c>
      <c r="BR526">
        <v>8</v>
      </c>
      <c r="BS526">
        <v>8</v>
      </c>
      <c r="BT526">
        <v>0</v>
      </c>
      <c r="BU526" t="str">
        <f>"8:00 AM"</f>
        <v>8:00 AM</v>
      </c>
      <c r="BV526" t="str">
        <f>"5:00 PM"</f>
        <v>5:00 PM</v>
      </c>
      <c r="BW526" t="s">
        <v>394</v>
      </c>
      <c r="BX526">
        <v>0</v>
      </c>
      <c r="BY526">
        <v>12</v>
      </c>
      <c r="BZ526" t="s">
        <v>113</v>
      </c>
      <c r="CB526" t="s">
        <v>4140</v>
      </c>
      <c r="CC526" t="s">
        <v>4131</v>
      </c>
      <c r="CE526" t="s">
        <v>141</v>
      </c>
      <c r="CF526" t="s">
        <v>118</v>
      </c>
      <c r="CG526" s="4">
        <v>96950</v>
      </c>
      <c r="CH526" s="2">
        <v>22.19</v>
      </c>
      <c r="CI526" s="2">
        <v>22.19</v>
      </c>
      <c r="CJ526" s="2">
        <v>33.29</v>
      </c>
      <c r="CK526" s="2">
        <v>33.29</v>
      </c>
      <c r="CL526" t="s">
        <v>131</v>
      </c>
      <c r="CM526" t="s">
        <v>132</v>
      </c>
      <c r="CN526" t="s">
        <v>133</v>
      </c>
      <c r="CP526" t="s">
        <v>113</v>
      </c>
      <c r="CQ526" t="s">
        <v>134</v>
      </c>
      <c r="CR526" t="s">
        <v>113</v>
      </c>
      <c r="CS526" t="s">
        <v>134</v>
      </c>
      <c r="CT526" t="s">
        <v>132</v>
      </c>
      <c r="CU526" t="s">
        <v>132</v>
      </c>
      <c r="CV526" t="s">
        <v>132</v>
      </c>
      <c r="CW526" t="s">
        <v>4763</v>
      </c>
      <c r="CX526" s="5">
        <v>16702342901</v>
      </c>
      <c r="CY526" t="s">
        <v>4136</v>
      </c>
      <c r="CZ526" t="s">
        <v>132</v>
      </c>
      <c r="DA526" t="s">
        <v>134</v>
      </c>
      <c r="DB526" t="s">
        <v>113</v>
      </c>
    </row>
    <row r="527" spans="1:111" ht="14.45" customHeight="1" x14ac:dyDescent="0.25">
      <c r="A527" t="s">
        <v>4764</v>
      </c>
      <c r="B527" t="s">
        <v>356</v>
      </c>
      <c r="C527" s="1">
        <v>44767.163324305555</v>
      </c>
      <c r="D527" s="1">
        <v>44873</v>
      </c>
      <c r="E527" t="s">
        <v>170</v>
      </c>
      <c r="G527" t="s">
        <v>113</v>
      </c>
      <c r="H527" t="s">
        <v>113</v>
      </c>
      <c r="I527" t="s">
        <v>113</v>
      </c>
      <c r="J527" t="s">
        <v>4765</v>
      </c>
      <c r="L527" t="s">
        <v>4766</v>
      </c>
      <c r="N527" t="s">
        <v>117</v>
      </c>
      <c r="O527" t="s">
        <v>118</v>
      </c>
      <c r="P527" s="4">
        <v>96950</v>
      </c>
      <c r="Q527" t="s">
        <v>119</v>
      </c>
      <c r="S527" s="5">
        <v>16702358165</v>
      </c>
      <c r="U527">
        <v>54121</v>
      </c>
      <c r="V527" t="s">
        <v>120</v>
      </c>
      <c r="X527" t="s">
        <v>4767</v>
      </c>
      <c r="Y527" t="s">
        <v>4768</v>
      </c>
      <c r="Z527" t="s">
        <v>2253</v>
      </c>
      <c r="AA527" t="s">
        <v>144</v>
      </c>
      <c r="AB527" t="s">
        <v>4766</v>
      </c>
      <c r="AD527" t="s">
        <v>117</v>
      </c>
      <c r="AE527" t="s">
        <v>118</v>
      </c>
      <c r="AF527" s="4">
        <v>96950</v>
      </c>
      <c r="AG527" t="s">
        <v>119</v>
      </c>
      <c r="AI527" s="5">
        <v>16702358165</v>
      </c>
      <c r="AK527" t="s">
        <v>4769</v>
      </c>
      <c r="BC527" t="str">
        <f>"15-1231.00"</f>
        <v>15-1231.00</v>
      </c>
      <c r="BD527" t="s">
        <v>2926</v>
      </c>
      <c r="BE527" t="s">
        <v>4770</v>
      </c>
      <c r="BF527" t="s">
        <v>4771</v>
      </c>
      <c r="BG527">
        <v>1</v>
      </c>
      <c r="BI527" s="1">
        <v>44835</v>
      </c>
      <c r="BJ527" s="1">
        <v>45199</v>
      </c>
      <c r="BM527">
        <v>40</v>
      </c>
      <c r="BN527">
        <v>0</v>
      </c>
      <c r="BO527">
        <v>8</v>
      </c>
      <c r="BP527">
        <v>8</v>
      </c>
      <c r="BQ527">
        <v>8</v>
      </c>
      <c r="BR527">
        <v>8</v>
      </c>
      <c r="BS527">
        <v>8</v>
      </c>
      <c r="BT527">
        <v>0</v>
      </c>
      <c r="BU527" t="str">
        <f>"8:00 AM"</f>
        <v>8:00 AM</v>
      </c>
      <c r="BV527" t="str">
        <f>"5:00 PM"</f>
        <v>5:00 PM</v>
      </c>
      <c r="BW527" t="s">
        <v>164</v>
      </c>
      <c r="BX527">
        <v>0</v>
      </c>
      <c r="BY527">
        <v>6</v>
      </c>
      <c r="BZ527" t="s">
        <v>113</v>
      </c>
      <c r="CB527" t="s">
        <v>4772</v>
      </c>
      <c r="CC527" t="s">
        <v>4773</v>
      </c>
      <c r="CD527" t="s">
        <v>4774</v>
      </c>
      <c r="CE527" t="s">
        <v>117</v>
      </c>
      <c r="CF527" t="s">
        <v>118</v>
      </c>
      <c r="CG527" s="4">
        <v>96950</v>
      </c>
      <c r="CH527" s="2">
        <v>14.1</v>
      </c>
      <c r="CI527" s="2">
        <v>14.1</v>
      </c>
      <c r="CJ527" s="2">
        <v>0</v>
      </c>
      <c r="CK527" s="2">
        <v>0</v>
      </c>
      <c r="CL527" t="s">
        <v>131</v>
      </c>
      <c r="CM527" t="s">
        <v>128</v>
      </c>
      <c r="CN527" t="s">
        <v>133</v>
      </c>
      <c r="CP527" t="s">
        <v>113</v>
      </c>
      <c r="CQ527" t="s">
        <v>134</v>
      </c>
      <c r="CR527" t="s">
        <v>113</v>
      </c>
      <c r="CS527" t="s">
        <v>113</v>
      </c>
      <c r="CT527" t="s">
        <v>132</v>
      </c>
      <c r="CU527" t="s">
        <v>134</v>
      </c>
      <c r="CV527" t="s">
        <v>132</v>
      </c>
      <c r="CW527" t="s">
        <v>558</v>
      </c>
      <c r="CX527" s="5">
        <v>16702358165</v>
      </c>
      <c r="CY527" t="s">
        <v>4769</v>
      </c>
      <c r="CZ527" t="s">
        <v>132</v>
      </c>
      <c r="DA527" t="s">
        <v>134</v>
      </c>
      <c r="DB527" t="s">
        <v>113</v>
      </c>
      <c r="DC527" t="s">
        <v>4767</v>
      </c>
      <c r="DD527" t="s">
        <v>4775</v>
      </c>
      <c r="DE527" t="s">
        <v>2253</v>
      </c>
      <c r="DF527" t="s">
        <v>4765</v>
      </c>
      <c r="DG527" t="s">
        <v>4769</v>
      </c>
    </row>
    <row r="528" spans="1:111" ht="14.45" customHeight="1" x14ac:dyDescent="0.25">
      <c r="A528" t="s">
        <v>4776</v>
      </c>
      <c r="B528" t="s">
        <v>187</v>
      </c>
      <c r="C528" s="1">
        <v>44781.883827893522</v>
      </c>
      <c r="D528" s="1">
        <v>44873</v>
      </c>
      <c r="E528" t="s">
        <v>170</v>
      </c>
      <c r="G528" t="s">
        <v>113</v>
      </c>
      <c r="H528" t="s">
        <v>113</v>
      </c>
      <c r="I528" t="s">
        <v>113</v>
      </c>
      <c r="J528" t="s">
        <v>267</v>
      </c>
      <c r="K528" t="s">
        <v>4732</v>
      </c>
      <c r="L528" t="s">
        <v>269</v>
      </c>
      <c r="M528" t="s">
        <v>270</v>
      </c>
      <c r="N528" t="s">
        <v>234</v>
      </c>
      <c r="O528" t="s">
        <v>118</v>
      </c>
      <c r="P528" s="4">
        <v>96951</v>
      </c>
      <c r="Q528" t="s">
        <v>119</v>
      </c>
      <c r="S528" s="5">
        <v>16705323131</v>
      </c>
      <c r="T528">
        <v>0</v>
      </c>
      <c r="U528">
        <v>44413</v>
      </c>
      <c r="V528" t="s">
        <v>120</v>
      </c>
      <c r="X528" t="s">
        <v>271</v>
      </c>
      <c r="Y528" t="s">
        <v>272</v>
      </c>
      <c r="AA528" t="s">
        <v>144</v>
      </c>
      <c r="AB528" t="s">
        <v>269</v>
      </c>
      <c r="AC528" t="s">
        <v>270</v>
      </c>
      <c r="AD528" t="s">
        <v>234</v>
      </c>
      <c r="AE528" t="s">
        <v>118</v>
      </c>
      <c r="AF528" s="4">
        <v>96951</v>
      </c>
      <c r="AG528" t="s">
        <v>119</v>
      </c>
      <c r="AI528" s="5">
        <v>16705323131</v>
      </c>
      <c r="AJ528">
        <v>0</v>
      </c>
      <c r="AK528" t="s">
        <v>273</v>
      </c>
      <c r="BC528" t="str">
        <f>"13-2011.00"</f>
        <v>13-2011.00</v>
      </c>
      <c r="BD528" t="s">
        <v>147</v>
      </c>
      <c r="BE528" t="s">
        <v>4777</v>
      </c>
      <c r="BF528" t="s">
        <v>908</v>
      </c>
      <c r="BG528">
        <v>1</v>
      </c>
      <c r="BH528">
        <v>1</v>
      </c>
      <c r="BI528" s="1">
        <v>44835</v>
      </c>
      <c r="BJ528" s="1">
        <v>45199</v>
      </c>
      <c r="BK528" s="1">
        <v>44873</v>
      </c>
      <c r="BL528" s="1">
        <v>45199</v>
      </c>
      <c r="BM528">
        <v>40</v>
      </c>
      <c r="BN528">
        <v>0</v>
      </c>
      <c r="BO528">
        <v>8</v>
      </c>
      <c r="BP528">
        <v>8</v>
      </c>
      <c r="BQ528">
        <v>8</v>
      </c>
      <c r="BR528">
        <v>8</v>
      </c>
      <c r="BS528">
        <v>8</v>
      </c>
      <c r="BT528">
        <v>0</v>
      </c>
      <c r="BU528" t="str">
        <f>"8:00 AM"</f>
        <v>8:00 AM</v>
      </c>
      <c r="BV528" t="str">
        <f>"5:00 PM"</f>
        <v>5:00 PM</v>
      </c>
      <c r="BW528" t="s">
        <v>394</v>
      </c>
      <c r="BX528">
        <v>0</v>
      </c>
      <c r="BY528">
        <v>24</v>
      </c>
      <c r="BZ528" t="s">
        <v>113</v>
      </c>
      <c r="CB528" t="s">
        <v>2784</v>
      </c>
      <c r="CC528" t="s">
        <v>269</v>
      </c>
      <c r="CD528" t="s">
        <v>270</v>
      </c>
      <c r="CE528" t="s">
        <v>234</v>
      </c>
      <c r="CF528" t="s">
        <v>118</v>
      </c>
      <c r="CG528" s="4">
        <v>96951</v>
      </c>
      <c r="CH528" s="2">
        <v>16.190000000000001</v>
      </c>
      <c r="CI528" s="2">
        <v>16.190000000000001</v>
      </c>
      <c r="CJ528" s="2">
        <v>24.28</v>
      </c>
      <c r="CK528" s="2">
        <v>24.28</v>
      </c>
      <c r="CL528" t="s">
        <v>131</v>
      </c>
      <c r="CM528" t="s">
        <v>132</v>
      </c>
      <c r="CN528" t="s">
        <v>133</v>
      </c>
      <c r="CP528" t="s">
        <v>113</v>
      </c>
      <c r="CQ528" t="s">
        <v>134</v>
      </c>
      <c r="CR528" t="s">
        <v>113</v>
      </c>
      <c r="CS528" t="s">
        <v>134</v>
      </c>
      <c r="CT528" t="s">
        <v>132</v>
      </c>
      <c r="CU528" t="s">
        <v>134</v>
      </c>
      <c r="CV528" t="s">
        <v>132</v>
      </c>
      <c r="CW528" t="s">
        <v>132</v>
      </c>
      <c r="CX528" s="5">
        <v>16705323131</v>
      </c>
      <c r="CY528" t="s">
        <v>273</v>
      </c>
      <c r="CZ528" t="s">
        <v>132</v>
      </c>
      <c r="DA528" t="s">
        <v>134</v>
      </c>
      <c r="DB528" t="s">
        <v>113</v>
      </c>
      <c r="DC528" t="s">
        <v>271</v>
      </c>
      <c r="DD528" t="s">
        <v>272</v>
      </c>
      <c r="DF528" t="s">
        <v>277</v>
      </c>
      <c r="DG528" t="s">
        <v>273</v>
      </c>
    </row>
    <row r="529" spans="1:111" ht="14.45" customHeight="1" x14ac:dyDescent="0.25">
      <c r="A529" t="s">
        <v>4778</v>
      </c>
      <c r="B529" t="s">
        <v>187</v>
      </c>
      <c r="C529" s="1">
        <v>44789.818721296295</v>
      </c>
      <c r="D529" s="1">
        <v>44873</v>
      </c>
      <c r="E529" t="s">
        <v>170</v>
      </c>
      <c r="G529" t="s">
        <v>113</v>
      </c>
      <c r="H529" t="s">
        <v>113</v>
      </c>
      <c r="I529" t="s">
        <v>113</v>
      </c>
      <c r="J529" t="s">
        <v>4592</v>
      </c>
      <c r="K529" t="s">
        <v>458</v>
      </c>
      <c r="L529" t="s">
        <v>4556</v>
      </c>
      <c r="N529" t="s">
        <v>117</v>
      </c>
      <c r="O529" t="s">
        <v>118</v>
      </c>
      <c r="P529" s="4">
        <v>96950</v>
      </c>
      <c r="Q529" t="s">
        <v>119</v>
      </c>
      <c r="S529" s="5">
        <v>16702340801</v>
      </c>
      <c r="U529">
        <v>444190</v>
      </c>
      <c r="V529" t="s">
        <v>120</v>
      </c>
      <c r="X529" t="s">
        <v>220</v>
      </c>
      <c r="Y529" t="s">
        <v>460</v>
      </c>
      <c r="Z529" t="s">
        <v>461</v>
      </c>
      <c r="AA529" t="s">
        <v>462</v>
      </c>
      <c r="AB529" t="s">
        <v>4593</v>
      </c>
      <c r="AD529" t="s">
        <v>117</v>
      </c>
      <c r="AE529" t="s">
        <v>118</v>
      </c>
      <c r="AF529" s="4">
        <v>96950</v>
      </c>
      <c r="AG529" t="s">
        <v>119</v>
      </c>
      <c r="AI529" s="5">
        <v>16718981741</v>
      </c>
      <c r="AK529" t="s">
        <v>469</v>
      </c>
      <c r="BC529" t="str">
        <f>"49-9071.00"</f>
        <v>49-9071.00</v>
      </c>
      <c r="BD529" t="s">
        <v>240</v>
      </c>
      <c r="BE529" t="s">
        <v>4779</v>
      </c>
      <c r="BF529" t="s">
        <v>275</v>
      </c>
      <c r="BG529">
        <v>4</v>
      </c>
      <c r="BH529">
        <v>4</v>
      </c>
      <c r="BI529" s="1">
        <v>44835</v>
      </c>
      <c r="BJ529" s="1">
        <v>45199</v>
      </c>
      <c r="BK529" s="1">
        <v>44873</v>
      </c>
      <c r="BL529" s="1">
        <v>45199</v>
      </c>
      <c r="BM529">
        <v>40</v>
      </c>
      <c r="BN529">
        <v>0</v>
      </c>
      <c r="BO529">
        <v>8</v>
      </c>
      <c r="BP529">
        <v>8</v>
      </c>
      <c r="BQ529">
        <v>8</v>
      </c>
      <c r="BR529">
        <v>8</v>
      </c>
      <c r="BS529">
        <v>8</v>
      </c>
      <c r="BT529">
        <v>0</v>
      </c>
      <c r="BU529" t="str">
        <f>"8:00 AM"</f>
        <v>8:00 AM</v>
      </c>
      <c r="BV529" t="str">
        <f>"5:00 PM"</f>
        <v>5:00 PM</v>
      </c>
      <c r="BW529" t="s">
        <v>164</v>
      </c>
      <c r="BX529">
        <v>0</v>
      </c>
      <c r="BY529">
        <v>12</v>
      </c>
      <c r="BZ529" t="s">
        <v>113</v>
      </c>
      <c r="CB529" t="s">
        <v>4780</v>
      </c>
      <c r="CC529" t="s">
        <v>459</v>
      </c>
      <c r="CE529" t="s">
        <v>117</v>
      </c>
      <c r="CF529" t="s">
        <v>118</v>
      </c>
      <c r="CG529" s="4">
        <v>96950</v>
      </c>
      <c r="CH529" s="2">
        <v>9.19</v>
      </c>
      <c r="CI529" s="2">
        <v>9.19</v>
      </c>
      <c r="CJ529" s="2">
        <v>13.79</v>
      </c>
      <c r="CK529" s="2">
        <v>13.79</v>
      </c>
      <c r="CL529" t="s">
        <v>131</v>
      </c>
      <c r="CM529" t="s">
        <v>132</v>
      </c>
      <c r="CN529" t="s">
        <v>133</v>
      </c>
      <c r="CP529" t="s">
        <v>113</v>
      </c>
      <c r="CQ529" t="s">
        <v>134</v>
      </c>
      <c r="CR529" t="s">
        <v>113</v>
      </c>
      <c r="CS529" t="s">
        <v>134</v>
      </c>
      <c r="CT529" t="s">
        <v>132</v>
      </c>
      <c r="CU529" t="s">
        <v>134</v>
      </c>
      <c r="CV529" t="s">
        <v>132</v>
      </c>
      <c r="CW529" t="s">
        <v>468</v>
      </c>
      <c r="CX529" s="5">
        <v>16702340801</v>
      </c>
      <c r="CY529" t="s">
        <v>469</v>
      </c>
      <c r="CZ529" t="s">
        <v>132</v>
      </c>
      <c r="DA529" t="s">
        <v>134</v>
      </c>
      <c r="DB529" t="s">
        <v>113</v>
      </c>
    </row>
    <row r="530" spans="1:111" ht="14.45" customHeight="1" x14ac:dyDescent="0.25">
      <c r="A530" t="s">
        <v>4781</v>
      </c>
      <c r="B530" t="s">
        <v>187</v>
      </c>
      <c r="C530" s="1">
        <v>44774.329398958333</v>
      </c>
      <c r="D530" s="1">
        <v>44873</v>
      </c>
      <c r="E530" t="s">
        <v>170</v>
      </c>
      <c r="G530" t="s">
        <v>113</v>
      </c>
      <c r="H530" t="s">
        <v>113</v>
      </c>
      <c r="I530" t="s">
        <v>113</v>
      </c>
      <c r="J530" t="s">
        <v>4782</v>
      </c>
      <c r="L530" t="s">
        <v>4783</v>
      </c>
      <c r="N530" t="s">
        <v>117</v>
      </c>
      <c r="O530" t="s">
        <v>118</v>
      </c>
      <c r="P530" s="4">
        <v>96950</v>
      </c>
      <c r="Q530" t="s">
        <v>119</v>
      </c>
      <c r="S530" s="5">
        <v>16702886941</v>
      </c>
      <c r="U530">
        <v>488510</v>
      </c>
      <c r="V530" t="s">
        <v>120</v>
      </c>
      <c r="X530" t="s">
        <v>4784</v>
      </c>
      <c r="Y530" t="s">
        <v>4785</v>
      </c>
      <c r="Z530" t="s">
        <v>3185</v>
      </c>
      <c r="AA530" t="s">
        <v>144</v>
      </c>
      <c r="AB530" t="s">
        <v>4783</v>
      </c>
      <c r="AD530" t="s">
        <v>117</v>
      </c>
      <c r="AE530" t="s">
        <v>118</v>
      </c>
      <c r="AF530" s="4">
        <v>96950</v>
      </c>
      <c r="AG530" t="s">
        <v>119</v>
      </c>
      <c r="AI530" s="5">
        <v>16702886941</v>
      </c>
      <c r="AK530" t="s">
        <v>4786</v>
      </c>
      <c r="BC530" t="str">
        <f>"11-1021.00"</f>
        <v>11-1021.00</v>
      </c>
      <c r="BD530" t="s">
        <v>637</v>
      </c>
      <c r="BE530" t="s">
        <v>4787</v>
      </c>
      <c r="BF530" t="s">
        <v>462</v>
      </c>
      <c r="BG530">
        <v>1</v>
      </c>
      <c r="BH530">
        <v>1</v>
      </c>
      <c r="BI530" s="1">
        <v>44835</v>
      </c>
      <c r="BJ530" s="1">
        <v>45199</v>
      </c>
      <c r="BK530" s="1">
        <v>44873</v>
      </c>
      <c r="BL530" s="1">
        <v>45199</v>
      </c>
      <c r="BM530">
        <v>40</v>
      </c>
      <c r="BN530">
        <v>0</v>
      </c>
      <c r="BO530">
        <v>8</v>
      </c>
      <c r="BP530">
        <v>8</v>
      </c>
      <c r="BQ530">
        <v>8</v>
      </c>
      <c r="BR530">
        <v>8</v>
      </c>
      <c r="BS530">
        <v>8</v>
      </c>
      <c r="BT530">
        <v>0</v>
      </c>
      <c r="BU530" t="str">
        <f>"8:00 AM"</f>
        <v>8:00 AM</v>
      </c>
      <c r="BV530" t="str">
        <f>"5:00 PM"</f>
        <v>5:00 PM</v>
      </c>
      <c r="BW530" t="s">
        <v>150</v>
      </c>
      <c r="BX530">
        <v>0</v>
      </c>
      <c r="BY530">
        <v>24</v>
      </c>
      <c r="BZ530" t="s">
        <v>113</v>
      </c>
      <c r="CB530" s="3" t="s">
        <v>4788</v>
      </c>
      <c r="CC530" t="s">
        <v>4789</v>
      </c>
      <c r="CE530" t="s">
        <v>556</v>
      </c>
      <c r="CF530" t="s">
        <v>118</v>
      </c>
      <c r="CG530" s="4">
        <v>96950</v>
      </c>
      <c r="CH530" s="2">
        <v>21</v>
      </c>
      <c r="CI530" s="2">
        <v>21</v>
      </c>
      <c r="CJ530" s="2">
        <v>0</v>
      </c>
      <c r="CK530" s="2">
        <v>0</v>
      </c>
      <c r="CL530" t="s">
        <v>131</v>
      </c>
      <c r="CM530" t="s">
        <v>128</v>
      </c>
      <c r="CN530" t="s">
        <v>133</v>
      </c>
      <c r="CP530" t="s">
        <v>113</v>
      </c>
      <c r="CQ530" t="s">
        <v>134</v>
      </c>
      <c r="CR530" t="s">
        <v>113</v>
      </c>
      <c r="CS530" t="s">
        <v>113</v>
      </c>
      <c r="CT530" t="s">
        <v>132</v>
      </c>
      <c r="CU530" t="s">
        <v>134</v>
      </c>
      <c r="CV530" t="s">
        <v>132</v>
      </c>
      <c r="CW530" t="s">
        <v>4790</v>
      </c>
      <c r="CX530" s="5">
        <v>16702358165</v>
      </c>
      <c r="CY530" t="s">
        <v>4791</v>
      </c>
      <c r="CZ530" t="s">
        <v>132</v>
      </c>
      <c r="DA530" t="s">
        <v>134</v>
      </c>
      <c r="DB530" t="s">
        <v>113</v>
      </c>
      <c r="DC530" t="s">
        <v>4784</v>
      </c>
      <c r="DD530" t="s">
        <v>4785</v>
      </c>
      <c r="DE530" t="s">
        <v>3185</v>
      </c>
      <c r="DF530" t="s">
        <v>4782</v>
      </c>
      <c r="DG530" t="s">
        <v>4791</v>
      </c>
    </row>
    <row r="531" spans="1:111" ht="14.45" customHeight="1" x14ac:dyDescent="0.25">
      <c r="A531" t="s">
        <v>4792</v>
      </c>
      <c r="B531" t="s">
        <v>187</v>
      </c>
      <c r="C531" s="1">
        <v>44805.818627893517</v>
      </c>
      <c r="D531" s="1">
        <v>44873</v>
      </c>
      <c r="E531" t="s">
        <v>112</v>
      </c>
      <c r="F531" s="1">
        <v>44944.791666666664</v>
      </c>
      <c r="G531" t="s">
        <v>113</v>
      </c>
      <c r="H531" t="s">
        <v>113</v>
      </c>
      <c r="I531" t="s">
        <v>113</v>
      </c>
      <c r="J531" t="s">
        <v>4752</v>
      </c>
      <c r="L531" t="s">
        <v>4753</v>
      </c>
      <c r="N531" t="s">
        <v>117</v>
      </c>
      <c r="O531" t="s">
        <v>118</v>
      </c>
      <c r="P531" s="4">
        <v>96950</v>
      </c>
      <c r="Q531" t="s">
        <v>119</v>
      </c>
      <c r="S531" s="5">
        <v>16702358748</v>
      </c>
      <c r="U531">
        <v>2362</v>
      </c>
      <c r="V531" t="s">
        <v>120</v>
      </c>
      <c r="X531" t="s">
        <v>4754</v>
      </c>
      <c r="Y531" t="s">
        <v>4755</v>
      </c>
      <c r="Z531" t="s">
        <v>4756</v>
      </c>
      <c r="AA531" t="s">
        <v>144</v>
      </c>
      <c r="AB531" t="s">
        <v>4753</v>
      </c>
      <c r="AD531" t="s">
        <v>117</v>
      </c>
      <c r="AE531" t="s">
        <v>118</v>
      </c>
      <c r="AF531" s="4">
        <v>96950</v>
      </c>
      <c r="AG531" t="s">
        <v>119</v>
      </c>
      <c r="AI531" s="5">
        <v>16702358748</v>
      </c>
      <c r="AK531" t="s">
        <v>4757</v>
      </c>
      <c r="BC531" t="str">
        <f>"13-1051.00"</f>
        <v>13-1051.00</v>
      </c>
      <c r="BD531" t="s">
        <v>1873</v>
      </c>
      <c r="BE531" t="s">
        <v>4758</v>
      </c>
      <c r="BF531" t="s">
        <v>4759</v>
      </c>
      <c r="BG531">
        <v>1</v>
      </c>
      <c r="BH531">
        <v>1</v>
      </c>
      <c r="BI531" s="1">
        <v>44946</v>
      </c>
      <c r="BJ531" s="1">
        <v>45310</v>
      </c>
      <c r="BK531" s="1">
        <v>44946</v>
      </c>
      <c r="BL531" s="1">
        <v>45310</v>
      </c>
      <c r="BM531">
        <v>35</v>
      </c>
      <c r="BN531">
        <v>0</v>
      </c>
      <c r="BO531">
        <v>7</v>
      </c>
      <c r="BP531">
        <v>7</v>
      </c>
      <c r="BQ531">
        <v>7</v>
      </c>
      <c r="BR531">
        <v>7</v>
      </c>
      <c r="BS531">
        <v>7</v>
      </c>
      <c r="BT531">
        <v>0</v>
      </c>
      <c r="BU531" t="str">
        <f>"8:00 AM"</f>
        <v>8:00 AM</v>
      </c>
      <c r="BV531" t="str">
        <f>"4:00 PM"</f>
        <v>4:00 PM</v>
      </c>
      <c r="BW531" t="s">
        <v>150</v>
      </c>
      <c r="BX531">
        <v>0</v>
      </c>
      <c r="BY531">
        <v>24</v>
      </c>
      <c r="BZ531" t="s">
        <v>113</v>
      </c>
      <c r="CB531" t="s">
        <v>4760</v>
      </c>
      <c r="CC531" t="s">
        <v>4753</v>
      </c>
      <c r="CE531" t="s">
        <v>117</v>
      </c>
      <c r="CF531" t="s">
        <v>118</v>
      </c>
      <c r="CG531" s="4">
        <v>96950</v>
      </c>
      <c r="CH531" s="2">
        <v>17.87</v>
      </c>
      <c r="CI531" s="2">
        <v>17.87</v>
      </c>
      <c r="CJ531" s="2">
        <v>26.81</v>
      </c>
      <c r="CK531" s="2">
        <v>26.81</v>
      </c>
      <c r="CL531" t="s">
        <v>131</v>
      </c>
      <c r="CM531" t="s">
        <v>183</v>
      </c>
      <c r="CN531" t="s">
        <v>1330</v>
      </c>
      <c r="CP531" t="s">
        <v>113</v>
      </c>
      <c r="CQ531" t="s">
        <v>134</v>
      </c>
      <c r="CR531" t="s">
        <v>113</v>
      </c>
      <c r="CS531" t="s">
        <v>134</v>
      </c>
      <c r="CT531" t="s">
        <v>132</v>
      </c>
      <c r="CU531" t="s">
        <v>134</v>
      </c>
      <c r="CV531" t="s">
        <v>132</v>
      </c>
      <c r="CW531" t="s">
        <v>4761</v>
      </c>
      <c r="CX531" s="5">
        <v>16702358748</v>
      </c>
      <c r="CY531" t="s">
        <v>4757</v>
      </c>
      <c r="CZ531" t="s">
        <v>183</v>
      </c>
      <c r="DA531" t="s">
        <v>134</v>
      </c>
      <c r="DB531" t="s">
        <v>113</v>
      </c>
    </row>
    <row r="532" spans="1:111" ht="14.45" customHeight="1" x14ac:dyDescent="0.25">
      <c r="A532" t="s">
        <v>4793</v>
      </c>
      <c r="B532" t="s">
        <v>111</v>
      </c>
      <c r="C532" s="1">
        <v>44788.239890046294</v>
      </c>
      <c r="D532" s="1">
        <v>44873</v>
      </c>
      <c r="E532" t="s">
        <v>170</v>
      </c>
      <c r="G532" t="s">
        <v>113</v>
      </c>
      <c r="H532" t="s">
        <v>113</v>
      </c>
      <c r="I532" t="s">
        <v>113</v>
      </c>
      <c r="J532" t="s">
        <v>4794</v>
      </c>
      <c r="K532" t="s">
        <v>4795</v>
      </c>
      <c r="L532" t="s">
        <v>4796</v>
      </c>
      <c r="M532" t="s">
        <v>132</v>
      </c>
      <c r="N532" t="s">
        <v>117</v>
      </c>
      <c r="O532" t="s">
        <v>118</v>
      </c>
      <c r="P532" s="4">
        <v>96950</v>
      </c>
      <c r="Q532" t="s">
        <v>119</v>
      </c>
      <c r="R532" t="s">
        <v>132</v>
      </c>
      <c r="S532" s="5">
        <v>16707898360</v>
      </c>
      <c r="T532">
        <v>0</v>
      </c>
      <c r="U532">
        <v>56132</v>
      </c>
      <c r="V532" t="s">
        <v>120</v>
      </c>
      <c r="X532" t="s">
        <v>4797</v>
      </c>
      <c r="Y532" t="s">
        <v>4798</v>
      </c>
      <c r="Z532" t="s">
        <v>4799</v>
      </c>
      <c r="AA532" t="s">
        <v>1092</v>
      </c>
      <c r="AB532" t="s">
        <v>4800</v>
      </c>
      <c r="AC532" t="s">
        <v>132</v>
      </c>
      <c r="AD532" t="s">
        <v>117</v>
      </c>
      <c r="AE532" t="s">
        <v>118</v>
      </c>
      <c r="AF532" s="4">
        <v>96950</v>
      </c>
      <c r="AG532" t="s">
        <v>119</v>
      </c>
      <c r="AH532" t="s">
        <v>132</v>
      </c>
      <c r="AI532" s="5">
        <v>16707898360</v>
      </c>
      <c r="AJ532">
        <v>0</v>
      </c>
      <c r="AK532" t="s">
        <v>4801</v>
      </c>
      <c r="BC532" t="str">
        <f>"37-2011.00"</f>
        <v>37-2011.00</v>
      </c>
      <c r="BD532" t="s">
        <v>125</v>
      </c>
      <c r="BE532" t="s">
        <v>4802</v>
      </c>
      <c r="BF532" t="s">
        <v>480</v>
      </c>
      <c r="BG532">
        <v>2</v>
      </c>
      <c r="BI532" s="1">
        <v>44835</v>
      </c>
      <c r="BJ532" s="1">
        <v>45199</v>
      </c>
      <c r="BM532">
        <v>35</v>
      </c>
      <c r="BN532">
        <v>0</v>
      </c>
      <c r="BO532">
        <v>7</v>
      </c>
      <c r="BP532">
        <v>7</v>
      </c>
      <c r="BQ532">
        <v>7</v>
      </c>
      <c r="BR532">
        <v>7</v>
      </c>
      <c r="BS532">
        <v>7</v>
      </c>
      <c r="BT532">
        <v>0</v>
      </c>
      <c r="BU532" t="str">
        <f>"9:00 AM"</f>
        <v>9:00 AM</v>
      </c>
      <c r="BV532" t="str">
        <f>"5:00 PM"</f>
        <v>5:00 PM</v>
      </c>
      <c r="BW532" t="s">
        <v>164</v>
      </c>
      <c r="BX532">
        <v>0</v>
      </c>
      <c r="BY532">
        <v>3</v>
      </c>
      <c r="BZ532" t="s">
        <v>113</v>
      </c>
      <c r="CB532" s="3" t="s">
        <v>4803</v>
      </c>
      <c r="CC532" t="s">
        <v>4804</v>
      </c>
      <c r="CD532" t="s">
        <v>4805</v>
      </c>
      <c r="CE532" t="s">
        <v>117</v>
      </c>
      <c r="CF532" t="s">
        <v>118</v>
      </c>
      <c r="CG532" s="4">
        <v>96950</v>
      </c>
      <c r="CH532" s="2">
        <v>7.93</v>
      </c>
      <c r="CI532" s="2">
        <v>7.93</v>
      </c>
      <c r="CJ532" s="2">
        <v>0</v>
      </c>
      <c r="CK532" s="2">
        <v>0</v>
      </c>
      <c r="CL532" t="s">
        <v>131</v>
      </c>
      <c r="CM532" t="s">
        <v>132</v>
      </c>
      <c r="CN532" t="s">
        <v>1330</v>
      </c>
      <c r="CP532" t="s">
        <v>113</v>
      </c>
      <c r="CQ532" t="s">
        <v>134</v>
      </c>
      <c r="CR532" t="s">
        <v>113</v>
      </c>
      <c r="CS532" t="s">
        <v>113</v>
      </c>
      <c r="CT532" t="s">
        <v>132</v>
      </c>
      <c r="CU532" t="s">
        <v>134</v>
      </c>
      <c r="CV532" t="s">
        <v>132</v>
      </c>
      <c r="CW532" t="s">
        <v>3190</v>
      </c>
      <c r="CX532" s="5">
        <v>16707898360</v>
      </c>
      <c r="CY532" t="s">
        <v>4801</v>
      </c>
      <c r="CZ532" t="s">
        <v>132</v>
      </c>
      <c r="DA532" t="s">
        <v>134</v>
      </c>
      <c r="DB532" t="s">
        <v>113</v>
      </c>
    </row>
    <row r="533" spans="1:111" ht="14.45" customHeight="1" x14ac:dyDescent="0.25">
      <c r="A533" t="s">
        <v>4806</v>
      </c>
      <c r="B533" t="s">
        <v>111</v>
      </c>
      <c r="C533" s="1">
        <v>44872.053556712963</v>
      </c>
      <c r="D533" s="1">
        <v>44873</v>
      </c>
      <c r="E533" t="s">
        <v>170</v>
      </c>
      <c r="G533" t="s">
        <v>113</v>
      </c>
      <c r="H533" t="s">
        <v>113</v>
      </c>
      <c r="I533" t="s">
        <v>113</v>
      </c>
      <c r="J533" t="s">
        <v>4537</v>
      </c>
      <c r="K533" t="s">
        <v>132</v>
      </c>
      <c r="L533" t="s">
        <v>4538</v>
      </c>
      <c r="M533" t="s">
        <v>4807</v>
      </c>
      <c r="N533" t="s">
        <v>141</v>
      </c>
      <c r="O533" t="s">
        <v>118</v>
      </c>
      <c r="P533" s="4">
        <v>96950</v>
      </c>
      <c r="Q533" t="s">
        <v>119</v>
      </c>
      <c r="R533" t="s">
        <v>132</v>
      </c>
      <c r="S533" s="5">
        <v>16702368202</v>
      </c>
      <c r="T533">
        <v>3554</v>
      </c>
      <c r="U533">
        <v>62211</v>
      </c>
      <c r="V533" t="s">
        <v>120</v>
      </c>
      <c r="X533" t="s">
        <v>4540</v>
      </c>
      <c r="Y533" t="s">
        <v>4541</v>
      </c>
      <c r="Z533" t="s">
        <v>1847</v>
      </c>
      <c r="AA533" t="s">
        <v>4542</v>
      </c>
      <c r="AB533" t="s">
        <v>4538</v>
      </c>
      <c r="AC533" t="s">
        <v>4807</v>
      </c>
      <c r="AD533" t="s">
        <v>141</v>
      </c>
      <c r="AE533" t="s">
        <v>118</v>
      </c>
      <c r="AF533" s="4">
        <v>96950</v>
      </c>
      <c r="AG533" t="s">
        <v>119</v>
      </c>
      <c r="AH533" t="s">
        <v>132</v>
      </c>
      <c r="AI533" s="5">
        <v>16702368202</v>
      </c>
      <c r="AJ533">
        <v>3554</v>
      </c>
      <c r="AK533" t="s">
        <v>4543</v>
      </c>
      <c r="BC533" t="str">
        <f>"29-2012.00"</f>
        <v>29-2012.00</v>
      </c>
      <c r="BD533" t="s">
        <v>4808</v>
      </c>
      <c r="BE533" t="s">
        <v>4809</v>
      </c>
      <c r="BF533" t="s">
        <v>4810</v>
      </c>
      <c r="BG533">
        <v>2</v>
      </c>
      <c r="BI533" s="1">
        <v>44652</v>
      </c>
      <c r="BJ533" s="1">
        <v>45016</v>
      </c>
      <c r="BM533">
        <v>40</v>
      </c>
      <c r="BN533">
        <v>0</v>
      </c>
      <c r="BO533">
        <v>8</v>
      </c>
      <c r="BP533">
        <v>8</v>
      </c>
      <c r="BQ533">
        <v>8</v>
      </c>
      <c r="BR533">
        <v>8</v>
      </c>
      <c r="BS533">
        <v>8</v>
      </c>
      <c r="BT533">
        <v>0</v>
      </c>
      <c r="BU533" t="str">
        <f>"7:00 AM"</f>
        <v>7:00 AM</v>
      </c>
      <c r="BV533" t="str">
        <f>"4:00 PM"</f>
        <v>4:00 PM</v>
      </c>
      <c r="BW533" t="s">
        <v>394</v>
      </c>
      <c r="BX533">
        <v>0</v>
      </c>
      <c r="BY533">
        <v>24</v>
      </c>
      <c r="BZ533" t="s">
        <v>113</v>
      </c>
      <c r="CB533" s="3" t="s">
        <v>4811</v>
      </c>
      <c r="CC533" t="s">
        <v>4538</v>
      </c>
      <c r="CD533" t="s">
        <v>4539</v>
      </c>
      <c r="CE533" t="s">
        <v>141</v>
      </c>
      <c r="CF533" t="s">
        <v>118</v>
      </c>
      <c r="CG533" s="4">
        <v>96950</v>
      </c>
      <c r="CH533" s="2">
        <v>15.18</v>
      </c>
      <c r="CI533" s="2">
        <v>23.57</v>
      </c>
      <c r="CJ533" s="2">
        <v>22.77</v>
      </c>
      <c r="CK533" s="2">
        <v>35.35</v>
      </c>
      <c r="CL533" t="s">
        <v>131</v>
      </c>
      <c r="CM533" t="s">
        <v>4548</v>
      </c>
      <c r="CN533" t="s">
        <v>133</v>
      </c>
      <c r="CP533" t="s">
        <v>113</v>
      </c>
      <c r="CQ533" t="s">
        <v>134</v>
      </c>
      <c r="CR533" t="s">
        <v>113</v>
      </c>
      <c r="CS533" t="s">
        <v>134</v>
      </c>
      <c r="CT533" t="s">
        <v>132</v>
      </c>
      <c r="CU533" t="s">
        <v>134</v>
      </c>
      <c r="CV533" t="s">
        <v>132</v>
      </c>
      <c r="CW533" t="s">
        <v>4549</v>
      </c>
      <c r="CX533" s="5">
        <v>16702368202</v>
      </c>
      <c r="CY533" t="s">
        <v>4550</v>
      </c>
      <c r="CZ533" t="s">
        <v>4551</v>
      </c>
      <c r="DA533" t="s">
        <v>134</v>
      </c>
      <c r="DB533" t="s">
        <v>113</v>
      </c>
      <c r="DC533" t="s">
        <v>4552</v>
      </c>
      <c r="DD533" t="s">
        <v>4553</v>
      </c>
      <c r="DE533" t="s">
        <v>2550</v>
      </c>
      <c r="DF533" t="s">
        <v>4537</v>
      </c>
      <c r="DG533" t="s">
        <v>4554</v>
      </c>
    </row>
    <row r="534" spans="1:111" ht="14.45" customHeight="1" x14ac:dyDescent="0.25">
      <c r="A534" t="s">
        <v>4812</v>
      </c>
      <c r="B534" t="s">
        <v>187</v>
      </c>
      <c r="C534" s="1">
        <v>44797.957316898151</v>
      </c>
      <c r="D534" s="1">
        <v>44873</v>
      </c>
      <c r="E534" t="s">
        <v>170</v>
      </c>
      <c r="G534" t="s">
        <v>134</v>
      </c>
      <c r="H534" t="s">
        <v>113</v>
      </c>
      <c r="I534" t="s">
        <v>113</v>
      </c>
      <c r="J534" t="s">
        <v>4813</v>
      </c>
      <c r="L534" t="s">
        <v>4814</v>
      </c>
      <c r="N534" t="s">
        <v>117</v>
      </c>
      <c r="O534" t="s">
        <v>118</v>
      </c>
      <c r="P534" s="4">
        <v>96950</v>
      </c>
      <c r="Q534" t="s">
        <v>119</v>
      </c>
      <c r="S534" s="5">
        <v>16702878107</v>
      </c>
      <c r="U534">
        <v>562991</v>
      </c>
      <c r="V534" t="s">
        <v>120</v>
      </c>
      <c r="X534" t="s">
        <v>4815</v>
      </c>
      <c r="Y534" t="s">
        <v>4816</v>
      </c>
      <c r="Z534" t="s">
        <v>4817</v>
      </c>
      <c r="AA534" t="s">
        <v>1075</v>
      </c>
      <c r="AB534" t="s">
        <v>4814</v>
      </c>
      <c r="AD534" t="s">
        <v>117</v>
      </c>
      <c r="AE534" t="s">
        <v>118</v>
      </c>
      <c r="AF534" s="4">
        <v>96950</v>
      </c>
      <c r="AG534" t="s">
        <v>119</v>
      </c>
      <c r="AI534" s="5">
        <v>16702878107</v>
      </c>
      <c r="AK534" t="s">
        <v>3135</v>
      </c>
      <c r="BC534" t="str">
        <f>"13-2011.00"</f>
        <v>13-2011.00</v>
      </c>
      <c r="BD534" t="s">
        <v>147</v>
      </c>
      <c r="BE534" t="s">
        <v>4818</v>
      </c>
      <c r="BF534" t="s">
        <v>908</v>
      </c>
      <c r="BG534">
        <v>1</v>
      </c>
      <c r="BH534">
        <v>1</v>
      </c>
      <c r="BI534" s="1">
        <v>44867</v>
      </c>
      <c r="BJ534" s="1">
        <v>45962</v>
      </c>
      <c r="BK534" s="1">
        <v>44873</v>
      </c>
      <c r="BL534" s="1">
        <v>45962</v>
      </c>
      <c r="BM534">
        <v>35</v>
      </c>
      <c r="BN534">
        <v>0</v>
      </c>
      <c r="BO534">
        <v>7</v>
      </c>
      <c r="BP534">
        <v>7</v>
      </c>
      <c r="BQ534">
        <v>7</v>
      </c>
      <c r="BR534">
        <v>7</v>
      </c>
      <c r="BS534">
        <v>7</v>
      </c>
      <c r="BT534">
        <v>0</v>
      </c>
      <c r="BU534" t="str">
        <f>"9:00 AM"</f>
        <v>9:00 AM</v>
      </c>
      <c r="BV534" t="str">
        <f>"5:00 PM"</f>
        <v>5:00 PM</v>
      </c>
      <c r="BW534" t="s">
        <v>164</v>
      </c>
      <c r="BX534">
        <v>0</v>
      </c>
      <c r="BY534">
        <v>36</v>
      </c>
      <c r="BZ534" t="s">
        <v>113</v>
      </c>
      <c r="CB534" t="s">
        <v>4819</v>
      </c>
      <c r="CC534" t="s">
        <v>4820</v>
      </c>
      <c r="CE534" t="s">
        <v>117</v>
      </c>
      <c r="CF534" t="s">
        <v>118</v>
      </c>
      <c r="CG534" s="4">
        <v>96950</v>
      </c>
      <c r="CH534" s="2">
        <v>16.190000000000001</v>
      </c>
      <c r="CI534" s="2">
        <v>16.190000000000001</v>
      </c>
      <c r="CJ534" s="2">
        <v>24.29</v>
      </c>
      <c r="CK534" s="2">
        <v>24.29</v>
      </c>
      <c r="CL534" t="s">
        <v>131</v>
      </c>
      <c r="CM534" t="s">
        <v>557</v>
      </c>
      <c r="CN534" t="s">
        <v>133</v>
      </c>
      <c r="CP534" t="s">
        <v>113</v>
      </c>
      <c r="CQ534" t="s">
        <v>134</v>
      </c>
      <c r="CR534" t="s">
        <v>113</v>
      </c>
      <c r="CS534" t="s">
        <v>134</v>
      </c>
      <c r="CT534" t="s">
        <v>132</v>
      </c>
      <c r="CU534" t="s">
        <v>134</v>
      </c>
      <c r="CV534" t="s">
        <v>132</v>
      </c>
      <c r="CW534" t="s">
        <v>786</v>
      </c>
      <c r="CX534" s="5">
        <v>16702878107</v>
      </c>
      <c r="CY534" t="s">
        <v>776</v>
      </c>
      <c r="CZ534" t="s">
        <v>132</v>
      </c>
      <c r="DA534" t="s">
        <v>134</v>
      </c>
      <c r="DB534" t="s">
        <v>113</v>
      </c>
    </row>
    <row r="535" spans="1:111" ht="14.45" customHeight="1" x14ac:dyDescent="0.25">
      <c r="A535" t="s">
        <v>4509</v>
      </c>
      <c r="B535" t="s">
        <v>187</v>
      </c>
      <c r="C535" s="1">
        <v>44776.039101388888</v>
      </c>
      <c r="D535" s="1">
        <v>44872</v>
      </c>
      <c r="E535" t="s">
        <v>170</v>
      </c>
      <c r="G535" t="s">
        <v>113</v>
      </c>
      <c r="H535" t="s">
        <v>113</v>
      </c>
      <c r="I535" t="s">
        <v>113</v>
      </c>
      <c r="J535" t="s">
        <v>4510</v>
      </c>
      <c r="K535" t="s">
        <v>4511</v>
      </c>
      <c r="L535" t="s">
        <v>4512</v>
      </c>
      <c r="M535" t="s">
        <v>4513</v>
      </c>
      <c r="N535" t="s">
        <v>117</v>
      </c>
      <c r="O535" t="s">
        <v>118</v>
      </c>
      <c r="P535" s="4">
        <v>96950</v>
      </c>
      <c r="Q535" t="s">
        <v>119</v>
      </c>
      <c r="S535" s="5">
        <v>16702337808</v>
      </c>
      <c r="U535">
        <v>561520</v>
      </c>
      <c r="V535" t="s">
        <v>120</v>
      </c>
      <c r="X535" t="s">
        <v>1225</v>
      </c>
      <c r="Y535" t="s">
        <v>4514</v>
      </c>
      <c r="AA535" t="s">
        <v>1173</v>
      </c>
      <c r="AB535" t="s">
        <v>4515</v>
      </c>
      <c r="AC535" t="s">
        <v>4513</v>
      </c>
      <c r="AD535" t="s">
        <v>117</v>
      </c>
      <c r="AE535" t="s">
        <v>118</v>
      </c>
      <c r="AF535" s="4">
        <v>96950</v>
      </c>
      <c r="AG535" t="s">
        <v>119</v>
      </c>
      <c r="AI535" s="5">
        <v>16702337808</v>
      </c>
      <c r="AK535" t="s">
        <v>4516</v>
      </c>
      <c r="BC535" t="str">
        <f>"39-7011.00"</f>
        <v>39-7011.00</v>
      </c>
      <c r="BD535" t="s">
        <v>377</v>
      </c>
      <c r="BE535" t="s">
        <v>4517</v>
      </c>
      <c r="BF535" t="s">
        <v>379</v>
      </c>
      <c r="BG535">
        <v>1</v>
      </c>
      <c r="BH535">
        <v>1</v>
      </c>
      <c r="BI535" s="1">
        <v>44835</v>
      </c>
      <c r="BJ535" s="1">
        <v>45199</v>
      </c>
      <c r="BK535" s="1">
        <v>44872</v>
      </c>
      <c r="BL535" s="1">
        <v>45199</v>
      </c>
      <c r="BM535">
        <v>35</v>
      </c>
      <c r="BN535">
        <v>7</v>
      </c>
      <c r="BO535">
        <v>0</v>
      </c>
      <c r="BP535">
        <v>7</v>
      </c>
      <c r="BQ535">
        <v>0</v>
      </c>
      <c r="BR535">
        <v>7</v>
      </c>
      <c r="BS535">
        <v>7</v>
      </c>
      <c r="BT535">
        <v>7</v>
      </c>
      <c r="BU535" t="str">
        <f>"9:00 AM"</f>
        <v>9:00 AM</v>
      </c>
      <c r="BV535" t="str">
        <f>"5:00 PM"</f>
        <v>5:00 PM</v>
      </c>
      <c r="BW535" t="s">
        <v>164</v>
      </c>
      <c r="BX535">
        <v>0</v>
      </c>
      <c r="BY535">
        <v>24</v>
      </c>
      <c r="BZ535" t="s">
        <v>113</v>
      </c>
      <c r="CB535" s="3" t="s">
        <v>4518</v>
      </c>
      <c r="CC535" t="s">
        <v>4519</v>
      </c>
      <c r="CD535" t="s">
        <v>4513</v>
      </c>
      <c r="CE535" t="s">
        <v>117</v>
      </c>
      <c r="CF535" t="s">
        <v>118</v>
      </c>
      <c r="CG535" s="4">
        <v>96950</v>
      </c>
      <c r="CH535" s="2">
        <v>10.85</v>
      </c>
      <c r="CI535" s="2">
        <v>10.85</v>
      </c>
      <c r="CJ535" s="2">
        <v>16.28</v>
      </c>
      <c r="CK535" s="2">
        <v>16.28</v>
      </c>
      <c r="CL535" t="s">
        <v>131</v>
      </c>
      <c r="CM535" t="s">
        <v>132</v>
      </c>
      <c r="CN535" t="s">
        <v>133</v>
      </c>
      <c r="CP535" t="s">
        <v>113</v>
      </c>
      <c r="CQ535" t="s">
        <v>134</v>
      </c>
      <c r="CR535" t="s">
        <v>113</v>
      </c>
      <c r="CS535" t="s">
        <v>134</v>
      </c>
      <c r="CT535" t="s">
        <v>132</v>
      </c>
      <c r="CU535" t="s">
        <v>132</v>
      </c>
      <c r="CV535" t="s">
        <v>132</v>
      </c>
      <c r="CW535" t="s">
        <v>4520</v>
      </c>
      <c r="CX535" s="5">
        <v>16702337808</v>
      </c>
      <c r="CY535" t="s">
        <v>4516</v>
      </c>
      <c r="CZ535" t="s">
        <v>132</v>
      </c>
      <c r="DA535" t="s">
        <v>134</v>
      </c>
      <c r="DB535" t="s">
        <v>113</v>
      </c>
    </row>
    <row r="536" spans="1:111" ht="14.45" customHeight="1" x14ac:dyDescent="0.25">
      <c r="A536" t="s">
        <v>4521</v>
      </c>
      <c r="B536" t="s">
        <v>187</v>
      </c>
      <c r="C536" s="1">
        <v>44803.888874189812</v>
      </c>
      <c r="D536" s="1">
        <v>44872</v>
      </c>
      <c r="E536" t="s">
        <v>170</v>
      </c>
      <c r="G536" t="s">
        <v>113</v>
      </c>
      <c r="H536" t="s">
        <v>113</v>
      </c>
      <c r="I536" t="s">
        <v>113</v>
      </c>
      <c r="J536" t="s">
        <v>4522</v>
      </c>
      <c r="K536" t="s">
        <v>3037</v>
      </c>
      <c r="L536" t="s">
        <v>4523</v>
      </c>
      <c r="M536" t="s">
        <v>4524</v>
      </c>
      <c r="N536" t="s">
        <v>117</v>
      </c>
      <c r="O536" t="s">
        <v>118</v>
      </c>
      <c r="P536" s="4">
        <v>96950</v>
      </c>
      <c r="Q536" t="s">
        <v>119</v>
      </c>
      <c r="S536" s="5">
        <v>16702332288</v>
      </c>
      <c r="U536">
        <v>812112</v>
      </c>
      <c r="V536" t="s">
        <v>120</v>
      </c>
      <c r="X536" t="s">
        <v>4525</v>
      </c>
      <c r="Y536" t="s">
        <v>4526</v>
      </c>
      <c r="Z536" t="s">
        <v>4527</v>
      </c>
      <c r="AA536" t="s">
        <v>144</v>
      </c>
      <c r="AB536" t="s">
        <v>4523</v>
      </c>
      <c r="AC536" t="s">
        <v>4524</v>
      </c>
      <c r="AD536" t="s">
        <v>556</v>
      </c>
      <c r="AE536" t="s">
        <v>118</v>
      </c>
      <c r="AF536" s="4">
        <v>96950</v>
      </c>
      <c r="AG536" t="s">
        <v>119</v>
      </c>
      <c r="AI536" s="5">
        <v>16702332288</v>
      </c>
      <c r="AK536" t="s">
        <v>2971</v>
      </c>
      <c r="BC536" t="str">
        <f>"39-5011.00"</f>
        <v>39-5011.00</v>
      </c>
      <c r="BD536" t="s">
        <v>4528</v>
      </c>
      <c r="BE536" t="s">
        <v>4529</v>
      </c>
      <c r="BF536" t="s">
        <v>4072</v>
      </c>
      <c r="BG536">
        <v>1</v>
      </c>
      <c r="BH536">
        <v>1</v>
      </c>
      <c r="BI536" s="1">
        <v>44835</v>
      </c>
      <c r="BJ536" s="1">
        <v>45199</v>
      </c>
      <c r="BK536" s="1">
        <v>44872</v>
      </c>
      <c r="BL536" s="1">
        <v>45199</v>
      </c>
      <c r="BM536">
        <v>35</v>
      </c>
      <c r="BN536">
        <v>0</v>
      </c>
      <c r="BO536">
        <v>7</v>
      </c>
      <c r="BP536">
        <v>7</v>
      </c>
      <c r="BQ536">
        <v>7</v>
      </c>
      <c r="BR536">
        <v>7</v>
      </c>
      <c r="BS536">
        <v>7</v>
      </c>
      <c r="BT536">
        <v>0</v>
      </c>
      <c r="BU536" t="str">
        <f>"10:00 AM"</f>
        <v>10:00 AM</v>
      </c>
      <c r="BV536" t="str">
        <f>"7:00 PM"</f>
        <v>7:00 PM</v>
      </c>
      <c r="BW536" t="s">
        <v>164</v>
      </c>
      <c r="BX536">
        <v>0</v>
      </c>
      <c r="BY536">
        <v>12</v>
      </c>
      <c r="BZ536" t="s">
        <v>113</v>
      </c>
      <c r="CB536" t="s">
        <v>228</v>
      </c>
      <c r="CC536" t="s">
        <v>3388</v>
      </c>
      <c r="CD536" t="s">
        <v>3039</v>
      </c>
      <c r="CE536" t="s">
        <v>556</v>
      </c>
      <c r="CF536" t="s">
        <v>118</v>
      </c>
      <c r="CG536" s="4">
        <v>96950</v>
      </c>
      <c r="CH536" s="2">
        <v>7.85</v>
      </c>
      <c r="CI536" s="2">
        <v>7.85</v>
      </c>
      <c r="CJ536" s="2">
        <v>11.78</v>
      </c>
      <c r="CK536" s="2">
        <v>11.78</v>
      </c>
      <c r="CL536" t="s">
        <v>131</v>
      </c>
      <c r="CM536" t="s">
        <v>228</v>
      </c>
      <c r="CN536" t="s">
        <v>133</v>
      </c>
      <c r="CP536" t="s">
        <v>113</v>
      </c>
      <c r="CQ536" t="s">
        <v>134</v>
      </c>
      <c r="CR536" t="s">
        <v>113</v>
      </c>
      <c r="CS536" t="s">
        <v>134</v>
      </c>
      <c r="CT536" t="s">
        <v>132</v>
      </c>
      <c r="CU536" t="s">
        <v>134</v>
      </c>
      <c r="CV536" t="s">
        <v>132</v>
      </c>
      <c r="CW536" t="s">
        <v>4530</v>
      </c>
      <c r="CX536" s="5">
        <v>16702332288</v>
      </c>
      <c r="CY536" t="s">
        <v>2971</v>
      </c>
      <c r="CZ536" t="s">
        <v>132</v>
      </c>
      <c r="DA536" t="s">
        <v>134</v>
      </c>
      <c r="DB536" t="s">
        <v>113</v>
      </c>
    </row>
    <row r="537" spans="1:111" ht="14.45" customHeight="1" x14ac:dyDescent="0.25">
      <c r="A537" t="s">
        <v>4531</v>
      </c>
      <c r="B537" t="s">
        <v>111</v>
      </c>
      <c r="C537" s="1">
        <v>44771.119266666668</v>
      </c>
      <c r="D537" s="1">
        <v>44872</v>
      </c>
      <c r="E537" t="s">
        <v>170</v>
      </c>
      <c r="G537" t="s">
        <v>113</v>
      </c>
      <c r="H537" t="s">
        <v>113</v>
      </c>
      <c r="I537" t="s">
        <v>113</v>
      </c>
      <c r="J537" t="s">
        <v>3850</v>
      </c>
      <c r="K537" t="s">
        <v>3850</v>
      </c>
      <c r="L537" t="s">
        <v>3851</v>
      </c>
      <c r="M537" t="s">
        <v>3852</v>
      </c>
      <c r="N537" t="s">
        <v>117</v>
      </c>
      <c r="O537" t="s">
        <v>118</v>
      </c>
      <c r="P537" s="4">
        <v>96950</v>
      </c>
      <c r="Q537" t="s">
        <v>119</v>
      </c>
      <c r="R537" t="s">
        <v>132</v>
      </c>
      <c r="S537" s="5">
        <v>16702357642</v>
      </c>
      <c r="U537">
        <v>56172</v>
      </c>
      <c r="V537" t="s">
        <v>120</v>
      </c>
      <c r="X537" t="s">
        <v>3853</v>
      </c>
      <c r="Y537" t="s">
        <v>3854</v>
      </c>
      <c r="Z537" t="s">
        <v>3855</v>
      </c>
      <c r="AA537" t="s">
        <v>3856</v>
      </c>
      <c r="AB537" t="s">
        <v>3851</v>
      </c>
      <c r="AC537" t="s">
        <v>3852</v>
      </c>
      <c r="AD537" t="s">
        <v>117</v>
      </c>
      <c r="AE537" t="s">
        <v>118</v>
      </c>
      <c r="AF537" s="4">
        <v>96950</v>
      </c>
      <c r="AG537" t="s">
        <v>119</v>
      </c>
      <c r="AH537" t="s">
        <v>132</v>
      </c>
      <c r="AI537" s="5">
        <v>16702357642</v>
      </c>
      <c r="AK537" t="s">
        <v>4532</v>
      </c>
      <c r="BC537" t="str">
        <f>"37-2011.00"</f>
        <v>37-2011.00</v>
      </c>
      <c r="BD537" t="s">
        <v>125</v>
      </c>
      <c r="BE537" t="s">
        <v>4533</v>
      </c>
      <c r="BF537" t="s">
        <v>2688</v>
      </c>
      <c r="BG537">
        <v>5</v>
      </c>
      <c r="BI537" s="1">
        <v>44835</v>
      </c>
      <c r="BJ537" s="1">
        <v>45199</v>
      </c>
      <c r="BM537">
        <v>40</v>
      </c>
      <c r="BN537">
        <v>0</v>
      </c>
      <c r="BO537">
        <v>8</v>
      </c>
      <c r="BP537">
        <v>8</v>
      </c>
      <c r="BQ537">
        <v>8</v>
      </c>
      <c r="BR537">
        <v>8</v>
      </c>
      <c r="BS537">
        <v>8</v>
      </c>
      <c r="BT537">
        <v>0</v>
      </c>
      <c r="BU537" t="str">
        <f>"8:00 AM"</f>
        <v>8:00 AM</v>
      </c>
      <c r="BV537" t="str">
        <f>"5:00 PM"</f>
        <v>5:00 PM</v>
      </c>
      <c r="BW537" t="s">
        <v>164</v>
      </c>
      <c r="BX537">
        <v>0</v>
      </c>
      <c r="BY537">
        <v>6</v>
      </c>
      <c r="BZ537" t="s">
        <v>113</v>
      </c>
      <c r="CB537" t="s">
        <v>4534</v>
      </c>
      <c r="CC537" t="s">
        <v>1105</v>
      </c>
      <c r="CD537" t="s">
        <v>4535</v>
      </c>
      <c r="CE537" t="s">
        <v>117</v>
      </c>
      <c r="CF537" t="s">
        <v>118</v>
      </c>
      <c r="CG537" s="4">
        <v>96950</v>
      </c>
      <c r="CH537" s="2">
        <v>7.93</v>
      </c>
      <c r="CI537" s="2">
        <v>7.93</v>
      </c>
      <c r="CJ537" s="2">
        <v>11.89</v>
      </c>
      <c r="CK537" s="2">
        <v>11.89</v>
      </c>
      <c r="CL537" t="s">
        <v>131</v>
      </c>
      <c r="CM537" t="s">
        <v>132</v>
      </c>
      <c r="CN537" t="s">
        <v>133</v>
      </c>
      <c r="CP537" t="s">
        <v>113</v>
      </c>
      <c r="CQ537" t="s">
        <v>134</v>
      </c>
      <c r="CR537" t="s">
        <v>134</v>
      </c>
      <c r="CS537" t="s">
        <v>134</v>
      </c>
      <c r="CT537" t="s">
        <v>132</v>
      </c>
      <c r="CU537" t="s">
        <v>134</v>
      </c>
      <c r="CV537" t="s">
        <v>132</v>
      </c>
      <c r="CW537" t="s">
        <v>132</v>
      </c>
      <c r="CX537" s="5">
        <v>16702357642</v>
      </c>
      <c r="CY537" t="s">
        <v>3857</v>
      </c>
      <c r="CZ537" t="s">
        <v>132</v>
      </c>
      <c r="DA537" t="s">
        <v>134</v>
      </c>
      <c r="DB537" t="s">
        <v>113</v>
      </c>
    </row>
    <row r="538" spans="1:111" ht="14.45" customHeight="1" x14ac:dyDescent="0.25">
      <c r="A538" t="s">
        <v>4536</v>
      </c>
      <c r="B538" t="s">
        <v>187</v>
      </c>
      <c r="C538" s="1">
        <v>44797.846606250001</v>
      </c>
      <c r="D538" s="1">
        <v>44872</v>
      </c>
      <c r="E538" t="s">
        <v>112</v>
      </c>
      <c r="F538" s="1">
        <v>44925.791666666664</v>
      </c>
      <c r="G538" t="s">
        <v>113</v>
      </c>
      <c r="H538" t="s">
        <v>113</v>
      </c>
      <c r="I538" t="s">
        <v>113</v>
      </c>
      <c r="J538" t="s">
        <v>4537</v>
      </c>
      <c r="K538" t="s">
        <v>132</v>
      </c>
      <c r="L538" t="s">
        <v>4538</v>
      </c>
      <c r="M538" t="s">
        <v>4539</v>
      </c>
      <c r="N538" t="s">
        <v>141</v>
      </c>
      <c r="O538" t="s">
        <v>118</v>
      </c>
      <c r="P538" s="4">
        <v>96950</v>
      </c>
      <c r="Q538" t="s">
        <v>119</v>
      </c>
      <c r="R538" t="s">
        <v>132</v>
      </c>
      <c r="S538" s="5">
        <v>16702368202</v>
      </c>
      <c r="T538">
        <v>3554</v>
      </c>
      <c r="U538">
        <v>62211</v>
      </c>
      <c r="V538" t="s">
        <v>120</v>
      </c>
      <c r="X538" t="s">
        <v>4540</v>
      </c>
      <c r="Y538" t="s">
        <v>4541</v>
      </c>
      <c r="Z538" t="s">
        <v>1847</v>
      </c>
      <c r="AA538" t="s">
        <v>4542</v>
      </c>
      <c r="AB538" t="s">
        <v>4538</v>
      </c>
      <c r="AC538" t="s">
        <v>4539</v>
      </c>
      <c r="AD538" t="s">
        <v>141</v>
      </c>
      <c r="AE538" t="s">
        <v>118</v>
      </c>
      <c r="AF538" s="4">
        <v>96950</v>
      </c>
      <c r="AG538" t="s">
        <v>119</v>
      </c>
      <c r="AH538" t="s">
        <v>132</v>
      </c>
      <c r="AI538" s="5">
        <v>16702368202</v>
      </c>
      <c r="AJ538">
        <v>3554</v>
      </c>
      <c r="AK538" t="s">
        <v>4543</v>
      </c>
      <c r="BC538" t="str">
        <f>"29-2034.00"</f>
        <v>29-2034.00</v>
      </c>
      <c r="BD538" t="s">
        <v>4544</v>
      </c>
      <c r="BE538" t="s">
        <v>4545</v>
      </c>
      <c r="BF538" t="s">
        <v>4546</v>
      </c>
      <c r="BG538">
        <v>1</v>
      </c>
      <c r="BH538">
        <v>1</v>
      </c>
      <c r="BI538" s="1">
        <v>44927</v>
      </c>
      <c r="BJ538" s="1">
        <v>45291</v>
      </c>
      <c r="BK538" s="1">
        <v>44927</v>
      </c>
      <c r="BL538" s="1">
        <v>45291</v>
      </c>
      <c r="BM538">
        <v>40</v>
      </c>
      <c r="BN538">
        <v>0</v>
      </c>
      <c r="BO538">
        <v>8</v>
      </c>
      <c r="BP538">
        <v>8</v>
      </c>
      <c r="BQ538">
        <v>8</v>
      </c>
      <c r="BR538">
        <v>8</v>
      </c>
      <c r="BS538">
        <v>8</v>
      </c>
      <c r="BT538">
        <v>0</v>
      </c>
      <c r="BU538" t="str">
        <f>"7:30 AM"</f>
        <v>7:30 AM</v>
      </c>
      <c r="BV538" t="str">
        <f>"4:30 PM"</f>
        <v>4:30 PM</v>
      </c>
      <c r="BW538" t="s">
        <v>394</v>
      </c>
      <c r="BX538">
        <v>0</v>
      </c>
      <c r="BY538">
        <v>24</v>
      </c>
      <c r="BZ538" t="s">
        <v>113</v>
      </c>
      <c r="CB538" t="s">
        <v>4547</v>
      </c>
      <c r="CC538" t="s">
        <v>4538</v>
      </c>
      <c r="CD538" t="s">
        <v>4539</v>
      </c>
      <c r="CE538" t="s">
        <v>141</v>
      </c>
      <c r="CF538" t="s">
        <v>118</v>
      </c>
      <c r="CG538" s="4">
        <v>96950</v>
      </c>
      <c r="CH538" s="2">
        <v>15.18</v>
      </c>
      <c r="CI538" s="2">
        <v>23.55</v>
      </c>
      <c r="CJ538" s="2">
        <v>22.77</v>
      </c>
      <c r="CK538" s="2">
        <v>35.32</v>
      </c>
      <c r="CL538" t="s">
        <v>131</v>
      </c>
      <c r="CM538" t="s">
        <v>4548</v>
      </c>
      <c r="CN538" t="s">
        <v>133</v>
      </c>
      <c r="CP538" t="s">
        <v>113</v>
      </c>
      <c r="CQ538" t="s">
        <v>134</v>
      </c>
      <c r="CR538" t="s">
        <v>113</v>
      </c>
      <c r="CS538" t="s">
        <v>134</v>
      </c>
      <c r="CT538" t="s">
        <v>132</v>
      </c>
      <c r="CU538" t="s">
        <v>132</v>
      </c>
      <c r="CV538" t="s">
        <v>132</v>
      </c>
      <c r="CW538" t="s">
        <v>4549</v>
      </c>
      <c r="CX538" s="5">
        <v>16702368202</v>
      </c>
      <c r="CY538" t="s">
        <v>4550</v>
      </c>
      <c r="CZ538" t="s">
        <v>4551</v>
      </c>
      <c r="DA538" t="s">
        <v>134</v>
      </c>
      <c r="DB538" t="s">
        <v>113</v>
      </c>
      <c r="DC538" t="s">
        <v>4552</v>
      </c>
      <c r="DD538" t="s">
        <v>4553</v>
      </c>
      <c r="DE538" t="s">
        <v>2550</v>
      </c>
      <c r="DF538" t="s">
        <v>4537</v>
      </c>
      <c r="DG538" t="s">
        <v>4554</v>
      </c>
    </row>
    <row r="539" spans="1:111" ht="14.45" customHeight="1" x14ac:dyDescent="0.25">
      <c r="A539" t="s">
        <v>4555</v>
      </c>
      <c r="B539" t="s">
        <v>187</v>
      </c>
      <c r="C539" s="1">
        <v>44778.139510416666</v>
      </c>
      <c r="D539" s="1">
        <v>44872</v>
      </c>
      <c r="E539" t="s">
        <v>170</v>
      </c>
      <c r="G539" t="s">
        <v>113</v>
      </c>
      <c r="H539" t="s">
        <v>113</v>
      </c>
      <c r="I539" t="s">
        <v>113</v>
      </c>
      <c r="J539" t="s">
        <v>457</v>
      </c>
      <c r="K539" t="s">
        <v>458</v>
      </c>
      <c r="L539" t="s">
        <v>4556</v>
      </c>
      <c r="M539" t="s">
        <v>132</v>
      </c>
      <c r="N539" t="s">
        <v>117</v>
      </c>
      <c r="O539" t="s">
        <v>118</v>
      </c>
      <c r="P539" s="4">
        <v>96950</v>
      </c>
      <c r="Q539" t="s">
        <v>119</v>
      </c>
      <c r="S539" s="5">
        <v>16702340801</v>
      </c>
      <c r="U539">
        <v>444190</v>
      </c>
      <c r="V539" t="s">
        <v>120</v>
      </c>
      <c r="X539" t="s">
        <v>220</v>
      </c>
      <c r="Y539" t="s">
        <v>460</v>
      </c>
      <c r="Z539" t="s">
        <v>461</v>
      </c>
      <c r="AA539" t="s">
        <v>462</v>
      </c>
      <c r="AB539" t="s">
        <v>2807</v>
      </c>
      <c r="AC539" t="s">
        <v>183</v>
      </c>
      <c r="AD539" t="s">
        <v>1207</v>
      </c>
      <c r="AE539" t="s">
        <v>204</v>
      </c>
      <c r="AF539" s="4">
        <v>96913</v>
      </c>
      <c r="AG539" t="s">
        <v>119</v>
      </c>
      <c r="AI539" s="5">
        <v>16718981741</v>
      </c>
      <c r="AK539" t="s">
        <v>469</v>
      </c>
      <c r="BC539" t="str">
        <f>"41-4012.00"</f>
        <v>41-4012.00</v>
      </c>
      <c r="BD539" t="s">
        <v>465</v>
      </c>
      <c r="BE539" t="s">
        <v>4557</v>
      </c>
      <c r="BF539" t="s">
        <v>4558</v>
      </c>
      <c r="BG539">
        <v>2</v>
      </c>
      <c r="BH539">
        <v>2</v>
      </c>
      <c r="BI539" s="1">
        <v>44835</v>
      </c>
      <c r="BJ539" s="1">
        <v>45199</v>
      </c>
      <c r="BK539" s="1">
        <v>44872</v>
      </c>
      <c r="BL539" s="1">
        <v>45199</v>
      </c>
      <c r="BM539">
        <v>40</v>
      </c>
      <c r="BN539">
        <v>0</v>
      </c>
      <c r="BO539">
        <v>8</v>
      </c>
      <c r="BP539">
        <v>8</v>
      </c>
      <c r="BQ539">
        <v>8</v>
      </c>
      <c r="BR539">
        <v>8</v>
      </c>
      <c r="BS539">
        <v>8</v>
      </c>
      <c r="BT539">
        <v>0</v>
      </c>
      <c r="BU539" t="str">
        <f>"8:00 AM"</f>
        <v>8:00 AM</v>
      </c>
      <c r="BV539" t="str">
        <f>"5:00 PM"</f>
        <v>5:00 PM</v>
      </c>
      <c r="BW539" t="s">
        <v>164</v>
      </c>
      <c r="BX539">
        <v>0</v>
      </c>
      <c r="BY539">
        <v>12</v>
      </c>
      <c r="BZ539" t="s">
        <v>113</v>
      </c>
      <c r="CB539" t="s">
        <v>132</v>
      </c>
      <c r="CC539" t="s">
        <v>459</v>
      </c>
      <c r="CD539" t="s">
        <v>132</v>
      </c>
      <c r="CE539" t="s">
        <v>117</v>
      </c>
      <c r="CF539" t="s">
        <v>118</v>
      </c>
      <c r="CG539" s="4">
        <v>96913</v>
      </c>
      <c r="CH539" s="2">
        <v>8.81</v>
      </c>
      <c r="CI539" s="2">
        <v>8.81</v>
      </c>
      <c r="CJ539" s="2">
        <v>13.22</v>
      </c>
      <c r="CK539" s="2">
        <v>13.22</v>
      </c>
      <c r="CL539" t="s">
        <v>131</v>
      </c>
      <c r="CM539" t="s">
        <v>132</v>
      </c>
      <c r="CN539" t="s">
        <v>133</v>
      </c>
      <c r="CP539" t="s">
        <v>113</v>
      </c>
      <c r="CQ539" t="s">
        <v>134</v>
      </c>
      <c r="CR539" t="s">
        <v>113</v>
      </c>
      <c r="CS539" t="s">
        <v>134</v>
      </c>
      <c r="CT539" t="s">
        <v>132</v>
      </c>
      <c r="CU539" t="s">
        <v>134</v>
      </c>
      <c r="CV539" t="s">
        <v>132</v>
      </c>
      <c r="CW539" t="s">
        <v>468</v>
      </c>
      <c r="CX539" s="5">
        <v>16702340801</v>
      </c>
      <c r="CY539" t="s">
        <v>469</v>
      </c>
      <c r="CZ539" t="s">
        <v>132</v>
      </c>
      <c r="DA539" t="s">
        <v>134</v>
      </c>
      <c r="DB539" t="s">
        <v>113</v>
      </c>
    </row>
    <row r="540" spans="1:111" ht="14.45" customHeight="1" x14ac:dyDescent="0.25">
      <c r="A540" t="s">
        <v>4559</v>
      </c>
      <c r="B540" t="s">
        <v>187</v>
      </c>
      <c r="C540" s="1">
        <v>44781.773136458331</v>
      </c>
      <c r="D540" s="1">
        <v>44872</v>
      </c>
      <c r="E540" t="s">
        <v>112</v>
      </c>
      <c r="F540" s="1">
        <v>44864.833333333336</v>
      </c>
      <c r="G540" t="s">
        <v>113</v>
      </c>
      <c r="H540" t="s">
        <v>113</v>
      </c>
      <c r="I540" t="s">
        <v>113</v>
      </c>
      <c r="J540" t="s">
        <v>4560</v>
      </c>
      <c r="L540" t="s">
        <v>4561</v>
      </c>
      <c r="M540" t="s">
        <v>4562</v>
      </c>
      <c r="N540" t="s">
        <v>117</v>
      </c>
      <c r="O540" t="s">
        <v>118</v>
      </c>
      <c r="P540" s="4">
        <v>96950</v>
      </c>
      <c r="Q540" t="s">
        <v>119</v>
      </c>
      <c r="S540" s="5">
        <v>16702343810</v>
      </c>
      <c r="U540">
        <v>621210</v>
      </c>
      <c r="V540" t="s">
        <v>120</v>
      </c>
      <c r="X540" t="s">
        <v>4563</v>
      </c>
      <c r="Y540" t="s">
        <v>4564</v>
      </c>
      <c r="AA540" t="s">
        <v>255</v>
      </c>
      <c r="AB540" t="s">
        <v>4561</v>
      </c>
      <c r="AC540" t="s">
        <v>4562</v>
      </c>
      <c r="AD540" t="s">
        <v>117</v>
      </c>
      <c r="AE540" t="s">
        <v>118</v>
      </c>
      <c r="AF540" s="4">
        <v>96950</v>
      </c>
      <c r="AG540" t="s">
        <v>119</v>
      </c>
      <c r="AI540" s="5">
        <v>16702343810</v>
      </c>
      <c r="AK540" t="s">
        <v>4565</v>
      </c>
      <c r="AL540" t="s">
        <v>197</v>
      </c>
      <c r="AM540" t="s">
        <v>4566</v>
      </c>
      <c r="AN540" t="s">
        <v>2149</v>
      </c>
      <c r="AO540" t="s">
        <v>142</v>
      </c>
      <c r="AP540" t="s">
        <v>4567</v>
      </c>
      <c r="AQ540" t="s">
        <v>4568</v>
      </c>
      <c r="AR540" t="s">
        <v>117</v>
      </c>
      <c r="AS540" t="s">
        <v>118</v>
      </c>
      <c r="AT540" s="4">
        <v>96950</v>
      </c>
      <c r="AU540" t="s">
        <v>119</v>
      </c>
      <c r="AW540" s="5">
        <v>16702330081</v>
      </c>
      <c r="AY540" t="s">
        <v>4569</v>
      </c>
      <c r="AZ540" t="s">
        <v>2153</v>
      </c>
      <c r="BA540" t="s">
        <v>118</v>
      </c>
      <c r="BB540" t="s">
        <v>1244</v>
      </c>
      <c r="BC540" t="str">
        <f>"31-9091.00"</f>
        <v>31-9091.00</v>
      </c>
      <c r="BD540" t="s">
        <v>3069</v>
      </c>
      <c r="BE540" t="s">
        <v>4570</v>
      </c>
      <c r="BF540" t="s">
        <v>4571</v>
      </c>
      <c r="BG540">
        <v>2</v>
      </c>
      <c r="BH540">
        <v>2</v>
      </c>
      <c r="BI540" s="1">
        <v>44866</v>
      </c>
      <c r="BJ540" s="1">
        <v>45230</v>
      </c>
      <c r="BK540" s="1">
        <v>44872</v>
      </c>
      <c r="BL540" s="1">
        <v>45230</v>
      </c>
      <c r="BM540">
        <v>40</v>
      </c>
      <c r="BN540">
        <v>0</v>
      </c>
      <c r="BO540">
        <v>0</v>
      </c>
      <c r="BP540">
        <v>8</v>
      </c>
      <c r="BQ540">
        <v>8</v>
      </c>
      <c r="BR540">
        <v>8</v>
      </c>
      <c r="BS540">
        <v>8</v>
      </c>
      <c r="BT540">
        <v>8</v>
      </c>
      <c r="BU540" t="str">
        <f>"8:00 AM"</f>
        <v>8:00 AM</v>
      </c>
      <c r="BV540" t="str">
        <f>"5:00 PM"</f>
        <v>5:00 PM</v>
      </c>
      <c r="BW540" t="s">
        <v>394</v>
      </c>
      <c r="BX540">
        <v>0</v>
      </c>
      <c r="BY540">
        <v>12</v>
      </c>
      <c r="BZ540" t="s">
        <v>113</v>
      </c>
      <c r="CB540" s="3" t="s">
        <v>4572</v>
      </c>
      <c r="CC540" t="s">
        <v>4561</v>
      </c>
      <c r="CD540" t="s">
        <v>4562</v>
      </c>
      <c r="CE540" t="s">
        <v>117</v>
      </c>
      <c r="CF540" t="s">
        <v>118</v>
      </c>
      <c r="CG540" s="4">
        <v>96950</v>
      </c>
      <c r="CH540" s="2">
        <v>11.46</v>
      </c>
      <c r="CL540" t="s">
        <v>131</v>
      </c>
      <c r="CN540" t="s">
        <v>133</v>
      </c>
      <c r="CP540" t="s">
        <v>113</v>
      </c>
      <c r="CQ540" t="s">
        <v>134</v>
      </c>
      <c r="CR540" t="s">
        <v>113</v>
      </c>
      <c r="CS540" t="s">
        <v>113</v>
      </c>
      <c r="CT540" t="s">
        <v>132</v>
      </c>
      <c r="CU540" t="s">
        <v>134</v>
      </c>
      <c r="CV540" t="s">
        <v>132</v>
      </c>
      <c r="CW540" t="s">
        <v>132</v>
      </c>
      <c r="CX540" s="5">
        <v>16702343810</v>
      </c>
      <c r="CY540" t="s">
        <v>4565</v>
      </c>
      <c r="CZ540" t="s">
        <v>132</v>
      </c>
      <c r="DA540" t="s">
        <v>134</v>
      </c>
      <c r="DB540" t="s">
        <v>113</v>
      </c>
      <c r="DC540" t="s">
        <v>2148</v>
      </c>
      <c r="DD540" t="s">
        <v>4573</v>
      </c>
      <c r="DE540" t="s">
        <v>1085</v>
      </c>
      <c r="DF540" t="s">
        <v>2153</v>
      </c>
      <c r="DG540" t="s">
        <v>2152</v>
      </c>
    </row>
    <row r="541" spans="1:111" ht="14.45" customHeight="1" x14ac:dyDescent="0.25">
      <c r="A541" t="s">
        <v>4574</v>
      </c>
      <c r="B541" t="s">
        <v>111</v>
      </c>
      <c r="C541" s="1">
        <v>44767.296208564818</v>
      </c>
      <c r="D541" s="1">
        <v>44872</v>
      </c>
      <c r="E541" t="s">
        <v>170</v>
      </c>
      <c r="G541" t="s">
        <v>113</v>
      </c>
      <c r="H541" t="s">
        <v>113</v>
      </c>
      <c r="I541" t="s">
        <v>113</v>
      </c>
      <c r="J541" t="s">
        <v>4575</v>
      </c>
      <c r="K541" t="s">
        <v>4576</v>
      </c>
      <c r="L541" t="s">
        <v>4577</v>
      </c>
      <c r="M541" t="s">
        <v>4578</v>
      </c>
      <c r="N541" t="s">
        <v>141</v>
      </c>
      <c r="O541" t="s">
        <v>118</v>
      </c>
      <c r="P541" s="4">
        <v>96950</v>
      </c>
      <c r="Q541" t="s">
        <v>119</v>
      </c>
      <c r="S541" s="5">
        <v>16702346647</v>
      </c>
      <c r="U541">
        <v>624410</v>
      </c>
      <c r="V541" t="s">
        <v>120</v>
      </c>
      <c r="X541" t="s">
        <v>4579</v>
      </c>
      <c r="Y541" t="s">
        <v>4580</v>
      </c>
      <c r="Z541" t="s">
        <v>4581</v>
      </c>
      <c r="AA541" t="s">
        <v>144</v>
      </c>
      <c r="AB541" t="s">
        <v>4577</v>
      </c>
      <c r="AC541" t="s">
        <v>4578</v>
      </c>
      <c r="AD541" t="s">
        <v>141</v>
      </c>
      <c r="AE541" t="s">
        <v>118</v>
      </c>
      <c r="AF541" s="4">
        <v>96950</v>
      </c>
      <c r="AG541" t="s">
        <v>119</v>
      </c>
      <c r="AI541" s="5">
        <v>16702346647</v>
      </c>
      <c r="AK541" t="s">
        <v>4582</v>
      </c>
      <c r="BC541" t="str">
        <f>"39-9011.00"</f>
        <v>39-9011.00</v>
      </c>
      <c r="BD541" t="s">
        <v>1758</v>
      </c>
      <c r="BE541" t="s">
        <v>4583</v>
      </c>
      <c r="BF541" t="s">
        <v>4584</v>
      </c>
      <c r="BG541">
        <v>5</v>
      </c>
      <c r="BI541" s="1">
        <v>44866</v>
      </c>
      <c r="BJ541" s="1">
        <v>45230</v>
      </c>
      <c r="BM541">
        <v>35</v>
      </c>
      <c r="BN541">
        <v>0</v>
      </c>
      <c r="BO541">
        <v>7</v>
      </c>
      <c r="BP541">
        <v>7</v>
      </c>
      <c r="BQ541">
        <v>7</v>
      </c>
      <c r="BR541">
        <v>7</v>
      </c>
      <c r="BS541">
        <v>7</v>
      </c>
      <c r="BT541">
        <v>0</v>
      </c>
      <c r="BU541" t="str">
        <f>"7:00 AM"</f>
        <v>7:00 AM</v>
      </c>
      <c r="BV541" t="str">
        <f>"3:00 PM"</f>
        <v>3:00 PM</v>
      </c>
      <c r="BW541" t="s">
        <v>164</v>
      </c>
      <c r="BX541">
        <v>6</v>
      </c>
      <c r="BY541">
        <v>6</v>
      </c>
      <c r="BZ541" t="s">
        <v>113</v>
      </c>
      <c r="CB541" t="s">
        <v>4585</v>
      </c>
      <c r="CC541" t="s">
        <v>4577</v>
      </c>
      <c r="CD541" t="s">
        <v>4578</v>
      </c>
      <c r="CE541" t="s">
        <v>141</v>
      </c>
      <c r="CF541" t="s">
        <v>118</v>
      </c>
      <c r="CG541" s="4">
        <v>96950</v>
      </c>
      <c r="CH541" s="2">
        <v>7.48</v>
      </c>
      <c r="CI541" s="2">
        <v>7.48</v>
      </c>
      <c r="CJ541" s="2">
        <v>11.22</v>
      </c>
      <c r="CK541" s="2">
        <v>11.22</v>
      </c>
      <c r="CL541" t="s">
        <v>131</v>
      </c>
      <c r="CM541" t="s">
        <v>228</v>
      </c>
      <c r="CN541" t="s">
        <v>133</v>
      </c>
      <c r="CP541" t="s">
        <v>113</v>
      </c>
      <c r="CQ541" t="s">
        <v>134</v>
      </c>
      <c r="CR541" t="s">
        <v>113</v>
      </c>
      <c r="CS541" t="s">
        <v>134</v>
      </c>
      <c r="CT541" t="s">
        <v>134</v>
      </c>
      <c r="CU541" t="s">
        <v>134</v>
      </c>
      <c r="CV541" t="s">
        <v>132</v>
      </c>
      <c r="CW541" t="s">
        <v>4586</v>
      </c>
      <c r="CX541" s="5">
        <v>16702346647</v>
      </c>
      <c r="CY541" t="s">
        <v>4582</v>
      </c>
      <c r="CZ541" t="s">
        <v>132</v>
      </c>
      <c r="DA541" t="s">
        <v>134</v>
      </c>
      <c r="DB541" t="s">
        <v>113</v>
      </c>
    </row>
    <row r="542" spans="1:111" ht="14.45" customHeight="1" x14ac:dyDescent="0.25">
      <c r="A542" t="s">
        <v>4587</v>
      </c>
      <c r="B542" t="s">
        <v>111</v>
      </c>
      <c r="C542" s="1">
        <v>44763.02330335648</v>
      </c>
      <c r="D542" s="1">
        <v>44872</v>
      </c>
      <c r="E542" t="s">
        <v>112</v>
      </c>
      <c r="F542" s="1">
        <v>44786.833333333336</v>
      </c>
      <c r="G542" t="s">
        <v>113</v>
      </c>
      <c r="H542" t="s">
        <v>113</v>
      </c>
      <c r="I542" t="s">
        <v>113</v>
      </c>
      <c r="J542" t="s">
        <v>4588</v>
      </c>
      <c r="L542" t="s">
        <v>2169</v>
      </c>
      <c r="M542" t="s">
        <v>1922</v>
      </c>
      <c r="N542" t="s">
        <v>586</v>
      </c>
      <c r="O542" t="s">
        <v>118</v>
      </c>
      <c r="P542" s="4">
        <v>96950</v>
      </c>
      <c r="Q542" t="s">
        <v>119</v>
      </c>
      <c r="S542" s="5">
        <v>16702343870</v>
      </c>
      <c r="U542">
        <v>238990</v>
      </c>
      <c r="V542" t="s">
        <v>120</v>
      </c>
      <c r="X542" t="s">
        <v>2170</v>
      </c>
      <c r="Y542" t="s">
        <v>2171</v>
      </c>
      <c r="Z542" t="s">
        <v>2172</v>
      </c>
      <c r="AA542" t="s">
        <v>2173</v>
      </c>
      <c r="AB542" t="s">
        <v>2169</v>
      </c>
      <c r="AC542" t="s">
        <v>1922</v>
      </c>
      <c r="AD542" t="s">
        <v>586</v>
      </c>
      <c r="AE542" t="s">
        <v>118</v>
      </c>
      <c r="AF542" s="4">
        <v>96950</v>
      </c>
      <c r="AG542" t="s">
        <v>119</v>
      </c>
      <c r="AI542" s="5">
        <v>16702343870</v>
      </c>
      <c r="AK542" t="s">
        <v>2174</v>
      </c>
      <c r="BC542" t="str">
        <f>"49-9071.00"</f>
        <v>49-9071.00</v>
      </c>
      <c r="BD542" t="s">
        <v>240</v>
      </c>
      <c r="BE542" t="s">
        <v>4589</v>
      </c>
      <c r="BF542" t="s">
        <v>453</v>
      </c>
      <c r="BG542">
        <v>10</v>
      </c>
      <c r="BI542" s="1">
        <v>44788</v>
      </c>
      <c r="BJ542" s="1">
        <v>45152</v>
      </c>
      <c r="BM542">
        <v>40</v>
      </c>
      <c r="BN542">
        <v>0</v>
      </c>
      <c r="BO542">
        <v>8</v>
      </c>
      <c r="BP542">
        <v>8</v>
      </c>
      <c r="BQ542">
        <v>8</v>
      </c>
      <c r="BR542">
        <v>8</v>
      </c>
      <c r="BS542">
        <v>8</v>
      </c>
      <c r="BT542">
        <v>0</v>
      </c>
      <c r="BU542" t="str">
        <f>"8:00 AM"</f>
        <v>8:00 AM</v>
      </c>
      <c r="BV542" t="str">
        <f>"5:00 PM"</f>
        <v>5:00 PM</v>
      </c>
      <c r="BW542" t="s">
        <v>164</v>
      </c>
      <c r="BX542">
        <v>0</v>
      </c>
      <c r="BY542">
        <v>12</v>
      </c>
      <c r="BZ542" t="s">
        <v>113</v>
      </c>
      <c r="CB542" t="s">
        <v>4590</v>
      </c>
      <c r="CC542" t="s">
        <v>2169</v>
      </c>
      <c r="CD542" t="s">
        <v>1922</v>
      </c>
      <c r="CE542" t="s">
        <v>586</v>
      </c>
      <c r="CF542" t="s">
        <v>118</v>
      </c>
      <c r="CG542" s="4">
        <v>96950</v>
      </c>
      <c r="CH542" s="2">
        <v>8.7200000000000006</v>
      </c>
      <c r="CI542" s="2">
        <v>8.7200000000000006</v>
      </c>
      <c r="CJ542" s="2">
        <v>13.08</v>
      </c>
      <c r="CK542" s="2">
        <v>13.08</v>
      </c>
      <c r="CL542" t="s">
        <v>131</v>
      </c>
      <c r="CM542" t="s">
        <v>132</v>
      </c>
      <c r="CN542" t="s">
        <v>133</v>
      </c>
      <c r="CP542" t="s">
        <v>113</v>
      </c>
      <c r="CQ542" t="s">
        <v>134</v>
      </c>
      <c r="CR542" t="s">
        <v>113</v>
      </c>
      <c r="CS542" t="s">
        <v>113</v>
      </c>
      <c r="CT542" t="s">
        <v>132</v>
      </c>
      <c r="CU542" t="s">
        <v>134</v>
      </c>
      <c r="CV542" t="s">
        <v>132</v>
      </c>
      <c r="CW542" t="s">
        <v>595</v>
      </c>
      <c r="CX542" s="5">
        <v>16702343870</v>
      </c>
      <c r="CY542" t="s">
        <v>2174</v>
      </c>
      <c r="CZ542" t="s">
        <v>533</v>
      </c>
      <c r="DA542" t="s">
        <v>134</v>
      </c>
      <c r="DB542" t="s">
        <v>113</v>
      </c>
    </row>
    <row r="543" spans="1:111" ht="14.45" customHeight="1" x14ac:dyDescent="0.25">
      <c r="A543" t="s">
        <v>4591</v>
      </c>
      <c r="B543" t="s">
        <v>187</v>
      </c>
      <c r="C543" s="1">
        <v>44775.89682037037</v>
      </c>
      <c r="D543" s="1">
        <v>44872</v>
      </c>
      <c r="E543" t="s">
        <v>112</v>
      </c>
      <c r="F543" s="1">
        <v>44833.833333333336</v>
      </c>
      <c r="G543" t="s">
        <v>113</v>
      </c>
      <c r="H543" t="s">
        <v>113</v>
      </c>
      <c r="I543" t="s">
        <v>113</v>
      </c>
      <c r="J543" t="s">
        <v>4592</v>
      </c>
      <c r="K543" t="s">
        <v>458</v>
      </c>
      <c r="L543" t="s">
        <v>4556</v>
      </c>
      <c r="N543" t="s">
        <v>117</v>
      </c>
      <c r="O543" t="s">
        <v>118</v>
      </c>
      <c r="P543" s="4">
        <v>96950</v>
      </c>
      <c r="Q543" t="s">
        <v>119</v>
      </c>
      <c r="S543" s="5">
        <v>16702340801</v>
      </c>
      <c r="U543">
        <v>444190</v>
      </c>
      <c r="V543" t="s">
        <v>120</v>
      </c>
      <c r="X543" t="s">
        <v>220</v>
      </c>
      <c r="Y543" t="s">
        <v>460</v>
      </c>
      <c r="Z543" t="s">
        <v>461</v>
      </c>
      <c r="AA543" t="s">
        <v>462</v>
      </c>
      <c r="AB543" t="s">
        <v>4593</v>
      </c>
      <c r="AD543" t="s">
        <v>1207</v>
      </c>
      <c r="AE543" t="s">
        <v>204</v>
      </c>
      <c r="AF543" s="4">
        <v>96950</v>
      </c>
      <c r="AG543" t="s">
        <v>119</v>
      </c>
      <c r="AI543" s="5">
        <v>16718981741</v>
      </c>
      <c r="AK543" t="s">
        <v>469</v>
      </c>
      <c r="BC543" t="str">
        <f>"49-9071.00"</f>
        <v>49-9071.00</v>
      </c>
      <c r="BD543" t="s">
        <v>240</v>
      </c>
      <c r="BE543" t="s">
        <v>4594</v>
      </c>
      <c r="BF543" t="s">
        <v>275</v>
      </c>
      <c r="BG543">
        <v>4</v>
      </c>
      <c r="BH543">
        <v>4</v>
      </c>
      <c r="BI543" s="1">
        <v>44835</v>
      </c>
      <c r="BJ543" s="1">
        <v>45199</v>
      </c>
      <c r="BK543" s="1">
        <v>44872</v>
      </c>
      <c r="BL543" s="1">
        <v>45199</v>
      </c>
      <c r="BM543">
        <v>40</v>
      </c>
      <c r="BN543">
        <v>0</v>
      </c>
      <c r="BO543">
        <v>8</v>
      </c>
      <c r="BP543">
        <v>8</v>
      </c>
      <c r="BQ543">
        <v>8</v>
      </c>
      <c r="BR543">
        <v>8</v>
      </c>
      <c r="BS543">
        <v>8</v>
      </c>
      <c r="BT543">
        <v>0</v>
      </c>
      <c r="BU543" t="str">
        <f>"8:00 AM"</f>
        <v>8:00 AM</v>
      </c>
      <c r="BV543" t="str">
        <f>"5:00 PM"</f>
        <v>5:00 PM</v>
      </c>
      <c r="BW543" t="s">
        <v>164</v>
      </c>
      <c r="BX543">
        <v>0</v>
      </c>
      <c r="BY543">
        <v>12</v>
      </c>
      <c r="BZ543" t="s">
        <v>113</v>
      </c>
      <c r="CB543" t="s">
        <v>4595</v>
      </c>
      <c r="CC543" t="s">
        <v>459</v>
      </c>
      <c r="CE543" t="s">
        <v>117</v>
      </c>
      <c r="CF543" t="s">
        <v>118</v>
      </c>
      <c r="CG543" s="4">
        <v>96950</v>
      </c>
      <c r="CH543" s="2">
        <v>9.19</v>
      </c>
      <c r="CI543" s="2">
        <v>9.19</v>
      </c>
      <c r="CJ543" s="2">
        <v>13.79</v>
      </c>
      <c r="CK543" s="2">
        <v>13.79</v>
      </c>
      <c r="CL543" t="s">
        <v>131</v>
      </c>
      <c r="CM543" t="s">
        <v>132</v>
      </c>
      <c r="CN543" t="s">
        <v>133</v>
      </c>
      <c r="CP543" t="s">
        <v>113</v>
      </c>
      <c r="CQ543" t="s">
        <v>134</v>
      </c>
      <c r="CR543" t="s">
        <v>113</v>
      </c>
      <c r="CS543" t="s">
        <v>134</v>
      </c>
      <c r="CT543" t="s">
        <v>132</v>
      </c>
      <c r="CU543" t="s">
        <v>134</v>
      </c>
      <c r="CV543" t="s">
        <v>132</v>
      </c>
      <c r="CW543" t="s">
        <v>2809</v>
      </c>
      <c r="CX543" s="5">
        <v>16702340801</v>
      </c>
      <c r="CY543" t="s">
        <v>469</v>
      </c>
      <c r="CZ543" t="s">
        <v>132</v>
      </c>
      <c r="DA543" t="s">
        <v>134</v>
      </c>
      <c r="DB543" t="s">
        <v>113</v>
      </c>
    </row>
    <row r="544" spans="1:111" ht="14.45" customHeight="1" x14ac:dyDescent="0.25">
      <c r="A544" t="s">
        <v>4596</v>
      </c>
      <c r="B544" t="s">
        <v>187</v>
      </c>
      <c r="C544" s="1">
        <v>44767.510593749997</v>
      </c>
      <c r="D544" s="1">
        <v>44872</v>
      </c>
      <c r="E544" t="s">
        <v>170</v>
      </c>
      <c r="G544" t="s">
        <v>113</v>
      </c>
      <c r="H544" t="s">
        <v>113</v>
      </c>
      <c r="I544" t="s">
        <v>113</v>
      </c>
      <c r="J544" t="s">
        <v>1558</v>
      </c>
      <c r="K544" t="s">
        <v>1739</v>
      </c>
      <c r="L544" t="s">
        <v>1658</v>
      </c>
      <c r="M544" t="s">
        <v>1740</v>
      </c>
      <c r="N544" t="s">
        <v>117</v>
      </c>
      <c r="O544" t="s">
        <v>118</v>
      </c>
      <c r="P544" s="4">
        <v>96950</v>
      </c>
      <c r="Q544" t="s">
        <v>119</v>
      </c>
      <c r="R544" t="s">
        <v>117</v>
      </c>
      <c r="S544" s="5">
        <v>16702342664</v>
      </c>
      <c r="T544">
        <v>0</v>
      </c>
      <c r="U544">
        <v>561320</v>
      </c>
      <c r="V544" t="s">
        <v>120</v>
      </c>
      <c r="X544" t="s">
        <v>1741</v>
      </c>
      <c r="Y544" t="s">
        <v>1563</v>
      </c>
      <c r="Z544" t="s">
        <v>1564</v>
      </c>
      <c r="AA544" t="s">
        <v>1742</v>
      </c>
      <c r="AB544" t="s">
        <v>1560</v>
      </c>
      <c r="AC544" t="s">
        <v>1740</v>
      </c>
      <c r="AD544" t="s">
        <v>117</v>
      </c>
      <c r="AE544" t="s">
        <v>118</v>
      </c>
      <c r="AF544" s="4">
        <v>96950</v>
      </c>
      <c r="AG544" t="s">
        <v>119</v>
      </c>
      <c r="AH544" t="s">
        <v>117</v>
      </c>
      <c r="AI544" s="5">
        <v>16702342664</v>
      </c>
      <c r="AJ544">
        <v>0</v>
      </c>
      <c r="AK544" t="s">
        <v>1566</v>
      </c>
      <c r="BC544" t="str">
        <f>"35-3021.00"</f>
        <v>35-3021.00</v>
      </c>
      <c r="BD544" t="s">
        <v>328</v>
      </c>
      <c r="BE544" t="s">
        <v>1743</v>
      </c>
      <c r="BF544" t="s">
        <v>1744</v>
      </c>
      <c r="BG544">
        <v>10</v>
      </c>
      <c r="BH544">
        <v>10</v>
      </c>
      <c r="BI544" s="1">
        <v>44835</v>
      </c>
      <c r="BJ544" s="1">
        <v>45199</v>
      </c>
      <c r="BK544" s="1">
        <v>44872</v>
      </c>
      <c r="BL544" s="1">
        <v>45199</v>
      </c>
      <c r="BM544">
        <v>40</v>
      </c>
      <c r="BN544">
        <v>0</v>
      </c>
      <c r="BO544">
        <v>8</v>
      </c>
      <c r="BP544">
        <v>8</v>
      </c>
      <c r="BQ544">
        <v>8</v>
      </c>
      <c r="BR544">
        <v>8</v>
      </c>
      <c r="BS544">
        <v>8</v>
      </c>
      <c r="BT544">
        <v>0</v>
      </c>
      <c r="BU544" t="str">
        <f>"8:00 AM"</f>
        <v>8:00 AM</v>
      </c>
      <c r="BV544" t="str">
        <f>"5:00 PM"</f>
        <v>5:00 PM</v>
      </c>
      <c r="BW544" t="s">
        <v>164</v>
      </c>
      <c r="BX544">
        <v>0</v>
      </c>
      <c r="BY544">
        <v>3</v>
      </c>
      <c r="BZ544" t="s">
        <v>113</v>
      </c>
      <c r="CB544" s="3" t="s">
        <v>1745</v>
      </c>
      <c r="CC544" t="s">
        <v>1560</v>
      </c>
      <c r="CD544" t="s">
        <v>1740</v>
      </c>
      <c r="CE544" t="s">
        <v>117</v>
      </c>
      <c r="CF544" t="s">
        <v>118</v>
      </c>
      <c r="CG544" s="4">
        <v>96950</v>
      </c>
      <c r="CH544" s="2">
        <v>7.5</v>
      </c>
      <c r="CI544" s="2">
        <v>7.5</v>
      </c>
      <c r="CJ544" s="2">
        <v>11.25</v>
      </c>
      <c r="CK544" s="2">
        <v>11.25</v>
      </c>
      <c r="CL544" t="s">
        <v>131</v>
      </c>
      <c r="CM544" t="s">
        <v>228</v>
      </c>
      <c r="CN544" t="s">
        <v>133</v>
      </c>
      <c r="CP544" t="s">
        <v>113</v>
      </c>
      <c r="CQ544" t="s">
        <v>134</v>
      </c>
      <c r="CR544" t="s">
        <v>113</v>
      </c>
      <c r="CS544" t="s">
        <v>134</v>
      </c>
      <c r="CT544" t="s">
        <v>132</v>
      </c>
      <c r="CU544" t="s">
        <v>134</v>
      </c>
      <c r="CV544" t="s">
        <v>132</v>
      </c>
      <c r="CW544" t="s">
        <v>1746</v>
      </c>
      <c r="CX544" s="5">
        <v>16702342664</v>
      </c>
      <c r="CY544" t="s">
        <v>1566</v>
      </c>
      <c r="CZ544" t="s">
        <v>399</v>
      </c>
      <c r="DA544" t="s">
        <v>134</v>
      </c>
      <c r="DB544" t="s">
        <v>113</v>
      </c>
    </row>
    <row r="545" spans="1:111" ht="14.45" customHeight="1" x14ac:dyDescent="0.25">
      <c r="A545" t="s">
        <v>4597</v>
      </c>
      <c r="B545" t="s">
        <v>111</v>
      </c>
      <c r="C545" s="1">
        <v>44763.035856944443</v>
      </c>
      <c r="D545" s="1">
        <v>44872</v>
      </c>
      <c r="E545" t="s">
        <v>112</v>
      </c>
      <c r="F545" s="1">
        <v>44833.833333333336</v>
      </c>
      <c r="G545" t="s">
        <v>113</v>
      </c>
      <c r="H545" t="s">
        <v>113</v>
      </c>
      <c r="I545" t="s">
        <v>113</v>
      </c>
      <c r="J545" t="s">
        <v>4588</v>
      </c>
      <c r="L545" t="s">
        <v>2169</v>
      </c>
      <c r="M545" t="s">
        <v>1922</v>
      </c>
      <c r="N545" t="s">
        <v>586</v>
      </c>
      <c r="O545" t="s">
        <v>118</v>
      </c>
      <c r="P545" s="4">
        <v>96950</v>
      </c>
      <c r="Q545" t="s">
        <v>119</v>
      </c>
      <c r="S545" s="5">
        <v>16702343870</v>
      </c>
      <c r="U545">
        <v>238990</v>
      </c>
      <c r="V545" t="s">
        <v>120</v>
      </c>
      <c r="X545" t="s">
        <v>2170</v>
      </c>
      <c r="Y545" t="s">
        <v>2171</v>
      </c>
      <c r="Z545" t="s">
        <v>2172</v>
      </c>
      <c r="AA545" t="s">
        <v>2173</v>
      </c>
      <c r="AB545" t="s">
        <v>2169</v>
      </c>
      <c r="AC545" t="s">
        <v>1922</v>
      </c>
      <c r="AD545" t="s">
        <v>586</v>
      </c>
      <c r="AE545" t="s">
        <v>118</v>
      </c>
      <c r="AF545" s="4">
        <v>96950</v>
      </c>
      <c r="AG545" t="s">
        <v>119</v>
      </c>
      <c r="AI545" s="5">
        <v>16702343870</v>
      </c>
      <c r="AK545" t="s">
        <v>2174</v>
      </c>
      <c r="BC545" t="str">
        <f>"49-9071.00"</f>
        <v>49-9071.00</v>
      </c>
      <c r="BD545" t="s">
        <v>240</v>
      </c>
      <c r="BE545" t="s">
        <v>4589</v>
      </c>
      <c r="BF545" t="s">
        <v>453</v>
      </c>
      <c r="BG545">
        <v>10</v>
      </c>
      <c r="BI545" s="1">
        <v>44835</v>
      </c>
      <c r="BJ545" s="1">
        <v>45199</v>
      </c>
      <c r="BM545">
        <v>40</v>
      </c>
      <c r="BN545">
        <v>0</v>
      </c>
      <c r="BO545">
        <v>8</v>
      </c>
      <c r="BP545">
        <v>8</v>
      </c>
      <c r="BQ545">
        <v>8</v>
      </c>
      <c r="BR545">
        <v>8</v>
      </c>
      <c r="BS545">
        <v>8</v>
      </c>
      <c r="BT545">
        <v>0</v>
      </c>
      <c r="BU545" t="str">
        <f>"8:00 AM"</f>
        <v>8:00 AM</v>
      </c>
      <c r="BV545" t="str">
        <f>"5:00 PM"</f>
        <v>5:00 PM</v>
      </c>
      <c r="BW545" t="s">
        <v>164</v>
      </c>
      <c r="BX545">
        <v>0</v>
      </c>
      <c r="BY545">
        <v>12</v>
      </c>
      <c r="BZ545" t="s">
        <v>113</v>
      </c>
      <c r="CB545" t="s">
        <v>4590</v>
      </c>
      <c r="CC545" t="s">
        <v>2169</v>
      </c>
      <c r="CD545" t="s">
        <v>1922</v>
      </c>
      <c r="CE545" t="s">
        <v>586</v>
      </c>
      <c r="CF545" t="s">
        <v>118</v>
      </c>
      <c r="CG545" s="4">
        <v>96950</v>
      </c>
      <c r="CH545" s="2">
        <v>8.7200000000000006</v>
      </c>
      <c r="CI545" s="2">
        <v>8.7200000000000006</v>
      </c>
      <c r="CJ545" s="2">
        <v>13.08</v>
      </c>
      <c r="CK545" s="2">
        <v>13.08</v>
      </c>
      <c r="CL545" t="s">
        <v>131</v>
      </c>
      <c r="CM545" t="s">
        <v>183</v>
      </c>
      <c r="CN545" t="s">
        <v>133</v>
      </c>
      <c r="CP545" t="s">
        <v>113</v>
      </c>
      <c r="CQ545" t="s">
        <v>134</v>
      </c>
      <c r="CR545" t="s">
        <v>113</v>
      </c>
      <c r="CS545" t="s">
        <v>113</v>
      </c>
      <c r="CT545" t="s">
        <v>132</v>
      </c>
      <c r="CU545" t="s">
        <v>134</v>
      </c>
      <c r="CV545" t="s">
        <v>132</v>
      </c>
      <c r="CW545" t="s">
        <v>595</v>
      </c>
      <c r="CX545" s="5">
        <v>16702343870</v>
      </c>
      <c r="CY545" t="s">
        <v>2174</v>
      </c>
      <c r="CZ545" t="s">
        <v>533</v>
      </c>
      <c r="DA545" t="s">
        <v>134</v>
      </c>
      <c r="DB545" t="s">
        <v>113</v>
      </c>
    </row>
    <row r="546" spans="1:111" ht="14.45" customHeight="1" x14ac:dyDescent="0.25">
      <c r="A546" t="s">
        <v>4598</v>
      </c>
      <c r="B546" t="s">
        <v>313</v>
      </c>
      <c r="C546" s="1">
        <v>44742.081412731481</v>
      </c>
      <c r="D546" s="1">
        <v>44872</v>
      </c>
      <c r="E546" t="s">
        <v>170</v>
      </c>
      <c r="G546" t="s">
        <v>113</v>
      </c>
      <c r="H546" t="s">
        <v>113</v>
      </c>
      <c r="I546" t="s">
        <v>113</v>
      </c>
      <c r="J546" t="s">
        <v>4599</v>
      </c>
      <c r="L546" t="s">
        <v>4600</v>
      </c>
      <c r="M546" t="s">
        <v>397</v>
      </c>
      <c r="N546" t="s">
        <v>117</v>
      </c>
      <c r="O546" t="s">
        <v>118</v>
      </c>
      <c r="P546" s="4">
        <v>96950</v>
      </c>
      <c r="Q546" t="s">
        <v>119</v>
      </c>
      <c r="R546" t="s">
        <v>386</v>
      </c>
      <c r="S546" s="5">
        <v>16707885795</v>
      </c>
      <c r="U546">
        <v>561320</v>
      </c>
      <c r="V546" t="s">
        <v>120</v>
      </c>
      <c r="X546" t="s">
        <v>4601</v>
      </c>
      <c r="Y546" t="s">
        <v>4602</v>
      </c>
      <c r="Z546" t="s">
        <v>4603</v>
      </c>
      <c r="AA546" t="s">
        <v>4604</v>
      </c>
      <c r="AB546" t="s">
        <v>4605</v>
      </c>
      <c r="AC546" t="s">
        <v>397</v>
      </c>
      <c r="AD546" t="s">
        <v>117</v>
      </c>
      <c r="AE546" t="s">
        <v>118</v>
      </c>
      <c r="AF546" s="4">
        <v>96950</v>
      </c>
      <c r="AG546" t="s">
        <v>119</v>
      </c>
      <c r="AH546" t="s">
        <v>386</v>
      </c>
      <c r="AI546" s="5">
        <v>16707885795</v>
      </c>
      <c r="AK546" t="s">
        <v>4606</v>
      </c>
      <c r="BC546" t="str">
        <f>"37-2011.00"</f>
        <v>37-2011.00</v>
      </c>
      <c r="BD546" t="s">
        <v>125</v>
      </c>
      <c r="BE546" t="s">
        <v>4607</v>
      </c>
      <c r="BF546" t="s">
        <v>4608</v>
      </c>
      <c r="BG546">
        <v>8</v>
      </c>
      <c r="BH546">
        <v>7</v>
      </c>
      <c r="BI546" s="1">
        <v>44835</v>
      </c>
      <c r="BJ546" s="1">
        <v>45199</v>
      </c>
      <c r="BK546" s="1">
        <v>44872</v>
      </c>
      <c r="BL546" s="1">
        <v>45199</v>
      </c>
      <c r="BM546">
        <v>35</v>
      </c>
      <c r="BN546">
        <v>0</v>
      </c>
      <c r="BO546">
        <v>7</v>
      </c>
      <c r="BP546">
        <v>7</v>
      </c>
      <c r="BQ546">
        <v>7</v>
      </c>
      <c r="BR546">
        <v>7</v>
      </c>
      <c r="BS546">
        <v>7</v>
      </c>
      <c r="BT546">
        <v>0</v>
      </c>
      <c r="BU546" t="str">
        <f>"9:00 AM"</f>
        <v>9:00 AM</v>
      </c>
      <c r="BV546" t="str">
        <f>"5:00 PM"</f>
        <v>5:00 PM</v>
      </c>
      <c r="BW546" t="s">
        <v>128</v>
      </c>
      <c r="BX546">
        <v>1</v>
      </c>
      <c r="BY546">
        <v>1</v>
      </c>
      <c r="BZ546" t="s">
        <v>113</v>
      </c>
      <c r="CB546" s="3" t="s">
        <v>4609</v>
      </c>
      <c r="CC546" t="s">
        <v>4600</v>
      </c>
      <c r="CD546" t="s">
        <v>397</v>
      </c>
      <c r="CE546" t="s">
        <v>117</v>
      </c>
      <c r="CF546" t="s">
        <v>118</v>
      </c>
      <c r="CG546" s="4">
        <v>96950</v>
      </c>
      <c r="CH546" s="2">
        <v>7.93</v>
      </c>
      <c r="CI546" s="2">
        <v>7.93</v>
      </c>
      <c r="CJ546" s="2">
        <v>11.9</v>
      </c>
      <c r="CK546" s="2">
        <v>11.9</v>
      </c>
      <c r="CL546" t="s">
        <v>131</v>
      </c>
      <c r="CM546" t="s">
        <v>228</v>
      </c>
      <c r="CN546" t="s">
        <v>133</v>
      </c>
      <c r="CP546" t="s">
        <v>113</v>
      </c>
      <c r="CQ546" t="s">
        <v>134</v>
      </c>
      <c r="CR546" t="s">
        <v>134</v>
      </c>
      <c r="CS546" t="s">
        <v>134</v>
      </c>
      <c r="CT546" t="s">
        <v>134</v>
      </c>
      <c r="CU546" t="s">
        <v>134</v>
      </c>
      <c r="CV546" t="s">
        <v>134</v>
      </c>
      <c r="CW546" t="s">
        <v>3129</v>
      </c>
      <c r="CX546" s="5">
        <v>16707885795</v>
      </c>
      <c r="CY546" t="s">
        <v>4610</v>
      </c>
      <c r="CZ546" t="s">
        <v>533</v>
      </c>
      <c r="DA546" t="s">
        <v>134</v>
      </c>
      <c r="DB546" t="s">
        <v>113</v>
      </c>
    </row>
    <row r="547" spans="1:111" ht="14.45" customHeight="1" x14ac:dyDescent="0.25">
      <c r="A547" t="s">
        <v>4611</v>
      </c>
      <c r="B547" t="s">
        <v>111</v>
      </c>
      <c r="C547" s="1">
        <v>44763.031401851855</v>
      </c>
      <c r="D547" s="1">
        <v>44872</v>
      </c>
      <c r="E547" t="s">
        <v>112</v>
      </c>
      <c r="F547" s="1">
        <v>44833.833333333336</v>
      </c>
      <c r="G547" t="s">
        <v>113</v>
      </c>
      <c r="H547" t="s">
        <v>113</v>
      </c>
      <c r="I547" t="s">
        <v>113</v>
      </c>
      <c r="J547" t="s">
        <v>2168</v>
      </c>
      <c r="L547" t="s">
        <v>2169</v>
      </c>
      <c r="M547" t="s">
        <v>1922</v>
      </c>
      <c r="N547" t="s">
        <v>586</v>
      </c>
      <c r="O547" t="s">
        <v>118</v>
      </c>
      <c r="P547" s="4">
        <v>96950</v>
      </c>
      <c r="Q547" t="s">
        <v>119</v>
      </c>
      <c r="S547" s="5">
        <v>16702343870</v>
      </c>
      <c r="U547">
        <v>56172</v>
      </c>
      <c r="V547" t="s">
        <v>120</v>
      </c>
      <c r="X547" t="s">
        <v>2170</v>
      </c>
      <c r="Y547" t="s">
        <v>2171</v>
      </c>
      <c r="Z547" t="s">
        <v>2172</v>
      </c>
      <c r="AA547" t="s">
        <v>2173</v>
      </c>
      <c r="AB547" t="s">
        <v>2169</v>
      </c>
      <c r="AC547" t="s">
        <v>1922</v>
      </c>
      <c r="AD547" t="s">
        <v>586</v>
      </c>
      <c r="AE547" t="s">
        <v>118</v>
      </c>
      <c r="AF547" s="4">
        <v>96950</v>
      </c>
      <c r="AG547" t="s">
        <v>119</v>
      </c>
      <c r="AI547" s="5">
        <v>16702343870</v>
      </c>
      <c r="AK547" t="s">
        <v>2174</v>
      </c>
      <c r="BC547" t="str">
        <f>"37-2011.00"</f>
        <v>37-2011.00</v>
      </c>
      <c r="BD547" t="s">
        <v>125</v>
      </c>
      <c r="BE547" t="s">
        <v>4612</v>
      </c>
      <c r="BF547" t="s">
        <v>1820</v>
      </c>
      <c r="BG547">
        <v>5</v>
      </c>
      <c r="BI547" s="1">
        <v>44835</v>
      </c>
      <c r="BJ547" s="1">
        <v>45199</v>
      </c>
      <c r="BM547">
        <v>40</v>
      </c>
      <c r="BN547">
        <v>0</v>
      </c>
      <c r="BO547">
        <v>8</v>
      </c>
      <c r="BP547">
        <v>8</v>
      </c>
      <c r="BQ547">
        <v>8</v>
      </c>
      <c r="BR547">
        <v>8</v>
      </c>
      <c r="BS547">
        <v>8</v>
      </c>
      <c r="BT547">
        <v>0</v>
      </c>
      <c r="BU547" t="str">
        <f>"8:00 AM"</f>
        <v>8:00 AM</v>
      </c>
      <c r="BV547" t="str">
        <f>"5:00 PM"</f>
        <v>5:00 PM</v>
      </c>
      <c r="BW547" t="s">
        <v>164</v>
      </c>
      <c r="BX547">
        <v>0</v>
      </c>
      <c r="BY547">
        <v>3</v>
      </c>
      <c r="BZ547" t="s">
        <v>113</v>
      </c>
      <c r="CB547" s="3" t="s">
        <v>4613</v>
      </c>
      <c r="CC547" t="s">
        <v>2169</v>
      </c>
      <c r="CD547" t="s">
        <v>1922</v>
      </c>
      <c r="CE547" t="s">
        <v>586</v>
      </c>
      <c r="CF547" t="s">
        <v>118</v>
      </c>
      <c r="CG547" s="4">
        <v>96950</v>
      </c>
      <c r="CH547" s="2">
        <v>7.93</v>
      </c>
      <c r="CI547" s="2">
        <v>7.93</v>
      </c>
      <c r="CJ547" s="2">
        <v>11.89</v>
      </c>
      <c r="CK547" s="2">
        <v>11.89</v>
      </c>
      <c r="CL547" t="s">
        <v>3484</v>
      </c>
      <c r="CM547" t="s">
        <v>183</v>
      </c>
      <c r="CN547" t="s">
        <v>133</v>
      </c>
      <c r="CP547" t="s">
        <v>113</v>
      </c>
      <c r="CQ547" t="s">
        <v>134</v>
      </c>
      <c r="CR547" t="s">
        <v>113</v>
      </c>
      <c r="CS547" t="s">
        <v>113</v>
      </c>
      <c r="CT547" t="s">
        <v>132</v>
      </c>
      <c r="CU547" t="s">
        <v>134</v>
      </c>
      <c r="CV547" t="s">
        <v>132</v>
      </c>
      <c r="CW547" t="s">
        <v>595</v>
      </c>
      <c r="CX547" s="5">
        <v>16702343870</v>
      </c>
      <c r="CY547" t="s">
        <v>2174</v>
      </c>
      <c r="CZ547" t="s">
        <v>533</v>
      </c>
      <c r="DA547" t="s">
        <v>134</v>
      </c>
      <c r="DB547" t="s">
        <v>113</v>
      </c>
    </row>
    <row r="548" spans="1:111" ht="14.45" customHeight="1" x14ac:dyDescent="0.25">
      <c r="A548" t="s">
        <v>4614</v>
      </c>
      <c r="B548" t="s">
        <v>187</v>
      </c>
      <c r="C548" s="1">
        <v>44745.098510532407</v>
      </c>
      <c r="D548" s="1">
        <v>44872</v>
      </c>
      <c r="E548" t="s">
        <v>170</v>
      </c>
      <c r="G548" t="s">
        <v>113</v>
      </c>
      <c r="H548" t="s">
        <v>113</v>
      </c>
      <c r="I548" t="s">
        <v>113</v>
      </c>
      <c r="J548" t="s">
        <v>4615</v>
      </c>
      <c r="K548" t="s">
        <v>4616</v>
      </c>
      <c r="L548" t="s">
        <v>4617</v>
      </c>
      <c r="N548" t="s">
        <v>141</v>
      </c>
      <c r="O548" t="s">
        <v>118</v>
      </c>
      <c r="P548" s="4">
        <v>96950</v>
      </c>
      <c r="Q548" t="s">
        <v>119</v>
      </c>
      <c r="R548" t="s">
        <v>132</v>
      </c>
      <c r="S548" s="5">
        <v>16704831943</v>
      </c>
      <c r="U548">
        <v>31181</v>
      </c>
      <c r="V548" t="s">
        <v>120</v>
      </c>
      <c r="X548" t="s">
        <v>4618</v>
      </c>
      <c r="Y548" t="s">
        <v>4619</v>
      </c>
      <c r="AA548" t="s">
        <v>1159</v>
      </c>
      <c r="AB548" t="s">
        <v>4620</v>
      </c>
      <c r="AD548" t="s">
        <v>141</v>
      </c>
      <c r="AE548" t="s">
        <v>118</v>
      </c>
      <c r="AF548" s="4">
        <v>96950</v>
      </c>
      <c r="AG548" t="s">
        <v>119</v>
      </c>
      <c r="AH548" t="s">
        <v>132</v>
      </c>
      <c r="AI548" s="5">
        <v>16704831943</v>
      </c>
      <c r="AK548" t="s">
        <v>4621</v>
      </c>
      <c r="BC548" t="str">
        <f>"51-3011.00"</f>
        <v>51-3011.00</v>
      </c>
      <c r="BD548" t="s">
        <v>718</v>
      </c>
      <c r="BE548" t="s">
        <v>4622</v>
      </c>
      <c r="BF548" t="s">
        <v>1654</v>
      </c>
      <c r="BG548">
        <v>1</v>
      </c>
      <c r="BH548">
        <v>1</v>
      </c>
      <c r="BI548" s="1">
        <v>44835</v>
      </c>
      <c r="BJ548" s="1">
        <v>45199</v>
      </c>
      <c r="BK548" s="1">
        <v>44872</v>
      </c>
      <c r="BL548" s="1">
        <v>45199</v>
      </c>
      <c r="BM548">
        <v>35</v>
      </c>
      <c r="BN548">
        <v>6</v>
      </c>
      <c r="BO548">
        <v>6</v>
      </c>
      <c r="BP548">
        <v>6</v>
      </c>
      <c r="BQ548">
        <v>0</v>
      </c>
      <c r="BR548">
        <v>6</v>
      </c>
      <c r="BS548">
        <v>6</v>
      </c>
      <c r="BT548">
        <v>5</v>
      </c>
      <c r="BU548" t="str">
        <f>"5:30 AM"</f>
        <v>5:30 AM</v>
      </c>
      <c r="BV548" t="str">
        <f>"11:30 AM"</f>
        <v>11:30 AM</v>
      </c>
      <c r="BW548" t="s">
        <v>164</v>
      </c>
      <c r="BX548">
        <v>0</v>
      </c>
      <c r="BY548">
        <v>12</v>
      </c>
      <c r="BZ548" t="s">
        <v>113</v>
      </c>
      <c r="CB548" t="s">
        <v>4623</v>
      </c>
      <c r="CC548" t="s">
        <v>4616</v>
      </c>
      <c r="CD548" t="s">
        <v>4624</v>
      </c>
      <c r="CE548" t="s">
        <v>141</v>
      </c>
      <c r="CF548" t="s">
        <v>118</v>
      </c>
      <c r="CG548" s="4">
        <v>96950</v>
      </c>
      <c r="CH548" s="2">
        <v>7.96</v>
      </c>
      <c r="CI548" s="2">
        <v>7.96</v>
      </c>
      <c r="CJ548" s="2">
        <v>11.94</v>
      </c>
      <c r="CK548" s="2">
        <v>11.94</v>
      </c>
      <c r="CL548" t="s">
        <v>131</v>
      </c>
      <c r="CM548" t="s">
        <v>132</v>
      </c>
      <c r="CN548" t="s">
        <v>133</v>
      </c>
      <c r="CP548" t="s">
        <v>113</v>
      </c>
      <c r="CQ548" t="s">
        <v>134</v>
      </c>
      <c r="CR548" t="s">
        <v>134</v>
      </c>
      <c r="CS548" t="s">
        <v>134</v>
      </c>
      <c r="CT548" t="s">
        <v>134</v>
      </c>
      <c r="CU548" t="s">
        <v>134</v>
      </c>
      <c r="CV548" t="s">
        <v>134</v>
      </c>
      <c r="CW548" t="s">
        <v>4625</v>
      </c>
      <c r="CX548" s="5">
        <v>16704831943</v>
      </c>
      <c r="CY548" t="s">
        <v>4621</v>
      </c>
      <c r="CZ548" t="s">
        <v>132</v>
      </c>
      <c r="DA548" t="s">
        <v>134</v>
      </c>
      <c r="DB548" t="s">
        <v>113</v>
      </c>
      <c r="DC548" t="s">
        <v>4626</v>
      </c>
    </row>
    <row r="549" spans="1:111" ht="14.45" customHeight="1" x14ac:dyDescent="0.25">
      <c r="A549" t="s">
        <v>4627</v>
      </c>
      <c r="B549" t="s">
        <v>187</v>
      </c>
      <c r="C549" s="1">
        <v>44775.775517824077</v>
      </c>
      <c r="D549" s="1">
        <v>44872</v>
      </c>
      <c r="E549" t="s">
        <v>170</v>
      </c>
      <c r="G549" t="s">
        <v>113</v>
      </c>
      <c r="H549" t="s">
        <v>113</v>
      </c>
      <c r="I549" t="s">
        <v>113</v>
      </c>
      <c r="J549" t="s">
        <v>4628</v>
      </c>
      <c r="K549" t="s">
        <v>4629</v>
      </c>
      <c r="L549" t="s">
        <v>1556</v>
      </c>
      <c r="M549" t="s">
        <v>4630</v>
      </c>
      <c r="N549" t="s">
        <v>117</v>
      </c>
      <c r="O549" t="s">
        <v>118</v>
      </c>
      <c r="P549" s="4">
        <v>96950</v>
      </c>
      <c r="Q549" t="s">
        <v>119</v>
      </c>
      <c r="S549" s="5">
        <v>16702877992</v>
      </c>
      <c r="U549">
        <v>811411</v>
      </c>
      <c r="V549" t="s">
        <v>120</v>
      </c>
      <c r="X549" t="s">
        <v>4631</v>
      </c>
      <c r="Y549" t="s">
        <v>4632</v>
      </c>
      <c r="Z549" t="s">
        <v>4633</v>
      </c>
      <c r="AA549" t="s">
        <v>548</v>
      </c>
      <c r="AB549" t="s">
        <v>1556</v>
      </c>
      <c r="AC549" t="s">
        <v>4634</v>
      </c>
      <c r="AD549" t="s">
        <v>117</v>
      </c>
      <c r="AE549" t="s">
        <v>118</v>
      </c>
      <c r="AF549" s="4">
        <v>96950</v>
      </c>
      <c r="AG549" t="s">
        <v>119</v>
      </c>
      <c r="AI549" s="5">
        <v>16702877992</v>
      </c>
      <c r="AK549" t="s">
        <v>4635</v>
      </c>
      <c r="BC549" t="str">
        <f>"49-9071.00"</f>
        <v>49-9071.00</v>
      </c>
      <c r="BD549" t="s">
        <v>240</v>
      </c>
      <c r="BE549" t="s">
        <v>4636</v>
      </c>
      <c r="BF549" t="s">
        <v>240</v>
      </c>
      <c r="BG549">
        <v>6</v>
      </c>
      <c r="BH549">
        <v>6</v>
      </c>
      <c r="BI549" s="1">
        <v>44835</v>
      </c>
      <c r="BJ549" s="1">
        <v>45199</v>
      </c>
      <c r="BK549" s="1">
        <v>44872</v>
      </c>
      <c r="BL549" s="1">
        <v>45199</v>
      </c>
      <c r="BM549">
        <v>35</v>
      </c>
      <c r="BN549">
        <v>0</v>
      </c>
      <c r="BO549">
        <v>7</v>
      </c>
      <c r="BP549">
        <v>7</v>
      </c>
      <c r="BQ549">
        <v>7</v>
      </c>
      <c r="BR549">
        <v>7</v>
      </c>
      <c r="BS549">
        <v>7</v>
      </c>
      <c r="BT549">
        <v>0</v>
      </c>
      <c r="BU549" t="str">
        <f>"9:00 AM"</f>
        <v>9:00 AM</v>
      </c>
      <c r="BV549" t="str">
        <f>"4:00 PM"</f>
        <v>4:00 PM</v>
      </c>
      <c r="BW549" t="s">
        <v>128</v>
      </c>
      <c r="BX549">
        <v>0</v>
      </c>
      <c r="BY549">
        <v>12</v>
      </c>
      <c r="BZ549" t="s">
        <v>113</v>
      </c>
      <c r="CB549" t="s">
        <v>4637</v>
      </c>
      <c r="CC549" t="s">
        <v>1128</v>
      </c>
      <c r="CE549" t="s">
        <v>117</v>
      </c>
      <c r="CF549" t="s">
        <v>118</v>
      </c>
      <c r="CG549" s="4">
        <v>96950</v>
      </c>
      <c r="CH549" s="2">
        <v>9.19</v>
      </c>
      <c r="CI549" s="2">
        <v>9.19</v>
      </c>
      <c r="CJ549" s="2">
        <v>13.79</v>
      </c>
      <c r="CK549" s="2">
        <v>13.79</v>
      </c>
      <c r="CL549" t="s">
        <v>131</v>
      </c>
      <c r="CM549" t="s">
        <v>183</v>
      </c>
      <c r="CN549" t="s">
        <v>133</v>
      </c>
      <c r="CP549" t="s">
        <v>134</v>
      </c>
      <c r="CQ549" t="s">
        <v>134</v>
      </c>
      <c r="CR549" t="s">
        <v>134</v>
      </c>
      <c r="CS549" t="s">
        <v>134</v>
      </c>
      <c r="CT549" t="s">
        <v>134</v>
      </c>
      <c r="CU549" t="s">
        <v>134</v>
      </c>
      <c r="CV549" t="s">
        <v>134</v>
      </c>
      <c r="CW549" t="s">
        <v>171</v>
      </c>
      <c r="CX549" s="5">
        <v>16702877992</v>
      </c>
      <c r="CY549" t="s">
        <v>4635</v>
      </c>
      <c r="CZ549" t="s">
        <v>183</v>
      </c>
      <c r="DA549" t="s">
        <v>134</v>
      </c>
      <c r="DB549" t="s">
        <v>113</v>
      </c>
    </row>
    <row r="550" spans="1:111" ht="14.45" customHeight="1" x14ac:dyDescent="0.25">
      <c r="A550" t="s">
        <v>4638</v>
      </c>
      <c r="B550" t="s">
        <v>187</v>
      </c>
      <c r="C550" s="1">
        <v>44762.817302662035</v>
      </c>
      <c r="D550" s="1">
        <v>44872</v>
      </c>
      <c r="E550" t="s">
        <v>170</v>
      </c>
      <c r="G550" t="s">
        <v>113</v>
      </c>
      <c r="H550" t="s">
        <v>113</v>
      </c>
      <c r="I550" t="s">
        <v>113</v>
      </c>
      <c r="J550" t="s">
        <v>2547</v>
      </c>
      <c r="L550" t="s">
        <v>4639</v>
      </c>
      <c r="N550" t="s">
        <v>117</v>
      </c>
      <c r="O550" t="s">
        <v>118</v>
      </c>
      <c r="P550" s="4">
        <v>96950</v>
      </c>
      <c r="Q550" t="s">
        <v>119</v>
      </c>
      <c r="S550" s="5">
        <v>16702335503</v>
      </c>
      <c r="T550">
        <v>0</v>
      </c>
      <c r="U550">
        <v>561320</v>
      </c>
      <c r="V550" t="s">
        <v>120</v>
      </c>
      <c r="X550" t="s">
        <v>387</v>
      </c>
      <c r="Y550" t="s">
        <v>2549</v>
      </c>
      <c r="Z550" t="s">
        <v>2550</v>
      </c>
      <c r="AA550" t="s">
        <v>144</v>
      </c>
      <c r="AB550" t="s">
        <v>2548</v>
      </c>
      <c r="AD550" t="s">
        <v>117</v>
      </c>
      <c r="AE550" t="s">
        <v>118</v>
      </c>
      <c r="AF550" s="4">
        <v>96950</v>
      </c>
      <c r="AG550" t="s">
        <v>119</v>
      </c>
      <c r="AI550" s="5">
        <v>16702335503</v>
      </c>
      <c r="AJ550">
        <v>0</v>
      </c>
      <c r="AK550" t="s">
        <v>2551</v>
      </c>
      <c r="BC550" t="str">
        <f>"37-2012.00"</f>
        <v>37-2012.00</v>
      </c>
      <c r="BD550" t="s">
        <v>180</v>
      </c>
      <c r="BE550" t="s">
        <v>4640</v>
      </c>
      <c r="BF550" t="s">
        <v>4641</v>
      </c>
      <c r="BG550">
        <v>3</v>
      </c>
      <c r="BH550">
        <v>3</v>
      </c>
      <c r="BI550" s="1">
        <v>44835</v>
      </c>
      <c r="BJ550" s="1">
        <v>45199</v>
      </c>
      <c r="BK550" s="1">
        <v>44872</v>
      </c>
      <c r="BL550" s="1">
        <v>45199</v>
      </c>
      <c r="BM550">
        <v>40</v>
      </c>
      <c r="BN550">
        <v>0</v>
      </c>
      <c r="BO550">
        <v>8</v>
      </c>
      <c r="BP550">
        <v>8</v>
      </c>
      <c r="BQ550">
        <v>8</v>
      </c>
      <c r="BR550">
        <v>8</v>
      </c>
      <c r="BS550">
        <v>8</v>
      </c>
      <c r="BT550">
        <v>0</v>
      </c>
      <c r="BU550" t="str">
        <f>"8:00 AM"</f>
        <v>8:00 AM</v>
      </c>
      <c r="BV550" t="str">
        <f>"5:00 PM"</f>
        <v>5:00 PM</v>
      </c>
      <c r="BW550" t="s">
        <v>164</v>
      </c>
      <c r="BX550">
        <v>0</v>
      </c>
      <c r="BY550">
        <v>3</v>
      </c>
      <c r="BZ550" t="s">
        <v>113</v>
      </c>
      <c r="CB550" t="s">
        <v>4642</v>
      </c>
      <c r="CC550" t="s">
        <v>4643</v>
      </c>
      <c r="CD550" t="s">
        <v>2556</v>
      </c>
      <c r="CE550" t="s">
        <v>117</v>
      </c>
      <c r="CF550" t="s">
        <v>118</v>
      </c>
      <c r="CG550" s="4">
        <v>96950</v>
      </c>
      <c r="CH550" s="2">
        <v>7.45</v>
      </c>
      <c r="CI550" s="2">
        <v>7.45</v>
      </c>
      <c r="CJ550" s="2">
        <v>11.18</v>
      </c>
      <c r="CK550" s="2">
        <v>11.18</v>
      </c>
      <c r="CL550" t="s">
        <v>131</v>
      </c>
      <c r="CM550" t="s">
        <v>132</v>
      </c>
      <c r="CN550" t="s">
        <v>133</v>
      </c>
      <c r="CP550" t="s">
        <v>113</v>
      </c>
      <c r="CQ550" t="s">
        <v>134</v>
      </c>
      <c r="CR550" t="s">
        <v>113</v>
      </c>
      <c r="CS550" t="s">
        <v>134</v>
      </c>
      <c r="CT550" t="s">
        <v>132</v>
      </c>
      <c r="CU550" t="s">
        <v>134</v>
      </c>
      <c r="CV550" t="s">
        <v>132</v>
      </c>
      <c r="CW550" t="s">
        <v>4644</v>
      </c>
      <c r="CX550" s="5">
        <v>16702335503</v>
      </c>
      <c r="CY550" t="s">
        <v>2551</v>
      </c>
      <c r="CZ550" t="s">
        <v>132</v>
      </c>
      <c r="DA550" t="s">
        <v>134</v>
      </c>
      <c r="DB550" t="s">
        <v>113</v>
      </c>
    </row>
    <row r="551" spans="1:111" ht="14.45" customHeight="1" x14ac:dyDescent="0.25">
      <c r="A551" t="s">
        <v>4645</v>
      </c>
      <c r="B551" t="s">
        <v>187</v>
      </c>
      <c r="C551" s="1">
        <v>44775.847361805558</v>
      </c>
      <c r="D551" s="1">
        <v>44872</v>
      </c>
      <c r="E551" t="s">
        <v>170</v>
      </c>
      <c r="G551" t="s">
        <v>113</v>
      </c>
      <c r="H551" t="s">
        <v>113</v>
      </c>
      <c r="I551" t="s">
        <v>113</v>
      </c>
      <c r="J551" t="s">
        <v>114</v>
      </c>
      <c r="L551" t="s">
        <v>4646</v>
      </c>
      <c r="M551" t="s">
        <v>4647</v>
      </c>
      <c r="N551" t="s">
        <v>117</v>
      </c>
      <c r="O551" t="s">
        <v>118</v>
      </c>
      <c r="P551" s="4">
        <v>96950</v>
      </c>
      <c r="Q551" t="s">
        <v>119</v>
      </c>
      <c r="S551" s="5">
        <v>16702870657</v>
      </c>
      <c r="U551">
        <v>561720</v>
      </c>
      <c r="V551" t="s">
        <v>871</v>
      </c>
      <c r="W551" t="s">
        <v>134</v>
      </c>
      <c r="X551" t="s">
        <v>121</v>
      </c>
      <c r="Y551" t="s">
        <v>122</v>
      </c>
      <c r="AA551" t="s">
        <v>1075</v>
      </c>
      <c r="AB551" t="s">
        <v>4646</v>
      </c>
      <c r="AC551" t="s">
        <v>4647</v>
      </c>
      <c r="AD551" t="s">
        <v>117</v>
      </c>
      <c r="AE551" t="s">
        <v>118</v>
      </c>
      <c r="AF551" s="4">
        <v>96950</v>
      </c>
      <c r="AG551" t="s">
        <v>119</v>
      </c>
      <c r="AI551" s="5">
        <v>16702870657</v>
      </c>
      <c r="AK551" t="s">
        <v>124</v>
      </c>
      <c r="BC551" t="str">
        <f>"39-5012.00"</f>
        <v>39-5012.00</v>
      </c>
      <c r="BD551" t="s">
        <v>806</v>
      </c>
      <c r="BE551" t="s">
        <v>4648</v>
      </c>
      <c r="BF551" t="s">
        <v>4649</v>
      </c>
      <c r="BG551">
        <v>1</v>
      </c>
      <c r="BH551">
        <v>1</v>
      </c>
      <c r="BI551" s="1">
        <v>44866</v>
      </c>
      <c r="BJ551" s="1">
        <v>45199</v>
      </c>
      <c r="BK551" s="1">
        <v>44872</v>
      </c>
      <c r="BL551" s="1">
        <v>45199</v>
      </c>
      <c r="BM551">
        <v>35</v>
      </c>
      <c r="BN551">
        <v>0</v>
      </c>
      <c r="BO551">
        <v>7</v>
      </c>
      <c r="BP551">
        <v>7</v>
      </c>
      <c r="BQ551">
        <v>7</v>
      </c>
      <c r="BR551">
        <v>7</v>
      </c>
      <c r="BS551">
        <v>7</v>
      </c>
      <c r="BT551">
        <v>0</v>
      </c>
      <c r="BU551" t="str">
        <f>"9:00 AM"</f>
        <v>9:00 AM</v>
      </c>
      <c r="BV551" t="str">
        <f>"4:00 PM"</f>
        <v>4:00 PM</v>
      </c>
      <c r="BW551" t="s">
        <v>128</v>
      </c>
      <c r="BX551">
        <v>0</v>
      </c>
      <c r="BY551">
        <v>4</v>
      </c>
      <c r="BZ551" t="s">
        <v>113</v>
      </c>
      <c r="CB551" t="s">
        <v>228</v>
      </c>
      <c r="CC551" t="s">
        <v>4647</v>
      </c>
      <c r="CE551" t="s">
        <v>117</v>
      </c>
      <c r="CG551" s="4">
        <v>96950</v>
      </c>
      <c r="CH551" s="2">
        <v>7.88</v>
      </c>
      <c r="CI551" s="2">
        <v>7.88</v>
      </c>
      <c r="CJ551" s="2">
        <v>11.82</v>
      </c>
      <c r="CK551" s="2">
        <v>11.82</v>
      </c>
      <c r="CL551" t="s">
        <v>131</v>
      </c>
      <c r="CM551" t="s">
        <v>132</v>
      </c>
      <c r="CN551" t="s">
        <v>133</v>
      </c>
      <c r="CP551" t="s">
        <v>134</v>
      </c>
      <c r="CQ551" t="s">
        <v>134</v>
      </c>
      <c r="CR551" t="s">
        <v>134</v>
      </c>
      <c r="CS551" t="s">
        <v>134</v>
      </c>
      <c r="CT551" t="s">
        <v>134</v>
      </c>
      <c r="CU551" t="s">
        <v>134</v>
      </c>
      <c r="CV551" t="s">
        <v>134</v>
      </c>
      <c r="CW551" t="s">
        <v>4650</v>
      </c>
      <c r="CX551" s="5">
        <v>16702870657</v>
      </c>
      <c r="CY551" t="s">
        <v>124</v>
      </c>
      <c r="CZ551" t="s">
        <v>4651</v>
      </c>
      <c r="DA551" t="s">
        <v>134</v>
      </c>
      <c r="DB551" t="s">
        <v>134</v>
      </c>
    </row>
    <row r="552" spans="1:111" ht="14.45" customHeight="1" x14ac:dyDescent="0.25">
      <c r="A552" t="s">
        <v>4652</v>
      </c>
      <c r="B552" t="s">
        <v>187</v>
      </c>
      <c r="C552" s="1">
        <v>44770.264075694446</v>
      </c>
      <c r="D552" s="1">
        <v>44872</v>
      </c>
      <c r="E552" t="s">
        <v>170</v>
      </c>
      <c r="G552" t="s">
        <v>113</v>
      </c>
      <c r="H552" t="s">
        <v>113</v>
      </c>
      <c r="I552" t="s">
        <v>113</v>
      </c>
      <c r="J552" t="s">
        <v>4653</v>
      </c>
      <c r="K552" t="s">
        <v>4654</v>
      </c>
      <c r="L552" t="s">
        <v>4655</v>
      </c>
      <c r="N552" t="s">
        <v>141</v>
      </c>
      <c r="O552" t="s">
        <v>118</v>
      </c>
      <c r="P552" s="4">
        <v>96950</v>
      </c>
      <c r="Q552" t="s">
        <v>119</v>
      </c>
      <c r="S552" s="5">
        <v>16702853669</v>
      </c>
      <c r="U552">
        <v>561320</v>
      </c>
      <c r="V552" t="s">
        <v>120</v>
      </c>
      <c r="X552" t="s">
        <v>4656</v>
      </c>
      <c r="Y552" t="s">
        <v>4657</v>
      </c>
      <c r="Z552" t="s">
        <v>2234</v>
      </c>
      <c r="AA552" t="s">
        <v>1159</v>
      </c>
      <c r="AB552" t="s">
        <v>4655</v>
      </c>
      <c r="AD552" t="s">
        <v>141</v>
      </c>
      <c r="AE552" t="s">
        <v>118</v>
      </c>
      <c r="AF552" s="4">
        <v>96950</v>
      </c>
      <c r="AG552" t="s">
        <v>119</v>
      </c>
      <c r="AI552" s="5">
        <v>16702853669</v>
      </c>
      <c r="AK552" t="s">
        <v>4658</v>
      </c>
      <c r="BC552" t="str">
        <f>"49-9071.00"</f>
        <v>49-9071.00</v>
      </c>
      <c r="BD552" t="s">
        <v>240</v>
      </c>
      <c r="BE552" t="s">
        <v>4659</v>
      </c>
      <c r="BF552" t="s">
        <v>4660</v>
      </c>
      <c r="BG552">
        <v>15</v>
      </c>
      <c r="BH552">
        <v>15</v>
      </c>
      <c r="BI552" s="1">
        <v>44835</v>
      </c>
      <c r="BJ552" s="1">
        <v>45199</v>
      </c>
      <c r="BK552" s="1">
        <v>44872</v>
      </c>
      <c r="BL552" s="1">
        <v>45199</v>
      </c>
      <c r="BM552">
        <v>40</v>
      </c>
      <c r="BN552">
        <v>0</v>
      </c>
      <c r="BO552">
        <v>8</v>
      </c>
      <c r="BP552">
        <v>8</v>
      </c>
      <c r="BQ552">
        <v>8</v>
      </c>
      <c r="BR552">
        <v>8</v>
      </c>
      <c r="BS552">
        <v>8</v>
      </c>
      <c r="BT552">
        <v>0</v>
      </c>
      <c r="BU552" t="str">
        <f>"8:00 AM"</f>
        <v>8:00 AM</v>
      </c>
      <c r="BV552" t="str">
        <f>"5:00 PM"</f>
        <v>5:00 PM</v>
      </c>
      <c r="BW552" t="s">
        <v>128</v>
      </c>
      <c r="BX552">
        <v>0</v>
      </c>
      <c r="BY552">
        <v>6</v>
      </c>
      <c r="BZ552" t="s">
        <v>113</v>
      </c>
      <c r="CB552" t="s">
        <v>4661</v>
      </c>
      <c r="CC552" t="s">
        <v>4662</v>
      </c>
      <c r="CE552" t="s">
        <v>117</v>
      </c>
      <c r="CF552" t="s">
        <v>118</v>
      </c>
      <c r="CG552" s="4">
        <v>96950</v>
      </c>
      <c r="CH552" s="2">
        <v>8.7200000000000006</v>
      </c>
      <c r="CI552" s="2">
        <v>8.7200000000000006</v>
      </c>
      <c r="CJ552" s="2">
        <v>0</v>
      </c>
      <c r="CK552" s="2">
        <v>0</v>
      </c>
      <c r="CL552" t="s">
        <v>131</v>
      </c>
      <c r="CM552" t="s">
        <v>128</v>
      </c>
      <c r="CN552" t="s">
        <v>133</v>
      </c>
      <c r="CP552" t="s">
        <v>113</v>
      </c>
      <c r="CQ552" t="s">
        <v>134</v>
      </c>
      <c r="CR552" t="s">
        <v>113</v>
      </c>
      <c r="CS552" t="s">
        <v>113</v>
      </c>
      <c r="CT552" t="s">
        <v>132</v>
      </c>
      <c r="CU552" t="s">
        <v>134</v>
      </c>
      <c r="CV552" t="s">
        <v>132</v>
      </c>
      <c r="CW552" t="s">
        <v>558</v>
      </c>
      <c r="CX552" s="5">
        <v>16702853669</v>
      </c>
      <c r="CY552" t="s">
        <v>4658</v>
      </c>
      <c r="CZ552" t="s">
        <v>132</v>
      </c>
      <c r="DA552" t="s">
        <v>134</v>
      </c>
      <c r="DB552" t="s">
        <v>113</v>
      </c>
      <c r="DC552" t="s">
        <v>4663</v>
      </c>
      <c r="DD552" t="s">
        <v>4664</v>
      </c>
      <c r="DF552" t="s">
        <v>4654</v>
      </c>
      <c r="DG552" t="s">
        <v>4658</v>
      </c>
    </row>
    <row r="553" spans="1:111" ht="14.45" customHeight="1" x14ac:dyDescent="0.25">
      <c r="A553" t="s">
        <v>4665</v>
      </c>
      <c r="B553" t="s">
        <v>187</v>
      </c>
      <c r="C553" s="1">
        <v>44776.42053599537</v>
      </c>
      <c r="D553" s="1">
        <v>44872</v>
      </c>
      <c r="E553" t="s">
        <v>170</v>
      </c>
      <c r="G553" t="s">
        <v>113</v>
      </c>
      <c r="H553" t="s">
        <v>113</v>
      </c>
      <c r="I553" t="s">
        <v>113</v>
      </c>
      <c r="J553" t="s">
        <v>1558</v>
      </c>
      <c r="K553" t="s">
        <v>4666</v>
      </c>
      <c r="L553" t="s">
        <v>1560</v>
      </c>
      <c r="M553" t="s">
        <v>1561</v>
      </c>
      <c r="N553" t="s">
        <v>117</v>
      </c>
      <c r="O553" t="s">
        <v>118</v>
      </c>
      <c r="P553" s="4">
        <v>96950</v>
      </c>
      <c r="Q553" t="s">
        <v>119</v>
      </c>
      <c r="R553" t="s">
        <v>117</v>
      </c>
      <c r="S553" s="5">
        <v>16702342664</v>
      </c>
      <c r="T553">
        <v>0</v>
      </c>
      <c r="U553">
        <v>236220</v>
      </c>
      <c r="V553" t="s">
        <v>120</v>
      </c>
      <c r="X553" t="s">
        <v>1562</v>
      </c>
      <c r="Y553" t="s">
        <v>1563</v>
      </c>
      <c r="Z553" t="s">
        <v>1829</v>
      </c>
      <c r="AA553" t="s">
        <v>1565</v>
      </c>
      <c r="AB553" t="s">
        <v>1560</v>
      </c>
      <c r="AC553" t="s">
        <v>1561</v>
      </c>
      <c r="AD553" t="s">
        <v>117</v>
      </c>
      <c r="AE553" t="s">
        <v>118</v>
      </c>
      <c r="AF553" s="4">
        <v>96950</v>
      </c>
      <c r="AG553" t="s">
        <v>119</v>
      </c>
      <c r="AH553" t="s">
        <v>117</v>
      </c>
      <c r="AI553" s="5">
        <v>16702342664</v>
      </c>
      <c r="AJ553">
        <v>0</v>
      </c>
      <c r="AK553" t="s">
        <v>1566</v>
      </c>
      <c r="BC553" t="str">
        <f>"49-3042.00"</f>
        <v>49-3042.00</v>
      </c>
      <c r="BD553" t="s">
        <v>1472</v>
      </c>
      <c r="BE553" t="s">
        <v>4667</v>
      </c>
      <c r="BF553" t="s">
        <v>2621</v>
      </c>
      <c r="BG553">
        <v>5</v>
      </c>
      <c r="BH553">
        <v>5</v>
      </c>
      <c r="BI553" s="1">
        <v>44835</v>
      </c>
      <c r="BJ553" s="1">
        <v>45199</v>
      </c>
      <c r="BK553" s="1">
        <v>44872</v>
      </c>
      <c r="BL553" s="1">
        <v>45199</v>
      </c>
      <c r="BM553">
        <v>40</v>
      </c>
      <c r="BN553">
        <v>0</v>
      </c>
      <c r="BO553">
        <v>8</v>
      </c>
      <c r="BP553">
        <v>8</v>
      </c>
      <c r="BQ553">
        <v>8</v>
      </c>
      <c r="BR553">
        <v>8</v>
      </c>
      <c r="BS553">
        <v>8</v>
      </c>
      <c r="BT553">
        <v>0</v>
      </c>
      <c r="BU553" t="str">
        <f>"8:00 AM"</f>
        <v>8:00 AM</v>
      </c>
      <c r="BV553" t="str">
        <f>"5:00 PM"</f>
        <v>5:00 PM</v>
      </c>
      <c r="BW553" t="s">
        <v>164</v>
      </c>
      <c r="BX553">
        <v>5</v>
      </c>
      <c r="BY553">
        <v>12</v>
      </c>
      <c r="BZ553" t="s">
        <v>113</v>
      </c>
      <c r="CB553" t="s">
        <v>4668</v>
      </c>
      <c r="CC553" t="s">
        <v>1658</v>
      </c>
      <c r="CD553" t="s">
        <v>1561</v>
      </c>
      <c r="CE553" t="s">
        <v>117</v>
      </c>
      <c r="CF553" t="s">
        <v>118</v>
      </c>
      <c r="CG553" s="4">
        <v>96950</v>
      </c>
      <c r="CH553" s="2">
        <v>11</v>
      </c>
      <c r="CI553" s="2">
        <v>11</v>
      </c>
      <c r="CJ553" s="2">
        <v>16.5</v>
      </c>
      <c r="CK553" s="2">
        <v>16.5</v>
      </c>
      <c r="CL553" t="s">
        <v>131</v>
      </c>
      <c r="CM553" t="s">
        <v>132</v>
      </c>
      <c r="CN553" t="s">
        <v>133</v>
      </c>
      <c r="CP553" t="s">
        <v>113</v>
      </c>
      <c r="CQ553" t="s">
        <v>134</v>
      </c>
      <c r="CR553" t="s">
        <v>113</v>
      </c>
      <c r="CS553" t="s">
        <v>134</v>
      </c>
      <c r="CT553" t="s">
        <v>132</v>
      </c>
      <c r="CU553" t="s">
        <v>134</v>
      </c>
      <c r="CV553" t="s">
        <v>132</v>
      </c>
      <c r="CW553" t="s">
        <v>1572</v>
      </c>
      <c r="CX553" s="5">
        <v>16702342664</v>
      </c>
      <c r="CY553" t="s">
        <v>1566</v>
      </c>
      <c r="CZ553" t="s">
        <v>399</v>
      </c>
      <c r="DA553" t="s">
        <v>134</v>
      </c>
      <c r="DB553" t="s">
        <v>113</v>
      </c>
    </row>
    <row r="554" spans="1:111" ht="14.45" customHeight="1" x14ac:dyDescent="0.25">
      <c r="A554" t="s">
        <v>4669</v>
      </c>
      <c r="B554" t="s">
        <v>187</v>
      </c>
      <c r="C554" s="1">
        <v>44776.382287615743</v>
      </c>
      <c r="D554" s="1">
        <v>44872</v>
      </c>
      <c r="E554" t="s">
        <v>170</v>
      </c>
      <c r="G554" t="s">
        <v>113</v>
      </c>
      <c r="H554" t="s">
        <v>113</v>
      </c>
      <c r="I554" t="s">
        <v>113</v>
      </c>
      <c r="J554" t="s">
        <v>1558</v>
      </c>
      <c r="K554" t="s">
        <v>1739</v>
      </c>
      <c r="L554" t="s">
        <v>1560</v>
      </c>
      <c r="M554" t="s">
        <v>1740</v>
      </c>
      <c r="N554" t="s">
        <v>117</v>
      </c>
      <c r="O554" t="s">
        <v>118</v>
      </c>
      <c r="P554" s="4">
        <v>96950</v>
      </c>
      <c r="Q554" t="s">
        <v>119</v>
      </c>
      <c r="R554" t="s">
        <v>117</v>
      </c>
      <c r="S554" s="5">
        <v>16702342664</v>
      </c>
      <c r="T554">
        <v>0</v>
      </c>
      <c r="U554">
        <v>561320</v>
      </c>
      <c r="V554" t="s">
        <v>120</v>
      </c>
      <c r="X554" t="s">
        <v>1562</v>
      </c>
      <c r="Y554" t="s">
        <v>1563</v>
      </c>
      <c r="Z554" t="s">
        <v>1564</v>
      </c>
      <c r="AA554" t="s">
        <v>548</v>
      </c>
      <c r="AB554" t="s">
        <v>1560</v>
      </c>
      <c r="AC554" t="s">
        <v>1740</v>
      </c>
      <c r="AD554" t="s">
        <v>117</v>
      </c>
      <c r="AE554" t="s">
        <v>118</v>
      </c>
      <c r="AF554" s="4">
        <v>96950</v>
      </c>
      <c r="AG554" t="s">
        <v>119</v>
      </c>
      <c r="AH554" t="s">
        <v>117</v>
      </c>
      <c r="AI554" s="5">
        <v>16702342664</v>
      </c>
      <c r="AJ554">
        <v>0</v>
      </c>
      <c r="AK554" t="s">
        <v>1566</v>
      </c>
      <c r="BC554" t="str">
        <f>"43-3031.00"</f>
        <v>43-3031.00</v>
      </c>
      <c r="BD554" t="s">
        <v>316</v>
      </c>
      <c r="BE554" t="s">
        <v>2329</v>
      </c>
      <c r="BF554" t="s">
        <v>1366</v>
      </c>
      <c r="BG554">
        <v>5</v>
      </c>
      <c r="BH554">
        <v>5</v>
      </c>
      <c r="BI554" s="1">
        <v>44835</v>
      </c>
      <c r="BJ554" s="1">
        <v>45199</v>
      </c>
      <c r="BK554" s="1">
        <v>44872</v>
      </c>
      <c r="BL554" s="1">
        <v>45199</v>
      </c>
      <c r="BM554">
        <v>40</v>
      </c>
      <c r="BN554">
        <v>0</v>
      </c>
      <c r="BO554">
        <v>8</v>
      </c>
      <c r="BP554">
        <v>8</v>
      </c>
      <c r="BQ554">
        <v>8</v>
      </c>
      <c r="BR554">
        <v>8</v>
      </c>
      <c r="BS554">
        <v>8</v>
      </c>
      <c r="BT554">
        <v>0</v>
      </c>
      <c r="BU554" t="str">
        <f>"8:00 AM"</f>
        <v>8:00 AM</v>
      </c>
      <c r="BV554" t="str">
        <f>"5:00 PM"</f>
        <v>5:00 PM</v>
      </c>
      <c r="BW554" t="s">
        <v>394</v>
      </c>
      <c r="BX554">
        <v>0</v>
      </c>
      <c r="BY554">
        <v>24</v>
      </c>
      <c r="BZ554" t="s">
        <v>113</v>
      </c>
      <c r="CB554" s="3" t="s">
        <v>2330</v>
      </c>
      <c r="CC554" t="s">
        <v>1560</v>
      </c>
      <c r="CD554" t="s">
        <v>1740</v>
      </c>
      <c r="CE554" t="s">
        <v>117</v>
      </c>
      <c r="CF554" t="s">
        <v>118</v>
      </c>
      <c r="CG554" s="4">
        <v>96950</v>
      </c>
      <c r="CH554" s="2">
        <v>10.16</v>
      </c>
      <c r="CI554" s="2">
        <v>10.16</v>
      </c>
      <c r="CJ554" s="2">
        <v>15.24</v>
      </c>
      <c r="CK554" s="2">
        <v>15.24</v>
      </c>
      <c r="CL554" t="s">
        <v>131</v>
      </c>
      <c r="CM554" t="s">
        <v>132</v>
      </c>
      <c r="CN554" t="s">
        <v>133</v>
      </c>
      <c r="CP554" t="s">
        <v>113</v>
      </c>
      <c r="CQ554" t="s">
        <v>134</v>
      </c>
      <c r="CR554" t="s">
        <v>113</v>
      </c>
      <c r="CS554" t="s">
        <v>134</v>
      </c>
      <c r="CT554" t="s">
        <v>132</v>
      </c>
      <c r="CU554" t="s">
        <v>134</v>
      </c>
      <c r="CV554" t="s">
        <v>132</v>
      </c>
      <c r="CW554" t="s">
        <v>1834</v>
      </c>
      <c r="CX554" s="5">
        <v>16702342664</v>
      </c>
      <c r="CY554" t="s">
        <v>1566</v>
      </c>
      <c r="CZ554" t="s">
        <v>399</v>
      </c>
      <c r="DA554" t="s">
        <v>134</v>
      </c>
      <c r="DB554" t="s">
        <v>113</v>
      </c>
    </row>
    <row r="555" spans="1:111" ht="14.45" customHeight="1" x14ac:dyDescent="0.25">
      <c r="A555" t="s">
        <v>4670</v>
      </c>
      <c r="B555" t="s">
        <v>111</v>
      </c>
      <c r="C555" s="1">
        <v>44789.21320578704</v>
      </c>
      <c r="D555" s="1">
        <v>44872</v>
      </c>
      <c r="E555" t="s">
        <v>112</v>
      </c>
      <c r="F555" s="1">
        <v>44833.833333333336</v>
      </c>
      <c r="G555" t="s">
        <v>113</v>
      </c>
      <c r="H555" t="s">
        <v>113</v>
      </c>
      <c r="I555" t="s">
        <v>113</v>
      </c>
      <c r="J555" t="s">
        <v>955</v>
      </c>
      <c r="K555" t="s">
        <v>956</v>
      </c>
      <c r="L555" t="s">
        <v>2957</v>
      </c>
      <c r="M555" t="s">
        <v>141</v>
      </c>
      <c r="N555" t="s">
        <v>708</v>
      </c>
      <c r="O555" t="s">
        <v>118</v>
      </c>
      <c r="P555" s="4">
        <v>96950</v>
      </c>
      <c r="Q555" t="s">
        <v>119</v>
      </c>
      <c r="R555" t="s">
        <v>132</v>
      </c>
      <c r="S555" s="5">
        <v>16702330800</v>
      </c>
      <c r="U555">
        <v>624410</v>
      </c>
      <c r="V555" t="s">
        <v>120</v>
      </c>
      <c r="X555" t="s">
        <v>2958</v>
      </c>
      <c r="Y555" t="s">
        <v>2959</v>
      </c>
      <c r="Z555" t="s">
        <v>1085</v>
      </c>
      <c r="AA555" t="s">
        <v>1755</v>
      </c>
      <c r="AB555" t="s">
        <v>2957</v>
      </c>
      <c r="AC555" t="s">
        <v>141</v>
      </c>
      <c r="AD555" t="s">
        <v>708</v>
      </c>
      <c r="AE555" t="s">
        <v>118</v>
      </c>
      <c r="AF555" s="4">
        <v>96950</v>
      </c>
      <c r="AG555" t="s">
        <v>119</v>
      </c>
      <c r="AH555" t="s">
        <v>132</v>
      </c>
      <c r="AI555" s="5">
        <v>16702330800</v>
      </c>
      <c r="AK555" t="s">
        <v>962</v>
      </c>
      <c r="BC555" t="str">
        <f>"43-3031.00"</f>
        <v>43-3031.00</v>
      </c>
      <c r="BD555" t="s">
        <v>316</v>
      </c>
      <c r="BE555" t="s">
        <v>2960</v>
      </c>
      <c r="BF555" t="s">
        <v>2961</v>
      </c>
      <c r="BG555">
        <v>1</v>
      </c>
      <c r="BI555" s="1">
        <v>44835</v>
      </c>
      <c r="BJ555" s="1">
        <v>45199</v>
      </c>
      <c r="BM555">
        <v>35</v>
      </c>
      <c r="BN555">
        <v>0</v>
      </c>
      <c r="BO555">
        <v>6</v>
      </c>
      <c r="BP555">
        <v>6</v>
      </c>
      <c r="BQ555">
        <v>6</v>
      </c>
      <c r="BR555">
        <v>6</v>
      </c>
      <c r="BS555">
        <v>6</v>
      </c>
      <c r="BT555">
        <v>5</v>
      </c>
      <c r="BU555" t="str">
        <f>"8:00 AM"</f>
        <v>8:00 AM</v>
      </c>
      <c r="BV555" t="str">
        <f>"3:00 PM"</f>
        <v>3:00 PM</v>
      </c>
      <c r="BW555" t="s">
        <v>394</v>
      </c>
      <c r="BX555">
        <v>0</v>
      </c>
      <c r="BY555">
        <v>24</v>
      </c>
      <c r="BZ555" t="s">
        <v>113</v>
      </c>
      <c r="CB555" s="3" t="s">
        <v>2962</v>
      </c>
      <c r="CC555" t="s">
        <v>2957</v>
      </c>
      <c r="CD555" t="s">
        <v>141</v>
      </c>
      <c r="CE555" t="s">
        <v>708</v>
      </c>
      <c r="CF555" t="s">
        <v>118</v>
      </c>
      <c r="CG555" s="4">
        <v>96950</v>
      </c>
      <c r="CH555" s="2">
        <v>11.21</v>
      </c>
      <c r="CI555" s="2">
        <v>11.21</v>
      </c>
      <c r="CJ555" s="2">
        <v>16.82</v>
      </c>
      <c r="CK555" s="2">
        <v>16.82</v>
      </c>
      <c r="CL555" t="s">
        <v>131</v>
      </c>
      <c r="CM555" t="s">
        <v>228</v>
      </c>
      <c r="CN555" t="s">
        <v>133</v>
      </c>
      <c r="CP555" t="s">
        <v>113</v>
      </c>
      <c r="CQ555" t="s">
        <v>134</v>
      </c>
      <c r="CR555" t="s">
        <v>113</v>
      </c>
      <c r="CS555" t="s">
        <v>134</v>
      </c>
      <c r="CT555" t="s">
        <v>132</v>
      </c>
      <c r="CU555" t="s">
        <v>134</v>
      </c>
      <c r="CV555" t="s">
        <v>132</v>
      </c>
      <c r="CW555" t="s">
        <v>228</v>
      </c>
      <c r="CX555" s="5">
        <v>16702330800</v>
      </c>
      <c r="CY555" t="s">
        <v>962</v>
      </c>
      <c r="CZ555" t="s">
        <v>183</v>
      </c>
      <c r="DA555" t="s">
        <v>134</v>
      </c>
      <c r="DB555" t="s">
        <v>113</v>
      </c>
      <c r="DC555" t="s">
        <v>696</v>
      </c>
      <c r="DD555" t="s">
        <v>696</v>
      </c>
      <c r="DF555" t="s">
        <v>696</v>
      </c>
      <c r="DG555" t="s">
        <v>132</v>
      </c>
    </row>
    <row r="556" spans="1:111" ht="14.45" customHeight="1" x14ac:dyDescent="0.25">
      <c r="A556" t="s">
        <v>4671</v>
      </c>
      <c r="B556" t="s">
        <v>356</v>
      </c>
      <c r="C556" s="1">
        <v>44754.435375347224</v>
      </c>
      <c r="D556" s="1">
        <v>44872</v>
      </c>
      <c r="E556" t="s">
        <v>170</v>
      </c>
      <c r="G556" t="s">
        <v>113</v>
      </c>
      <c r="H556" t="s">
        <v>113</v>
      </c>
      <c r="I556" t="s">
        <v>113</v>
      </c>
      <c r="J556" t="s">
        <v>4672</v>
      </c>
      <c r="K556" t="s">
        <v>4673</v>
      </c>
      <c r="L556" t="s">
        <v>4674</v>
      </c>
      <c r="M556" t="s">
        <v>4675</v>
      </c>
      <c r="N556" t="s">
        <v>117</v>
      </c>
      <c r="O556" t="s">
        <v>118</v>
      </c>
      <c r="P556" s="4">
        <v>96950</v>
      </c>
      <c r="Q556" t="s">
        <v>119</v>
      </c>
      <c r="R556" t="s">
        <v>117</v>
      </c>
      <c r="S556" s="5">
        <v>16702854599</v>
      </c>
      <c r="T556">
        <v>0</v>
      </c>
      <c r="U556">
        <v>72111</v>
      </c>
      <c r="V556" t="s">
        <v>120</v>
      </c>
      <c r="X556" t="s">
        <v>4676</v>
      </c>
      <c r="Y556" t="s">
        <v>4677</v>
      </c>
      <c r="AA556" t="s">
        <v>4678</v>
      </c>
      <c r="AB556" t="s">
        <v>4679</v>
      </c>
      <c r="AC556" t="s">
        <v>4680</v>
      </c>
      <c r="AD556" t="s">
        <v>117</v>
      </c>
      <c r="AE556" t="s">
        <v>118</v>
      </c>
      <c r="AF556" s="4">
        <v>96950</v>
      </c>
      <c r="AG556" t="s">
        <v>119</v>
      </c>
      <c r="AH556" t="s">
        <v>117</v>
      </c>
      <c r="AI556" s="5">
        <v>16702854599</v>
      </c>
      <c r="AJ556">
        <v>0</v>
      </c>
      <c r="AK556" t="s">
        <v>4681</v>
      </c>
      <c r="BC556" t="str">
        <f>"37-1011.00"</f>
        <v>37-1011.00</v>
      </c>
      <c r="BD556" t="s">
        <v>438</v>
      </c>
      <c r="BE556" t="s">
        <v>4682</v>
      </c>
      <c r="BF556" t="s">
        <v>4683</v>
      </c>
      <c r="BG556">
        <v>2</v>
      </c>
      <c r="BI556" s="1">
        <v>44835</v>
      </c>
      <c r="BJ556" s="1">
        <v>45199</v>
      </c>
      <c r="BM556">
        <v>40</v>
      </c>
      <c r="BN556">
        <v>0</v>
      </c>
      <c r="BO556">
        <v>8</v>
      </c>
      <c r="BP556">
        <v>8</v>
      </c>
      <c r="BQ556">
        <v>8</v>
      </c>
      <c r="BR556">
        <v>8</v>
      </c>
      <c r="BS556">
        <v>8</v>
      </c>
      <c r="BT556">
        <v>0</v>
      </c>
      <c r="BU556" t="str">
        <f>"8:00 AM"</f>
        <v>8:00 AM</v>
      </c>
      <c r="BV556" t="str">
        <f>"5:00 PM"</f>
        <v>5:00 PM</v>
      </c>
      <c r="BW556" t="s">
        <v>164</v>
      </c>
      <c r="BX556">
        <v>0</v>
      </c>
      <c r="BY556">
        <v>12</v>
      </c>
      <c r="BZ556" t="s">
        <v>134</v>
      </c>
      <c r="CA556">
        <v>2</v>
      </c>
      <c r="CB556" s="3" t="s">
        <v>4684</v>
      </c>
      <c r="CC556" t="s">
        <v>4685</v>
      </c>
      <c r="CD556" t="s">
        <v>4675</v>
      </c>
      <c r="CE556" t="s">
        <v>117</v>
      </c>
      <c r="CF556" t="s">
        <v>118</v>
      </c>
      <c r="CG556" s="4">
        <v>96950</v>
      </c>
      <c r="CH556" s="2">
        <v>11.42</v>
      </c>
      <c r="CI556" s="2">
        <v>11.42</v>
      </c>
      <c r="CJ556" s="2">
        <v>17.13</v>
      </c>
      <c r="CK556" s="2">
        <v>17.13</v>
      </c>
      <c r="CL556" t="s">
        <v>131</v>
      </c>
      <c r="CM556" t="s">
        <v>132</v>
      </c>
      <c r="CN556" t="s">
        <v>133</v>
      </c>
      <c r="CP556" t="s">
        <v>113</v>
      </c>
      <c r="CQ556" t="s">
        <v>134</v>
      </c>
      <c r="CR556" t="s">
        <v>113</v>
      </c>
      <c r="CS556" t="s">
        <v>134</v>
      </c>
      <c r="CT556" t="s">
        <v>132</v>
      </c>
      <c r="CU556" t="s">
        <v>134</v>
      </c>
      <c r="CV556" t="s">
        <v>132</v>
      </c>
      <c r="CW556" t="s">
        <v>4686</v>
      </c>
      <c r="CX556" s="5">
        <v>16702854599</v>
      </c>
      <c r="CY556" t="s">
        <v>4681</v>
      </c>
      <c r="CZ556" t="s">
        <v>399</v>
      </c>
      <c r="DA556" t="s">
        <v>134</v>
      </c>
      <c r="DB556" t="s">
        <v>113</v>
      </c>
    </row>
    <row r="557" spans="1:111" ht="14.45" customHeight="1" x14ac:dyDescent="0.25">
      <c r="A557" t="s">
        <v>4687</v>
      </c>
      <c r="B557" t="s">
        <v>111</v>
      </c>
      <c r="C557" s="1">
        <v>44789.205395138888</v>
      </c>
      <c r="D557" s="1">
        <v>44872</v>
      </c>
      <c r="E557" t="s">
        <v>112</v>
      </c>
      <c r="F557" s="1">
        <v>44833.833333333336</v>
      </c>
      <c r="G557" t="s">
        <v>113</v>
      </c>
      <c r="H557" t="s">
        <v>113</v>
      </c>
      <c r="I557" t="s">
        <v>113</v>
      </c>
      <c r="J557" t="s">
        <v>2332</v>
      </c>
      <c r="K557" t="s">
        <v>956</v>
      </c>
      <c r="L557" t="s">
        <v>2957</v>
      </c>
      <c r="M557" t="s">
        <v>141</v>
      </c>
      <c r="N557" t="s">
        <v>708</v>
      </c>
      <c r="O557" t="s">
        <v>118</v>
      </c>
      <c r="P557" s="4">
        <v>96950</v>
      </c>
      <c r="Q557" t="s">
        <v>119</v>
      </c>
      <c r="R557" t="s">
        <v>132</v>
      </c>
      <c r="S557" s="5">
        <v>16702330800</v>
      </c>
      <c r="U557">
        <v>62441</v>
      </c>
      <c r="V557" t="s">
        <v>120</v>
      </c>
      <c r="X557" t="s">
        <v>2958</v>
      </c>
      <c r="Y557" t="s">
        <v>4688</v>
      </c>
      <c r="Z557" t="s">
        <v>4689</v>
      </c>
      <c r="AA557" t="s">
        <v>1755</v>
      </c>
      <c r="AB557" t="s">
        <v>2957</v>
      </c>
      <c r="AC557" t="s">
        <v>141</v>
      </c>
      <c r="AD557" t="s">
        <v>708</v>
      </c>
      <c r="AE557" t="s">
        <v>118</v>
      </c>
      <c r="AF557" s="4">
        <v>96950</v>
      </c>
      <c r="AG557" t="s">
        <v>119</v>
      </c>
      <c r="AH557" t="s">
        <v>132</v>
      </c>
      <c r="AI557" s="5">
        <v>16702330800</v>
      </c>
      <c r="AK557" t="s">
        <v>962</v>
      </c>
      <c r="BC557" t="str">
        <f>"39-9011.00"</f>
        <v>39-9011.00</v>
      </c>
      <c r="BD557" t="s">
        <v>1758</v>
      </c>
      <c r="BE557" t="s">
        <v>4690</v>
      </c>
      <c r="BF557" t="s">
        <v>4691</v>
      </c>
      <c r="BG557">
        <v>2</v>
      </c>
      <c r="BI557" s="1">
        <v>44835</v>
      </c>
      <c r="BJ557" s="1">
        <v>45199</v>
      </c>
      <c r="BM557">
        <v>35</v>
      </c>
      <c r="BN557">
        <v>0</v>
      </c>
      <c r="BO557">
        <v>7</v>
      </c>
      <c r="BP557">
        <v>7</v>
      </c>
      <c r="BQ557">
        <v>7</v>
      </c>
      <c r="BR557">
        <v>7</v>
      </c>
      <c r="BS557">
        <v>7</v>
      </c>
      <c r="BT557">
        <v>0</v>
      </c>
      <c r="BU557" t="str">
        <f>"8:00 AM"</f>
        <v>8:00 AM</v>
      </c>
      <c r="BV557" t="str">
        <f>"4:00 PM"</f>
        <v>4:00 PM</v>
      </c>
      <c r="BW557" t="s">
        <v>164</v>
      </c>
      <c r="BX557">
        <v>0</v>
      </c>
      <c r="BY557">
        <v>12</v>
      </c>
      <c r="BZ557" t="s">
        <v>113</v>
      </c>
      <c r="CB557" s="3" t="s">
        <v>4692</v>
      </c>
      <c r="CC557" t="s">
        <v>2957</v>
      </c>
      <c r="CD557" t="s">
        <v>141</v>
      </c>
      <c r="CE557" t="s">
        <v>708</v>
      </c>
      <c r="CF557" t="s">
        <v>118</v>
      </c>
      <c r="CG557" s="4">
        <v>96950</v>
      </c>
      <c r="CH557" s="2">
        <v>7.53</v>
      </c>
      <c r="CI557" s="2">
        <v>7.53</v>
      </c>
      <c r="CJ557" s="2">
        <v>11.3</v>
      </c>
      <c r="CK557" s="2">
        <v>11.3</v>
      </c>
      <c r="CL557" t="s">
        <v>131</v>
      </c>
      <c r="CM557" t="s">
        <v>132</v>
      </c>
      <c r="CN557" t="s">
        <v>133</v>
      </c>
      <c r="CP557" t="s">
        <v>113</v>
      </c>
      <c r="CQ557" t="s">
        <v>134</v>
      </c>
      <c r="CR557" t="s">
        <v>113</v>
      </c>
      <c r="CS557" t="s">
        <v>134</v>
      </c>
      <c r="CT557" t="s">
        <v>132</v>
      </c>
      <c r="CU557" t="s">
        <v>134</v>
      </c>
      <c r="CV557" t="s">
        <v>132</v>
      </c>
      <c r="CW557" t="s">
        <v>132</v>
      </c>
      <c r="CX557" s="5">
        <v>16702330800</v>
      </c>
      <c r="CY557" t="s">
        <v>962</v>
      </c>
      <c r="CZ557" t="s">
        <v>132</v>
      </c>
      <c r="DA557" t="s">
        <v>134</v>
      </c>
      <c r="DB557" t="s">
        <v>113</v>
      </c>
      <c r="DC557" t="s">
        <v>696</v>
      </c>
      <c r="DD557" t="s">
        <v>696</v>
      </c>
      <c r="DE557" t="s">
        <v>696</v>
      </c>
      <c r="DF557" t="s">
        <v>696</v>
      </c>
      <c r="DG557" t="s">
        <v>132</v>
      </c>
    </row>
    <row r="558" spans="1:111" ht="14.45" customHeight="1" x14ac:dyDescent="0.25">
      <c r="A558" t="s">
        <v>4487</v>
      </c>
      <c r="B558" t="s">
        <v>111</v>
      </c>
      <c r="C558" s="1">
        <v>44778.20450104167</v>
      </c>
      <c r="D558" s="1">
        <v>44871</v>
      </c>
      <c r="E558" t="s">
        <v>170</v>
      </c>
      <c r="G558" t="s">
        <v>113</v>
      </c>
      <c r="H558" t="s">
        <v>113</v>
      </c>
      <c r="I558" t="s">
        <v>113</v>
      </c>
      <c r="J558" t="s">
        <v>138</v>
      </c>
      <c r="L558" t="s">
        <v>139</v>
      </c>
      <c r="M558" t="s">
        <v>140</v>
      </c>
      <c r="N558" t="s">
        <v>141</v>
      </c>
      <c r="O558" t="s">
        <v>118</v>
      </c>
      <c r="P558" s="4">
        <v>96950</v>
      </c>
      <c r="Q558" t="s">
        <v>119</v>
      </c>
      <c r="S558" s="5">
        <v>16702351231</v>
      </c>
      <c r="U558">
        <v>44512</v>
      </c>
      <c r="V558" t="s">
        <v>120</v>
      </c>
      <c r="X558" t="s">
        <v>142</v>
      </c>
      <c r="Y558" t="s">
        <v>143</v>
      </c>
      <c r="AA558" t="s">
        <v>144</v>
      </c>
      <c r="AB558" t="s">
        <v>145</v>
      </c>
      <c r="AC558" t="s">
        <v>140</v>
      </c>
      <c r="AD558" t="s">
        <v>141</v>
      </c>
      <c r="AE558" t="s">
        <v>118</v>
      </c>
      <c r="AF558" s="4">
        <v>96950</v>
      </c>
      <c r="AG558" t="s">
        <v>119</v>
      </c>
      <c r="AI558" s="5">
        <v>16702351231</v>
      </c>
      <c r="AK558" t="s">
        <v>146</v>
      </c>
      <c r="BC558" t="str">
        <f>"13-2011.00"</f>
        <v>13-2011.00</v>
      </c>
      <c r="BD558" t="s">
        <v>147</v>
      </c>
      <c r="BE558" t="s">
        <v>148</v>
      </c>
      <c r="BF558" t="s">
        <v>149</v>
      </c>
      <c r="BG558">
        <v>1</v>
      </c>
      <c r="BI558" s="1">
        <v>44896</v>
      </c>
      <c r="BJ558" s="1">
        <v>45260</v>
      </c>
      <c r="BM558">
        <v>35</v>
      </c>
      <c r="BN558">
        <v>8</v>
      </c>
      <c r="BO558">
        <v>0</v>
      </c>
      <c r="BP558">
        <v>7</v>
      </c>
      <c r="BQ558">
        <v>5</v>
      </c>
      <c r="BR558">
        <v>5</v>
      </c>
      <c r="BS558">
        <v>5</v>
      </c>
      <c r="BT558">
        <v>5</v>
      </c>
      <c r="BU558" t="str">
        <f>"12:00 PM"</f>
        <v>12:00 PM</v>
      </c>
      <c r="BV558" t="str">
        <f>"5:00 PM"</f>
        <v>5:00 PM</v>
      </c>
      <c r="BW558" t="s">
        <v>150</v>
      </c>
      <c r="BX558">
        <v>0</v>
      </c>
      <c r="BY558">
        <v>24</v>
      </c>
      <c r="BZ558" t="s">
        <v>113</v>
      </c>
      <c r="CB558" t="s">
        <v>151</v>
      </c>
      <c r="CC558" t="s">
        <v>140</v>
      </c>
      <c r="CE558" t="s">
        <v>141</v>
      </c>
      <c r="CF558" t="s">
        <v>118</v>
      </c>
      <c r="CG558" s="4">
        <v>96950</v>
      </c>
      <c r="CH558" s="2">
        <v>16.190000000000001</v>
      </c>
      <c r="CI558" s="2">
        <v>16.190000000000001</v>
      </c>
      <c r="CJ558" s="2">
        <v>24.29</v>
      </c>
      <c r="CK558" s="2">
        <v>24.29</v>
      </c>
      <c r="CL558" t="s">
        <v>131</v>
      </c>
      <c r="CM558" t="s">
        <v>132</v>
      </c>
      <c r="CN558" t="s">
        <v>133</v>
      </c>
      <c r="CP558" t="s">
        <v>113</v>
      </c>
      <c r="CQ558" t="s">
        <v>134</v>
      </c>
      <c r="CR558" t="s">
        <v>113</v>
      </c>
      <c r="CS558" t="s">
        <v>134</v>
      </c>
      <c r="CT558" t="s">
        <v>132</v>
      </c>
      <c r="CU558" t="s">
        <v>134</v>
      </c>
      <c r="CV558" t="s">
        <v>134</v>
      </c>
      <c r="CW558" t="s">
        <v>1691</v>
      </c>
      <c r="CX558" s="5">
        <v>16702351231</v>
      </c>
      <c r="CY558" t="s">
        <v>146</v>
      </c>
      <c r="CZ558" t="s">
        <v>132</v>
      </c>
      <c r="DA558" t="s">
        <v>134</v>
      </c>
      <c r="DB558" t="s">
        <v>113</v>
      </c>
    </row>
    <row r="559" spans="1:111" ht="14.45" customHeight="1" x14ac:dyDescent="0.25">
      <c r="A559" t="s">
        <v>4488</v>
      </c>
      <c r="B559" t="s">
        <v>111</v>
      </c>
      <c r="C559" s="1">
        <v>44838.261229976852</v>
      </c>
      <c r="D559" s="1">
        <v>44871</v>
      </c>
      <c r="E559" t="s">
        <v>170</v>
      </c>
      <c r="G559" t="s">
        <v>113</v>
      </c>
      <c r="H559" t="s">
        <v>113</v>
      </c>
      <c r="I559" t="s">
        <v>113</v>
      </c>
      <c r="J559" t="s">
        <v>4489</v>
      </c>
      <c r="K559" t="s">
        <v>4490</v>
      </c>
      <c r="L559" t="s">
        <v>4277</v>
      </c>
      <c r="N559" t="s">
        <v>234</v>
      </c>
      <c r="O559" t="s">
        <v>118</v>
      </c>
      <c r="P559" s="4">
        <v>96951</v>
      </c>
      <c r="Q559" t="s">
        <v>119</v>
      </c>
      <c r="S559" s="5">
        <v>16702873397</v>
      </c>
      <c r="U559">
        <v>452319</v>
      </c>
      <c r="V559" t="s">
        <v>120</v>
      </c>
      <c r="X559" t="s">
        <v>4491</v>
      </c>
      <c r="Y559" t="s">
        <v>4492</v>
      </c>
      <c r="Z559" t="s">
        <v>4493</v>
      </c>
      <c r="AA559" t="s">
        <v>450</v>
      </c>
      <c r="AB559" t="s">
        <v>4277</v>
      </c>
      <c r="AD559" t="s">
        <v>234</v>
      </c>
      <c r="AE559" t="s">
        <v>118</v>
      </c>
      <c r="AF559" s="4">
        <v>96951</v>
      </c>
      <c r="AG559" t="s">
        <v>119</v>
      </c>
      <c r="AI559" s="5">
        <v>16702873397</v>
      </c>
      <c r="AK559" t="s">
        <v>4494</v>
      </c>
      <c r="BC559" t="str">
        <f>"13-1023.00"</f>
        <v>13-1023.00</v>
      </c>
      <c r="BD559" t="s">
        <v>4495</v>
      </c>
      <c r="BE559" t="s">
        <v>4496</v>
      </c>
      <c r="BF559" t="s">
        <v>4497</v>
      </c>
      <c r="BG559">
        <v>1</v>
      </c>
      <c r="BI559" s="1">
        <v>44958</v>
      </c>
      <c r="BJ559" s="1">
        <v>45322</v>
      </c>
      <c r="BM559">
        <v>35</v>
      </c>
      <c r="BN559">
        <v>0</v>
      </c>
      <c r="BO559">
        <v>7</v>
      </c>
      <c r="BP559">
        <v>7</v>
      </c>
      <c r="BQ559">
        <v>7</v>
      </c>
      <c r="BR559">
        <v>7</v>
      </c>
      <c r="BS559">
        <v>7</v>
      </c>
      <c r="BT559">
        <v>0</v>
      </c>
      <c r="BU559" t="str">
        <f>"8:00 AM"</f>
        <v>8:00 AM</v>
      </c>
      <c r="BV559" t="str">
        <f>"3:00 PM"</f>
        <v>3:00 PM</v>
      </c>
      <c r="BW559" t="s">
        <v>164</v>
      </c>
      <c r="BX559">
        <v>12</v>
      </c>
      <c r="BY559">
        <v>12</v>
      </c>
      <c r="BZ559" t="s">
        <v>113</v>
      </c>
      <c r="CB559" s="3" t="s">
        <v>4498</v>
      </c>
      <c r="CC559" t="s">
        <v>4277</v>
      </c>
      <c r="CE559" t="s">
        <v>234</v>
      </c>
      <c r="CF559" t="s">
        <v>118</v>
      </c>
      <c r="CG559" s="4">
        <v>96951</v>
      </c>
      <c r="CH559" s="2">
        <v>10.58</v>
      </c>
      <c r="CI559" s="2">
        <v>10.58</v>
      </c>
      <c r="CJ559" s="2">
        <v>15.87</v>
      </c>
      <c r="CK559" s="2">
        <v>15.87</v>
      </c>
      <c r="CL559" t="s">
        <v>131</v>
      </c>
      <c r="CM559" t="s">
        <v>132</v>
      </c>
      <c r="CN559" t="s">
        <v>133</v>
      </c>
      <c r="CP559" t="s">
        <v>113</v>
      </c>
      <c r="CQ559" t="s">
        <v>134</v>
      </c>
      <c r="CR559" t="s">
        <v>113</v>
      </c>
      <c r="CS559" t="s">
        <v>134</v>
      </c>
      <c r="CT559" t="s">
        <v>132</v>
      </c>
      <c r="CU559" t="s">
        <v>134</v>
      </c>
      <c r="CV559" t="s">
        <v>134</v>
      </c>
      <c r="CW559" t="s">
        <v>132</v>
      </c>
      <c r="CX559" s="5">
        <v>16702873397</v>
      </c>
      <c r="CY559" t="s">
        <v>4494</v>
      </c>
      <c r="CZ559" t="s">
        <v>132</v>
      </c>
      <c r="DA559" t="s">
        <v>134</v>
      </c>
      <c r="DB559" t="s">
        <v>113</v>
      </c>
    </row>
    <row r="560" spans="1:111" ht="14.45" customHeight="1" x14ac:dyDescent="0.25">
      <c r="A560" t="s">
        <v>4499</v>
      </c>
      <c r="B560" t="s">
        <v>111</v>
      </c>
      <c r="C560" s="1">
        <v>44838.28845</v>
      </c>
      <c r="D560" s="1">
        <v>44871</v>
      </c>
      <c r="E560" t="s">
        <v>170</v>
      </c>
      <c r="G560" t="s">
        <v>113</v>
      </c>
      <c r="H560" t="s">
        <v>113</v>
      </c>
      <c r="I560" t="s">
        <v>113</v>
      </c>
      <c r="J560" t="s">
        <v>4489</v>
      </c>
      <c r="K560" t="s">
        <v>4500</v>
      </c>
      <c r="L560" t="s">
        <v>4277</v>
      </c>
      <c r="N560" t="s">
        <v>234</v>
      </c>
      <c r="O560" t="s">
        <v>118</v>
      </c>
      <c r="P560" s="4">
        <v>96951</v>
      </c>
      <c r="Q560" t="s">
        <v>119</v>
      </c>
      <c r="S560" s="5">
        <v>16702873397</v>
      </c>
      <c r="U560">
        <v>812112</v>
      </c>
      <c r="V560" t="s">
        <v>120</v>
      </c>
      <c r="X560" t="s">
        <v>4491</v>
      </c>
      <c r="Y560" t="s">
        <v>4492</v>
      </c>
      <c r="Z560" t="s">
        <v>4493</v>
      </c>
      <c r="AA560" t="s">
        <v>450</v>
      </c>
      <c r="AB560" t="s">
        <v>4277</v>
      </c>
      <c r="AD560" t="s">
        <v>234</v>
      </c>
      <c r="AE560" t="s">
        <v>118</v>
      </c>
      <c r="AF560" s="4">
        <v>96951</v>
      </c>
      <c r="AG560" t="s">
        <v>119</v>
      </c>
      <c r="AI560" s="5">
        <v>16702873397</v>
      </c>
      <c r="AK560" t="s">
        <v>4494</v>
      </c>
      <c r="BC560" t="str">
        <f>"39-5012.00"</f>
        <v>39-5012.00</v>
      </c>
      <c r="BD560" t="s">
        <v>806</v>
      </c>
      <c r="BE560" t="s">
        <v>4501</v>
      </c>
      <c r="BF560" t="s">
        <v>4502</v>
      </c>
      <c r="BG560">
        <v>2</v>
      </c>
      <c r="BI560" s="1">
        <v>44958</v>
      </c>
      <c r="BJ560" s="1">
        <v>45322</v>
      </c>
      <c r="BM560">
        <v>35</v>
      </c>
      <c r="BN560">
        <v>0</v>
      </c>
      <c r="BO560">
        <v>7</v>
      </c>
      <c r="BP560">
        <v>7</v>
      </c>
      <c r="BQ560">
        <v>7</v>
      </c>
      <c r="BR560">
        <v>7</v>
      </c>
      <c r="BS560">
        <v>7</v>
      </c>
      <c r="BT560">
        <v>0</v>
      </c>
      <c r="BU560" t="str">
        <f>"12:00 PM"</f>
        <v>12:00 PM</v>
      </c>
      <c r="BV560" t="str">
        <f>"7:00 PM"</f>
        <v>7:00 PM</v>
      </c>
      <c r="BW560" t="s">
        <v>164</v>
      </c>
      <c r="BX560">
        <v>12</v>
      </c>
      <c r="BY560">
        <v>12</v>
      </c>
      <c r="BZ560" t="s">
        <v>113</v>
      </c>
      <c r="CB560" s="3" t="s">
        <v>4503</v>
      </c>
      <c r="CC560" t="s">
        <v>4277</v>
      </c>
      <c r="CE560" t="s">
        <v>234</v>
      </c>
      <c r="CF560" t="s">
        <v>118</v>
      </c>
      <c r="CG560" s="4">
        <v>96951</v>
      </c>
      <c r="CH560" s="2">
        <v>7.88</v>
      </c>
      <c r="CI560" s="2">
        <v>7.88</v>
      </c>
      <c r="CJ560" s="2">
        <v>11.82</v>
      </c>
      <c r="CK560" s="2">
        <v>11.82</v>
      </c>
      <c r="CL560" t="s">
        <v>131</v>
      </c>
      <c r="CM560" t="s">
        <v>132</v>
      </c>
      <c r="CN560" t="s">
        <v>133</v>
      </c>
      <c r="CP560" t="s">
        <v>113</v>
      </c>
      <c r="CQ560" t="s">
        <v>134</v>
      </c>
      <c r="CR560" t="s">
        <v>113</v>
      </c>
      <c r="CS560" t="s">
        <v>134</v>
      </c>
      <c r="CT560" t="s">
        <v>132</v>
      </c>
      <c r="CU560" t="s">
        <v>134</v>
      </c>
      <c r="CV560" t="s">
        <v>134</v>
      </c>
      <c r="CW560" t="s">
        <v>132</v>
      </c>
      <c r="CX560" s="5">
        <v>16702873397</v>
      </c>
      <c r="CY560" t="s">
        <v>4494</v>
      </c>
      <c r="CZ560" t="s">
        <v>132</v>
      </c>
      <c r="DA560" t="s">
        <v>134</v>
      </c>
      <c r="DB560" t="s">
        <v>113</v>
      </c>
    </row>
    <row r="561" spans="1:111" ht="14.45" customHeight="1" x14ac:dyDescent="0.25">
      <c r="A561" t="s">
        <v>4504</v>
      </c>
      <c r="B561" t="s">
        <v>111</v>
      </c>
      <c r="C561" s="1">
        <v>44838.272360648145</v>
      </c>
      <c r="D561" s="1">
        <v>44871</v>
      </c>
      <c r="E561" t="s">
        <v>170</v>
      </c>
      <c r="G561" t="s">
        <v>113</v>
      </c>
      <c r="H561" t="s">
        <v>113</v>
      </c>
      <c r="I561" t="s">
        <v>113</v>
      </c>
      <c r="J561" t="s">
        <v>4489</v>
      </c>
      <c r="K561" t="s">
        <v>4505</v>
      </c>
      <c r="L561" t="s">
        <v>4277</v>
      </c>
      <c r="N561" t="s">
        <v>234</v>
      </c>
      <c r="O561" t="s">
        <v>118</v>
      </c>
      <c r="P561" s="4">
        <v>96951</v>
      </c>
      <c r="Q561" t="s">
        <v>119</v>
      </c>
      <c r="S561" s="5">
        <v>16702873397</v>
      </c>
      <c r="U561">
        <v>72251</v>
      </c>
      <c r="V561" t="s">
        <v>120</v>
      </c>
      <c r="X561" t="s">
        <v>4491</v>
      </c>
      <c r="Y561" t="s">
        <v>4492</v>
      </c>
      <c r="Z561" t="s">
        <v>4493</v>
      </c>
      <c r="AA561" t="s">
        <v>450</v>
      </c>
      <c r="AB561" t="s">
        <v>4277</v>
      </c>
      <c r="AD561" t="s">
        <v>234</v>
      </c>
      <c r="AE561" t="s">
        <v>118</v>
      </c>
      <c r="AF561" s="4">
        <v>96951</v>
      </c>
      <c r="AG561" t="s">
        <v>119</v>
      </c>
      <c r="AI561" s="5">
        <v>16702873397</v>
      </c>
      <c r="AK561" t="s">
        <v>4494</v>
      </c>
      <c r="BC561" t="str">
        <f>"35-2011.00"</f>
        <v>35-2011.00</v>
      </c>
      <c r="BD561" t="s">
        <v>4506</v>
      </c>
      <c r="BE561" t="s">
        <v>4507</v>
      </c>
      <c r="BF561" t="s">
        <v>289</v>
      </c>
      <c r="BG561">
        <v>1</v>
      </c>
      <c r="BI561" s="1">
        <v>44958</v>
      </c>
      <c r="BJ561" s="1">
        <v>45322</v>
      </c>
      <c r="BM561">
        <v>35</v>
      </c>
      <c r="BN561">
        <v>0</v>
      </c>
      <c r="BO561">
        <v>7</v>
      </c>
      <c r="BP561">
        <v>7</v>
      </c>
      <c r="BQ561">
        <v>7</v>
      </c>
      <c r="BR561">
        <v>7</v>
      </c>
      <c r="BS561">
        <v>7</v>
      </c>
      <c r="BT561">
        <v>0</v>
      </c>
      <c r="BU561" t="str">
        <f>"8:00 AM"</f>
        <v>8:00 AM</v>
      </c>
      <c r="BV561" t="str">
        <f>"4:00 PM"</f>
        <v>4:00 PM</v>
      </c>
      <c r="BW561" t="s">
        <v>164</v>
      </c>
      <c r="BX561">
        <v>6</v>
      </c>
      <c r="BY561">
        <v>6</v>
      </c>
      <c r="BZ561" t="s">
        <v>113</v>
      </c>
      <c r="CB561" s="3" t="s">
        <v>4508</v>
      </c>
      <c r="CC561" t="s">
        <v>4277</v>
      </c>
      <c r="CE561" t="s">
        <v>234</v>
      </c>
      <c r="CF561" t="s">
        <v>118</v>
      </c>
      <c r="CG561" s="4">
        <v>96951</v>
      </c>
      <c r="CH561" s="2">
        <v>8.76</v>
      </c>
      <c r="CI561" s="2">
        <v>8.76</v>
      </c>
      <c r="CJ561" s="2">
        <v>13.14</v>
      </c>
      <c r="CK561" s="2">
        <v>13.14</v>
      </c>
      <c r="CL561" t="s">
        <v>131</v>
      </c>
      <c r="CM561" t="s">
        <v>132</v>
      </c>
      <c r="CN561" t="s">
        <v>133</v>
      </c>
      <c r="CP561" t="s">
        <v>113</v>
      </c>
      <c r="CQ561" t="s">
        <v>134</v>
      </c>
      <c r="CR561" t="s">
        <v>113</v>
      </c>
      <c r="CS561" t="s">
        <v>134</v>
      </c>
      <c r="CT561" t="s">
        <v>132</v>
      </c>
      <c r="CU561" t="s">
        <v>134</v>
      </c>
      <c r="CV561" t="s">
        <v>134</v>
      </c>
      <c r="CW561" t="s">
        <v>132</v>
      </c>
      <c r="CX561" s="5">
        <v>16702873397</v>
      </c>
      <c r="CY561" t="s">
        <v>4494</v>
      </c>
      <c r="CZ561" t="s">
        <v>132</v>
      </c>
      <c r="DA561" t="s">
        <v>134</v>
      </c>
      <c r="DB561" t="s">
        <v>113</v>
      </c>
    </row>
    <row r="562" spans="1:111" ht="14.45" customHeight="1" x14ac:dyDescent="0.25">
      <c r="A562" t="s">
        <v>4327</v>
      </c>
      <c r="B562" t="s">
        <v>356</v>
      </c>
      <c r="C562" s="1">
        <v>44850.987425810185</v>
      </c>
      <c r="D562" s="1">
        <v>44869</v>
      </c>
      <c r="E562" t="s">
        <v>170</v>
      </c>
      <c r="G562" t="s">
        <v>113</v>
      </c>
      <c r="H562" t="s">
        <v>113</v>
      </c>
      <c r="I562" t="s">
        <v>113</v>
      </c>
      <c r="J562" t="s">
        <v>4328</v>
      </c>
      <c r="L562" t="s">
        <v>4254</v>
      </c>
      <c r="N562" t="s">
        <v>141</v>
      </c>
      <c r="O562" t="s">
        <v>118</v>
      </c>
      <c r="P562" s="4">
        <v>96950</v>
      </c>
      <c r="Q562" t="s">
        <v>119</v>
      </c>
      <c r="S562" s="5">
        <v>16707892777</v>
      </c>
      <c r="U562">
        <v>722330</v>
      </c>
      <c r="V562" t="s">
        <v>120</v>
      </c>
      <c r="X562" t="s">
        <v>4329</v>
      </c>
      <c r="Y562" t="s">
        <v>4330</v>
      </c>
      <c r="AA562" t="s">
        <v>2648</v>
      </c>
      <c r="AB562" t="s">
        <v>4331</v>
      </c>
      <c r="AD562" t="s">
        <v>141</v>
      </c>
      <c r="AE562" t="s">
        <v>118</v>
      </c>
      <c r="AF562" s="4">
        <v>96950</v>
      </c>
      <c r="AG562" t="s">
        <v>119</v>
      </c>
      <c r="AI562" s="5">
        <v>16707892777</v>
      </c>
      <c r="AK562" t="s">
        <v>4332</v>
      </c>
      <c r="BC562" t="str">
        <f>"35-2021.00"</f>
        <v>35-2021.00</v>
      </c>
      <c r="BD562" t="s">
        <v>1703</v>
      </c>
      <c r="BE562" t="s">
        <v>4333</v>
      </c>
      <c r="BF562" t="s">
        <v>1703</v>
      </c>
      <c r="BG562">
        <v>1</v>
      </c>
      <c r="BI562" s="1">
        <v>44926</v>
      </c>
      <c r="BJ562" s="1">
        <v>45199</v>
      </c>
      <c r="BM562">
        <v>35</v>
      </c>
      <c r="BN562">
        <v>0</v>
      </c>
      <c r="BO562">
        <v>7</v>
      </c>
      <c r="BP562">
        <v>7</v>
      </c>
      <c r="BQ562">
        <v>7</v>
      </c>
      <c r="BR562">
        <v>7</v>
      </c>
      <c r="BS562">
        <v>7</v>
      </c>
      <c r="BT562">
        <v>0</v>
      </c>
      <c r="BU562" t="str">
        <f>"2:00 PM"</f>
        <v>2:00 PM</v>
      </c>
      <c r="BV562" t="str">
        <f>"8:00 PM"</f>
        <v>8:00 PM</v>
      </c>
      <c r="BW562" t="s">
        <v>164</v>
      </c>
      <c r="BX562">
        <v>0</v>
      </c>
      <c r="BY562">
        <v>6</v>
      </c>
      <c r="BZ562" t="s">
        <v>113</v>
      </c>
      <c r="CB562" s="3" t="s">
        <v>4334</v>
      </c>
      <c r="CC562" t="s">
        <v>4335</v>
      </c>
      <c r="CE562" t="s">
        <v>141</v>
      </c>
      <c r="CF562" t="s">
        <v>118</v>
      </c>
      <c r="CG562" s="4">
        <v>96950</v>
      </c>
      <c r="CH562" s="2">
        <v>7.87</v>
      </c>
      <c r="CI562" s="2">
        <v>7.87</v>
      </c>
      <c r="CJ562" s="2">
        <v>0</v>
      </c>
      <c r="CK562" s="2">
        <v>0</v>
      </c>
      <c r="CL562" t="s">
        <v>131</v>
      </c>
      <c r="CN562" t="s">
        <v>133</v>
      </c>
      <c r="CP562" t="s">
        <v>113</v>
      </c>
      <c r="CQ562" t="s">
        <v>134</v>
      </c>
      <c r="CR562" t="s">
        <v>113</v>
      </c>
      <c r="CS562" t="s">
        <v>113</v>
      </c>
      <c r="CT562" t="s">
        <v>132</v>
      </c>
      <c r="CU562" t="s">
        <v>132</v>
      </c>
      <c r="CV562" t="s">
        <v>132</v>
      </c>
      <c r="CW562" t="s">
        <v>3989</v>
      </c>
      <c r="CX562" s="5">
        <v>16707892777</v>
      </c>
      <c r="CY562" t="s">
        <v>4332</v>
      </c>
      <c r="CZ562" t="s">
        <v>557</v>
      </c>
      <c r="DA562" t="s">
        <v>134</v>
      </c>
      <c r="DB562" t="s">
        <v>113</v>
      </c>
    </row>
    <row r="563" spans="1:111" ht="14.45" customHeight="1" x14ac:dyDescent="0.25">
      <c r="A563" t="s">
        <v>4336</v>
      </c>
      <c r="B563" t="s">
        <v>356</v>
      </c>
      <c r="C563" s="1">
        <v>44815.950606134262</v>
      </c>
      <c r="D563" s="1">
        <v>44869</v>
      </c>
      <c r="E563" t="s">
        <v>112</v>
      </c>
      <c r="F563" s="1">
        <v>44812.833333333336</v>
      </c>
      <c r="G563" t="s">
        <v>113</v>
      </c>
      <c r="H563" t="s">
        <v>113</v>
      </c>
      <c r="I563" t="s">
        <v>113</v>
      </c>
      <c r="J563" t="s">
        <v>1766</v>
      </c>
      <c r="K563" t="s">
        <v>1767</v>
      </c>
      <c r="L563" t="s">
        <v>1768</v>
      </c>
      <c r="M563" t="s">
        <v>1138</v>
      </c>
      <c r="N563" t="s">
        <v>117</v>
      </c>
      <c r="O563" t="s">
        <v>118</v>
      </c>
      <c r="P563" s="4">
        <v>96950</v>
      </c>
      <c r="Q563" t="s">
        <v>119</v>
      </c>
      <c r="R563" t="s">
        <v>132</v>
      </c>
      <c r="S563" s="5">
        <v>16702349889</v>
      </c>
      <c r="U563">
        <v>236116</v>
      </c>
      <c r="V563" t="s">
        <v>120</v>
      </c>
      <c r="X563" t="s">
        <v>1780</v>
      </c>
      <c r="Y563" t="s">
        <v>1781</v>
      </c>
      <c r="Z563" t="s">
        <v>4337</v>
      </c>
      <c r="AA563" t="s">
        <v>1772</v>
      </c>
      <c r="AB563" t="s">
        <v>1777</v>
      </c>
      <c r="AC563" t="s">
        <v>132</v>
      </c>
      <c r="AD563" t="s">
        <v>117</v>
      </c>
      <c r="AE563" t="s">
        <v>118</v>
      </c>
      <c r="AF563" s="4">
        <v>96950</v>
      </c>
      <c r="AG563" t="s">
        <v>119</v>
      </c>
      <c r="AH563" t="s">
        <v>132</v>
      </c>
      <c r="AI563" s="5">
        <v>16702349889</v>
      </c>
      <c r="AK563" t="s">
        <v>1773</v>
      </c>
      <c r="BC563" t="str">
        <f>"49-9071.00"</f>
        <v>49-9071.00</v>
      </c>
      <c r="BD563" t="s">
        <v>240</v>
      </c>
      <c r="BE563" t="s">
        <v>4338</v>
      </c>
      <c r="BF563" t="s">
        <v>4339</v>
      </c>
      <c r="BG563">
        <v>3</v>
      </c>
      <c r="BI563" s="1">
        <v>44866</v>
      </c>
      <c r="BJ563" s="1">
        <v>45230</v>
      </c>
      <c r="BM563">
        <v>40</v>
      </c>
      <c r="BN563">
        <v>0</v>
      </c>
      <c r="BO563">
        <v>8</v>
      </c>
      <c r="BP563">
        <v>8</v>
      </c>
      <c r="BQ563">
        <v>8</v>
      </c>
      <c r="BR563">
        <v>8</v>
      </c>
      <c r="BS563">
        <v>8</v>
      </c>
      <c r="BT563">
        <v>0</v>
      </c>
      <c r="BU563" t="str">
        <f>"8:00 AM"</f>
        <v>8:00 AM</v>
      </c>
      <c r="BV563" t="str">
        <f>"5:00 PM"</f>
        <v>5:00 PM</v>
      </c>
      <c r="BW563" t="s">
        <v>164</v>
      </c>
      <c r="BX563">
        <v>0</v>
      </c>
      <c r="BY563">
        <v>24</v>
      </c>
      <c r="BZ563" t="s">
        <v>113</v>
      </c>
      <c r="CB563" t="s">
        <v>4340</v>
      </c>
      <c r="CC563" t="s">
        <v>4341</v>
      </c>
      <c r="CD563" t="s">
        <v>132</v>
      </c>
      <c r="CE563" t="s">
        <v>117</v>
      </c>
      <c r="CF563" t="s">
        <v>118</v>
      </c>
      <c r="CG563" s="4">
        <v>96950</v>
      </c>
      <c r="CH563" s="2">
        <v>9.19</v>
      </c>
      <c r="CI563" s="2">
        <v>10</v>
      </c>
      <c r="CJ563" s="2">
        <v>13.79</v>
      </c>
      <c r="CK563" s="2">
        <v>16.5</v>
      </c>
      <c r="CL563" t="s">
        <v>131</v>
      </c>
      <c r="CM563" t="s">
        <v>1778</v>
      </c>
      <c r="CN563" t="s">
        <v>133</v>
      </c>
      <c r="CP563" t="s">
        <v>113</v>
      </c>
      <c r="CQ563" t="s">
        <v>134</v>
      </c>
      <c r="CR563" t="s">
        <v>113</v>
      </c>
      <c r="CS563" t="s">
        <v>134</v>
      </c>
      <c r="CT563" t="s">
        <v>132</v>
      </c>
      <c r="CU563" t="s">
        <v>134</v>
      </c>
      <c r="CV563" t="s">
        <v>132</v>
      </c>
      <c r="CW563" t="s">
        <v>1779</v>
      </c>
      <c r="CX563" s="5">
        <v>16702349889</v>
      </c>
      <c r="CY563" t="s">
        <v>1773</v>
      </c>
      <c r="CZ563" t="s">
        <v>557</v>
      </c>
      <c r="DA563" t="s">
        <v>134</v>
      </c>
      <c r="DB563" t="s">
        <v>113</v>
      </c>
      <c r="DC563" t="s">
        <v>1780</v>
      </c>
      <c r="DD563" t="s">
        <v>1781</v>
      </c>
      <c r="DE563" t="s">
        <v>1032</v>
      </c>
      <c r="DF563" t="s">
        <v>4342</v>
      </c>
      <c r="DG563" t="s">
        <v>1773</v>
      </c>
    </row>
    <row r="564" spans="1:111" ht="14.45" customHeight="1" x14ac:dyDescent="0.25">
      <c r="A564" t="s">
        <v>4343</v>
      </c>
      <c r="B564" t="s">
        <v>187</v>
      </c>
      <c r="C564" s="1">
        <v>44768.878350347222</v>
      </c>
      <c r="D564" s="1">
        <v>44869</v>
      </c>
      <c r="E564" t="s">
        <v>170</v>
      </c>
      <c r="G564" t="s">
        <v>113</v>
      </c>
      <c r="H564" t="s">
        <v>113</v>
      </c>
      <c r="I564" t="s">
        <v>113</v>
      </c>
      <c r="J564" t="s">
        <v>4344</v>
      </c>
      <c r="L564" t="s">
        <v>4345</v>
      </c>
      <c r="M564" t="s">
        <v>4346</v>
      </c>
      <c r="N564" t="s">
        <v>117</v>
      </c>
      <c r="O564" t="s">
        <v>118</v>
      </c>
      <c r="P564" s="4">
        <v>96950</v>
      </c>
      <c r="Q564" t="s">
        <v>119</v>
      </c>
      <c r="S564" s="5">
        <v>16702331333</v>
      </c>
      <c r="U564">
        <v>72111</v>
      </c>
      <c r="V564" t="s">
        <v>120</v>
      </c>
      <c r="X564" t="s">
        <v>404</v>
      </c>
      <c r="Y564" t="s">
        <v>4347</v>
      </c>
      <c r="AA564" t="s">
        <v>144</v>
      </c>
      <c r="AB564" t="s">
        <v>4345</v>
      </c>
      <c r="AC564" t="s">
        <v>4346</v>
      </c>
      <c r="AD564" t="s">
        <v>117</v>
      </c>
      <c r="AE564" t="s">
        <v>118</v>
      </c>
      <c r="AF564" s="4">
        <v>96950</v>
      </c>
      <c r="AG564" t="s">
        <v>119</v>
      </c>
      <c r="AI564" s="5">
        <v>16702331333</v>
      </c>
      <c r="AK564" t="s">
        <v>4348</v>
      </c>
      <c r="BC564" t="str">
        <f>"43-3031.00"</f>
        <v>43-3031.00</v>
      </c>
      <c r="BD564" t="s">
        <v>316</v>
      </c>
      <c r="BE564" t="s">
        <v>4349</v>
      </c>
      <c r="BF564" t="s">
        <v>1366</v>
      </c>
      <c r="BG564">
        <v>2</v>
      </c>
      <c r="BH564">
        <v>2</v>
      </c>
      <c r="BI564" s="1">
        <v>44866</v>
      </c>
      <c r="BJ564" s="1">
        <v>45230</v>
      </c>
      <c r="BK564" s="1">
        <v>44869</v>
      </c>
      <c r="BL564" s="1">
        <v>45230</v>
      </c>
      <c r="BM564">
        <v>40</v>
      </c>
      <c r="BN564">
        <v>0</v>
      </c>
      <c r="BO564">
        <v>8</v>
      </c>
      <c r="BP564">
        <v>8</v>
      </c>
      <c r="BQ564">
        <v>8</v>
      </c>
      <c r="BR564">
        <v>8</v>
      </c>
      <c r="BS564">
        <v>8</v>
      </c>
      <c r="BT564">
        <v>0</v>
      </c>
      <c r="BU564" t="str">
        <f>"8:00 AM"</f>
        <v>8:00 AM</v>
      </c>
      <c r="BV564" t="str">
        <f>"5:00 PM"</f>
        <v>5:00 PM</v>
      </c>
      <c r="BW564" t="s">
        <v>394</v>
      </c>
      <c r="BX564">
        <v>0</v>
      </c>
      <c r="BY564">
        <v>24</v>
      </c>
      <c r="BZ564" t="s">
        <v>113</v>
      </c>
      <c r="CB564" s="3" t="s">
        <v>4350</v>
      </c>
      <c r="CC564" t="s">
        <v>4345</v>
      </c>
      <c r="CD564" t="s">
        <v>4346</v>
      </c>
      <c r="CE564" t="s">
        <v>117</v>
      </c>
      <c r="CF564" t="s">
        <v>118</v>
      </c>
      <c r="CG564" s="4">
        <v>96950</v>
      </c>
      <c r="CH564" s="2">
        <v>10.16</v>
      </c>
      <c r="CI564" s="2">
        <v>10.16</v>
      </c>
      <c r="CJ564" s="2">
        <v>15.24</v>
      </c>
      <c r="CK564" s="2">
        <v>15.24</v>
      </c>
      <c r="CL564" t="s">
        <v>131</v>
      </c>
      <c r="CM564" t="s">
        <v>132</v>
      </c>
      <c r="CN564" t="s">
        <v>133</v>
      </c>
      <c r="CP564" t="s">
        <v>113</v>
      </c>
      <c r="CQ564" t="s">
        <v>134</v>
      </c>
      <c r="CR564" t="s">
        <v>113</v>
      </c>
      <c r="CS564" t="s">
        <v>134</v>
      </c>
      <c r="CT564" t="s">
        <v>132</v>
      </c>
      <c r="CU564" t="s">
        <v>134</v>
      </c>
      <c r="CV564" t="s">
        <v>132</v>
      </c>
      <c r="CW564" t="s">
        <v>132</v>
      </c>
      <c r="CX564" s="5">
        <v>16702331333</v>
      </c>
      <c r="CY564" t="s">
        <v>4348</v>
      </c>
      <c r="CZ564" t="s">
        <v>132</v>
      </c>
      <c r="DA564" t="s">
        <v>134</v>
      </c>
      <c r="DB564" t="s">
        <v>113</v>
      </c>
      <c r="DC564" t="s">
        <v>404</v>
      </c>
      <c r="DD564" t="s">
        <v>4347</v>
      </c>
      <c r="DF564" t="s">
        <v>4351</v>
      </c>
      <c r="DG564" t="s">
        <v>4348</v>
      </c>
    </row>
    <row r="565" spans="1:111" ht="14.45" customHeight="1" x14ac:dyDescent="0.25">
      <c r="A565" t="s">
        <v>4352</v>
      </c>
      <c r="B565" t="s">
        <v>187</v>
      </c>
      <c r="C565" s="1">
        <v>44757.073722453701</v>
      </c>
      <c r="D565" s="1">
        <v>44869</v>
      </c>
      <c r="E565" t="s">
        <v>170</v>
      </c>
      <c r="G565" t="s">
        <v>113</v>
      </c>
      <c r="H565" t="s">
        <v>113</v>
      </c>
      <c r="I565" t="s">
        <v>113</v>
      </c>
      <c r="J565" t="s">
        <v>4353</v>
      </c>
      <c r="K565" t="s">
        <v>4354</v>
      </c>
      <c r="L565" t="s">
        <v>4355</v>
      </c>
      <c r="M565" t="s">
        <v>4356</v>
      </c>
      <c r="N565" t="s">
        <v>117</v>
      </c>
      <c r="O565" t="s">
        <v>118</v>
      </c>
      <c r="P565" s="4">
        <v>96950</v>
      </c>
      <c r="Q565" t="s">
        <v>119</v>
      </c>
      <c r="R565" t="s">
        <v>132</v>
      </c>
      <c r="S565" s="5">
        <v>16702353602</v>
      </c>
      <c r="U565">
        <v>33995</v>
      </c>
      <c r="V565" t="s">
        <v>120</v>
      </c>
      <c r="X565" t="s">
        <v>613</v>
      </c>
      <c r="Y565" t="s">
        <v>614</v>
      </c>
      <c r="Z565" t="s">
        <v>615</v>
      </c>
      <c r="AA565" t="s">
        <v>616</v>
      </c>
      <c r="AB565" t="s">
        <v>617</v>
      </c>
      <c r="AC565" t="s">
        <v>618</v>
      </c>
      <c r="AD565" t="s">
        <v>117</v>
      </c>
      <c r="AE565" t="s">
        <v>118</v>
      </c>
      <c r="AF565" s="4">
        <v>96950</v>
      </c>
      <c r="AG565" t="s">
        <v>119</v>
      </c>
      <c r="AH565" t="s">
        <v>132</v>
      </c>
      <c r="AI565" s="5">
        <v>16702346278</v>
      </c>
      <c r="AK565" t="s">
        <v>619</v>
      </c>
      <c r="BC565" t="str">
        <f>"49-2094.00"</f>
        <v>49-2094.00</v>
      </c>
      <c r="BD565" t="s">
        <v>4357</v>
      </c>
      <c r="BE565" t="s">
        <v>4358</v>
      </c>
      <c r="BF565" t="s">
        <v>4359</v>
      </c>
      <c r="BG565">
        <v>1</v>
      </c>
      <c r="BH565">
        <v>1</v>
      </c>
      <c r="BI565" s="1">
        <v>44877</v>
      </c>
      <c r="BJ565" s="1">
        <v>45241</v>
      </c>
      <c r="BK565" s="1">
        <v>44877</v>
      </c>
      <c r="BL565" s="1">
        <v>45241</v>
      </c>
      <c r="BM565">
        <v>40</v>
      </c>
      <c r="BN565">
        <v>0</v>
      </c>
      <c r="BO565">
        <v>8</v>
      </c>
      <c r="BP565">
        <v>8</v>
      </c>
      <c r="BQ565">
        <v>8</v>
      </c>
      <c r="BR565">
        <v>8</v>
      </c>
      <c r="BS565">
        <v>8</v>
      </c>
      <c r="BT565">
        <v>0</v>
      </c>
      <c r="BU565" t="str">
        <f>"8:00 AM"</f>
        <v>8:00 AM</v>
      </c>
      <c r="BV565" t="str">
        <f>"5:00 PM"</f>
        <v>5:00 PM</v>
      </c>
      <c r="BW565" t="s">
        <v>164</v>
      </c>
      <c r="BX565">
        <v>0</v>
      </c>
      <c r="BY565">
        <v>24</v>
      </c>
      <c r="BZ565" t="s">
        <v>113</v>
      </c>
      <c r="CB565" t="s">
        <v>4360</v>
      </c>
      <c r="CC565" t="s">
        <v>4361</v>
      </c>
      <c r="CD565" t="s">
        <v>694</v>
      </c>
      <c r="CE565" t="s">
        <v>117</v>
      </c>
      <c r="CF565" t="s">
        <v>118</v>
      </c>
      <c r="CG565" s="4">
        <v>96950</v>
      </c>
      <c r="CH565" s="2">
        <v>18.27</v>
      </c>
      <c r="CI565" s="2">
        <v>18.27</v>
      </c>
      <c r="CJ565" s="2">
        <v>27.41</v>
      </c>
      <c r="CK565" s="2">
        <v>27.41</v>
      </c>
      <c r="CL565" t="s">
        <v>131</v>
      </c>
      <c r="CM565" t="s">
        <v>132</v>
      </c>
      <c r="CN565" t="s">
        <v>133</v>
      </c>
      <c r="CP565" t="s">
        <v>113</v>
      </c>
      <c r="CQ565" t="s">
        <v>134</v>
      </c>
      <c r="CR565" t="s">
        <v>113</v>
      </c>
      <c r="CS565" t="s">
        <v>134</v>
      </c>
      <c r="CT565" t="s">
        <v>132</v>
      </c>
      <c r="CU565" t="s">
        <v>134</v>
      </c>
      <c r="CV565" t="s">
        <v>132</v>
      </c>
      <c r="CW565" t="s">
        <v>132</v>
      </c>
      <c r="CX565" s="5">
        <v>16702353602</v>
      </c>
      <c r="CY565" t="s">
        <v>4362</v>
      </c>
      <c r="CZ565" t="s">
        <v>624</v>
      </c>
      <c r="DA565" t="s">
        <v>134</v>
      </c>
      <c r="DB565" t="s">
        <v>113</v>
      </c>
    </row>
    <row r="566" spans="1:111" ht="14.45" customHeight="1" x14ac:dyDescent="0.25">
      <c r="A566" t="s">
        <v>4363</v>
      </c>
      <c r="B566" t="s">
        <v>187</v>
      </c>
      <c r="C566" s="1">
        <v>44763.015881250001</v>
      </c>
      <c r="D566" s="1">
        <v>44869</v>
      </c>
      <c r="E566" t="s">
        <v>170</v>
      </c>
      <c r="G566" t="s">
        <v>113</v>
      </c>
      <c r="H566" t="s">
        <v>113</v>
      </c>
      <c r="I566" t="s">
        <v>113</v>
      </c>
      <c r="J566" t="s">
        <v>4364</v>
      </c>
      <c r="L566" t="s">
        <v>1372</v>
      </c>
      <c r="M566" t="s">
        <v>4365</v>
      </c>
      <c r="N566" t="s">
        <v>4366</v>
      </c>
      <c r="O566" t="s">
        <v>118</v>
      </c>
      <c r="P566" s="4">
        <v>96950</v>
      </c>
      <c r="Q566" t="s">
        <v>119</v>
      </c>
      <c r="R566" t="s">
        <v>118</v>
      </c>
      <c r="S566" s="5">
        <v>16702341795</v>
      </c>
      <c r="U566">
        <v>551114</v>
      </c>
      <c r="V566" t="s">
        <v>120</v>
      </c>
      <c r="X566" t="s">
        <v>987</v>
      </c>
      <c r="Y566" t="s">
        <v>1374</v>
      </c>
      <c r="Z566" t="s">
        <v>1375</v>
      </c>
      <c r="AA566" t="s">
        <v>4367</v>
      </c>
      <c r="AB566" t="s">
        <v>4368</v>
      </c>
      <c r="AC566" t="s">
        <v>1373</v>
      </c>
      <c r="AD566" t="s">
        <v>141</v>
      </c>
      <c r="AE566" t="s">
        <v>118</v>
      </c>
      <c r="AF566" s="4">
        <v>96950</v>
      </c>
      <c r="AG566" t="s">
        <v>119</v>
      </c>
      <c r="AH566" t="s">
        <v>118</v>
      </c>
      <c r="AI566" s="5">
        <v>16702341795</v>
      </c>
      <c r="AK566" t="s">
        <v>1378</v>
      </c>
      <c r="BC566" t="str">
        <f>"15-1211.00"</f>
        <v>15-1211.00</v>
      </c>
      <c r="BD566" t="s">
        <v>4369</v>
      </c>
      <c r="BE566" t="s">
        <v>4370</v>
      </c>
      <c r="BF566" t="s">
        <v>4369</v>
      </c>
      <c r="BG566">
        <v>1</v>
      </c>
      <c r="BH566">
        <v>1</v>
      </c>
      <c r="BI566" s="1">
        <v>44762</v>
      </c>
      <c r="BJ566" s="1">
        <v>45107</v>
      </c>
      <c r="BK566" s="1">
        <v>44869</v>
      </c>
      <c r="BL566" s="1">
        <v>45107</v>
      </c>
      <c r="BM566">
        <v>40</v>
      </c>
      <c r="BN566">
        <v>0</v>
      </c>
      <c r="BO566">
        <v>8</v>
      </c>
      <c r="BP566">
        <v>8</v>
      </c>
      <c r="BQ566">
        <v>8</v>
      </c>
      <c r="BR566">
        <v>8</v>
      </c>
      <c r="BS566">
        <v>8</v>
      </c>
      <c r="BT566">
        <v>0</v>
      </c>
      <c r="BU566" t="str">
        <f>"8:00 AM"</f>
        <v>8:00 AM</v>
      </c>
      <c r="BV566" t="str">
        <f>"5:00 PM"</f>
        <v>5:00 PM</v>
      </c>
      <c r="BW566" t="s">
        <v>150</v>
      </c>
      <c r="BX566">
        <v>0</v>
      </c>
      <c r="BY566">
        <v>24</v>
      </c>
      <c r="BZ566" t="s">
        <v>113</v>
      </c>
      <c r="CB566" t="s">
        <v>4371</v>
      </c>
      <c r="CC566" t="s">
        <v>4372</v>
      </c>
      <c r="CD566" t="s">
        <v>1382</v>
      </c>
      <c r="CE566" t="s">
        <v>141</v>
      </c>
      <c r="CF566" t="s">
        <v>118</v>
      </c>
      <c r="CG566" s="4">
        <v>96950</v>
      </c>
      <c r="CH566" s="2">
        <v>17.39</v>
      </c>
      <c r="CI566" s="2">
        <v>17.39</v>
      </c>
      <c r="CJ566" s="2">
        <v>26.09</v>
      </c>
      <c r="CK566" s="2">
        <v>26.09</v>
      </c>
      <c r="CL566" t="s">
        <v>131</v>
      </c>
      <c r="CM566" t="s">
        <v>128</v>
      </c>
      <c r="CN566" t="s">
        <v>133</v>
      </c>
      <c r="CP566" t="s">
        <v>113</v>
      </c>
      <c r="CQ566" t="s">
        <v>134</v>
      </c>
      <c r="CR566" t="s">
        <v>134</v>
      </c>
      <c r="CS566" t="s">
        <v>113</v>
      </c>
      <c r="CT566" t="s">
        <v>132</v>
      </c>
      <c r="CU566" t="s">
        <v>134</v>
      </c>
      <c r="CV566" t="s">
        <v>134</v>
      </c>
      <c r="CW566" t="s">
        <v>1383</v>
      </c>
      <c r="CX566" s="5">
        <v>16702341795</v>
      </c>
      <c r="CY566" t="s">
        <v>1378</v>
      </c>
      <c r="CZ566" t="s">
        <v>1384</v>
      </c>
      <c r="DA566" t="s">
        <v>134</v>
      </c>
      <c r="DB566" t="s">
        <v>113</v>
      </c>
    </row>
    <row r="567" spans="1:111" ht="14.45" customHeight="1" x14ac:dyDescent="0.25">
      <c r="A567" t="s">
        <v>4373</v>
      </c>
      <c r="B567" t="s">
        <v>356</v>
      </c>
      <c r="C567" s="1">
        <v>44742.009430902777</v>
      </c>
      <c r="D567" s="1">
        <v>44869</v>
      </c>
      <c r="E567" t="s">
        <v>170</v>
      </c>
      <c r="G567" t="s">
        <v>113</v>
      </c>
      <c r="H567" t="s">
        <v>113</v>
      </c>
      <c r="I567" t="s">
        <v>113</v>
      </c>
      <c r="J567" t="s">
        <v>2133</v>
      </c>
      <c r="K567" t="s">
        <v>2140</v>
      </c>
      <c r="L567" t="s">
        <v>473</v>
      </c>
      <c r="M567" t="s">
        <v>1256</v>
      </c>
      <c r="N567" t="s">
        <v>117</v>
      </c>
      <c r="O567" t="s">
        <v>118</v>
      </c>
      <c r="P567" s="4">
        <v>96950</v>
      </c>
      <c r="Q567" t="s">
        <v>119</v>
      </c>
      <c r="S567" s="5">
        <v>16702872161</v>
      </c>
      <c r="U567">
        <v>561612</v>
      </c>
      <c r="V567" t="s">
        <v>120</v>
      </c>
      <c r="X567" t="s">
        <v>475</v>
      </c>
      <c r="Y567" t="s">
        <v>476</v>
      </c>
      <c r="AA567" t="s">
        <v>255</v>
      </c>
      <c r="AB567" t="s">
        <v>473</v>
      </c>
      <c r="AC567" t="s">
        <v>1256</v>
      </c>
      <c r="AD567" t="s">
        <v>117</v>
      </c>
      <c r="AE567" t="s">
        <v>118</v>
      </c>
      <c r="AF567" s="4">
        <v>96950</v>
      </c>
      <c r="AG567" t="s">
        <v>119</v>
      </c>
      <c r="AI567" s="5">
        <v>16702872161</v>
      </c>
      <c r="AK567" t="s">
        <v>1258</v>
      </c>
      <c r="BC567" t="str">
        <f>"33-9032.00"</f>
        <v>33-9032.00</v>
      </c>
      <c r="BD567" t="s">
        <v>2213</v>
      </c>
      <c r="BE567" t="s">
        <v>2300</v>
      </c>
      <c r="BF567" t="s">
        <v>2301</v>
      </c>
      <c r="BG567">
        <v>5</v>
      </c>
      <c r="BI567" s="1">
        <v>44835</v>
      </c>
      <c r="BJ567" s="1">
        <v>45199</v>
      </c>
      <c r="BM567">
        <v>35</v>
      </c>
      <c r="BN567">
        <v>7</v>
      </c>
      <c r="BO567">
        <v>7</v>
      </c>
      <c r="BP567">
        <v>0</v>
      </c>
      <c r="BQ567">
        <v>7</v>
      </c>
      <c r="BR567">
        <v>7</v>
      </c>
      <c r="BS567">
        <v>0</v>
      </c>
      <c r="BT567">
        <v>7</v>
      </c>
      <c r="BU567" t="str">
        <f>"11:00 PM"</f>
        <v>11:00 PM</v>
      </c>
      <c r="BV567" t="str">
        <f>"6:00 AM"</f>
        <v>6:00 AM</v>
      </c>
      <c r="BW567" t="s">
        <v>164</v>
      </c>
      <c r="BX567">
        <v>0</v>
      </c>
      <c r="BY567">
        <v>12</v>
      </c>
      <c r="BZ567" t="s">
        <v>113</v>
      </c>
      <c r="CB567" t="s">
        <v>2216</v>
      </c>
      <c r="CC567" t="s">
        <v>473</v>
      </c>
      <c r="CD567" t="s">
        <v>1256</v>
      </c>
      <c r="CE567" t="s">
        <v>117</v>
      </c>
      <c r="CF567" t="s">
        <v>118</v>
      </c>
      <c r="CG567" s="4">
        <v>96950</v>
      </c>
      <c r="CH567" s="2">
        <v>7.6</v>
      </c>
      <c r="CI567" s="2">
        <v>7.6</v>
      </c>
      <c r="CJ567" s="2">
        <v>11.4</v>
      </c>
      <c r="CK567" s="2">
        <v>11.4</v>
      </c>
      <c r="CL567" t="s">
        <v>131</v>
      </c>
      <c r="CM567" t="s">
        <v>132</v>
      </c>
      <c r="CN567" t="s">
        <v>133</v>
      </c>
      <c r="CP567" t="s">
        <v>113</v>
      </c>
      <c r="CQ567" t="s">
        <v>134</v>
      </c>
      <c r="CR567" t="s">
        <v>113</v>
      </c>
      <c r="CS567" t="s">
        <v>134</v>
      </c>
      <c r="CT567" t="s">
        <v>132</v>
      </c>
      <c r="CU567" t="s">
        <v>134</v>
      </c>
      <c r="CV567" t="s">
        <v>132</v>
      </c>
      <c r="CW567" t="s">
        <v>2218</v>
      </c>
      <c r="CX567" s="5">
        <v>16702872161</v>
      </c>
      <c r="CY567" t="s">
        <v>1258</v>
      </c>
      <c r="CZ567" t="s">
        <v>132</v>
      </c>
      <c r="DA567" t="s">
        <v>134</v>
      </c>
      <c r="DB567" t="s">
        <v>113</v>
      </c>
      <c r="DC567" t="s">
        <v>475</v>
      </c>
      <c r="DD567" t="s">
        <v>476</v>
      </c>
      <c r="DF567" t="s">
        <v>2140</v>
      </c>
      <c r="DG567" t="s">
        <v>1258</v>
      </c>
    </row>
    <row r="568" spans="1:111" ht="14.45" customHeight="1" x14ac:dyDescent="0.25">
      <c r="A568" t="s">
        <v>4374</v>
      </c>
      <c r="B568" t="s">
        <v>356</v>
      </c>
      <c r="C568" s="1">
        <v>44743.381151041664</v>
      </c>
      <c r="D568" s="1">
        <v>44869</v>
      </c>
      <c r="E568" t="s">
        <v>170</v>
      </c>
      <c r="G568" t="s">
        <v>113</v>
      </c>
      <c r="H568" t="s">
        <v>113</v>
      </c>
      <c r="I568" t="s">
        <v>113</v>
      </c>
      <c r="J568" t="s">
        <v>4375</v>
      </c>
      <c r="K568" t="s">
        <v>4375</v>
      </c>
      <c r="L568" t="s">
        <v>4376</v>
      </c>
      <c r="N568" t="s">
        <v>141</v>
      </c>
      <c r="O568" t="s">
        <v>118</v>
      </c>
      <c r="P568" s="4">
        <v>96950</v>
      </c>
      <c r="Q568" t="s">
        <v>119</v>
      </c>
      <c r="S568" s="5">
        <v>16702347645</v>
      </c>
      <c r="U568">
        <v>541330</v>
      </c>
      <c r="V568" t="s">
        <v>120</v>
      </c>
      <c r="X568" t="s">
        <v>4377</v>
      </c>
      <c r="Y568" t="s">
        <v>4378</v>
      </c>
      <c r="Z568" t="s">
        <v>4379</v>
      </c>
      <c r="AA568" t="s">
        <v>4380</v>
      </c>
      <c r="AB568" t="s">
        <v>4376</v>
      </c>
      <c r="AD568" t="s">
        <v>141</v>
      </c>
      <c r="AE568" t="s">
        <v>118</v>
      </c>
      <c r="AF568" s="4">
        <v>96950</v>
      </c>
      <c r="AG568" t="s">
        <v>119</v>
      </c>
      <c r="AI568" s="5">
        <v>16702347645</v>
      </c>
      <c r="AK568" t="s">
        <v>4381</v>
      </c>
      <c r="AL568" t="s">
        <v>197</v>
      </c>
      <c r="AM568" t="s">
        <v>4382</v>
      </c>
      <c r="AN568" t="s">
        <v>4383</v>
      </c>
      <c r="AO568" t="s">
        <v>4384</v>
      </c>
      <c r="AP568" t="s">
        <v>4385</v>
      </c>
      <c r="AR568" t="s">
        <v>141</v>
      </c>
      <c r="AS568" t="s">
        <v>118</v>
      </c>
      <c r="AT568" s="4">
        <v>96950</v>
      </c>
      <c r="AU568" t="s">
        <v>119</v>
      </c>
      <c r="AW568" s="5">
        <v>16702342033</v>
      </c>
      <c r="AY568" t="s">
        <v>4386</v>
      </c>
      <c r="AZ568" t="s">
        <v>4387</v>
      </c>
      <c r="BA568" t="s">
        <v>118</v>
      </c>
      <c r="BB568" t="s">
        <v>4388</v>
      </c>
      <c r="BC568" t="str">
        <f>"17-3022.00"</f>
        <v>17-3022.00</v>
      </c>
      <c r="BD568" t="s">
        <v>1844</v>
      </c>
      <c r="BE568" t="s">
        <v>4389</v>
      </c>
      <c r="BF568" t="s">
        <v>1846</v>
      </c>
      <c r="BG568">
        <v>1</v>
      </c>
      <c r="BI568" s="1">
        <v>44834</v>
      </c>
      <c r="BJ568" s="1">
        <v>45198</v>
      </c>
      <c r="BM568">
        <v>40</v>
      </c>
      <c r="BN568">
        <v>0</v>
      </c>
      <c r="BO568">
        <v>8</v>
      </c>
      <c r="BP568">
        <v>8</v>
      </c>
      <c r="BQ568">
        <v>8</v>
      </c>
      <c r="BR568">
        <v>8</v>
      </c>
      <c r="BS568">
        <v>8</v>
      </c>
      <c r="BT568">
        <v>0</v>
      </c>
      <c r="BU568" t="str">
        <f>"8:00 AM"</f>
        <v>8:00 AM</v>
      </c>
      <c r="BV568" t="str">
        <f>"5:00 PM"</f>
        <v>5:00 PM</v>
      </c>
      <c r="BW568" t="s">
        <v>164</v>
      </c>
      <c r="BX568">
        <v>0</v>
      </c>
      <c r="BY568">
        <v>24</v>
      </c>
      <c r="BZ568" t="s">
        <v>134</v>
      </c>
      <c r="CA568">
        <v>2</v>
      </c>
      <c r="CB568" t="s">
        <v>4390</v>
      </c>
      <c r="CC568" t="s">
        <v>4391</v>
      </c>
      <c r="CE568" t="s">
        <v>141</v>
      </c>
      <c r="CF568" t="s">
        <v>118</v>
      </c>
      <c r="CG568" s="4">
        <v>96950</v>
      </c>
      <c r="CH568" s="2">
        <v>18</v>
      </c>
      <c r="CI568" s="2">
        <v>26</v>
      </c>
      <c r="CJ568" s="2">
        <v>27</v>
      </c>
      <c r="CK568" s="2">
        <v>39</v>
      </c>
      <c r="CL568" t="s">
        <v>131</v>
      </c>
      <c r="CN568" t="s">
        <v>133</v>
      </c>
      <c r="CP568" t="s">
        <v>113</v>
      </c>
      <c r="CQ568" t="s">
        <v>134</v>
      </c>
      <c r="CR568" t="s">
        <v>113</v>
      </c>
      <c r="CS568" t="s">
        <v>134</v>
      </c>
      <c r="CT568" t="s">
        <v>134</v>
      </c>
      <c r="CU568" t="s">
        <v>134</v>
      </c>
      <c r="CV568" t="s">
        <v>132</v>
      </c>
      <c r="CW568" t="s">
        <v>132</v>
      </c>
      <c r="CX568" s="5">
        <v>16702347645</v>
      </c>
      <c r="CY568" t="s">
        <v>4392</v>
      </c>
      <c r="CZ568" t="s">
        <v>4393</v>
      </c>
      <c r="DA568" t="s">
        <v>134</v>
      </c>
      <c r="DB568" t="s">
        <v>113</v>
      </c>
    </row>
    <row r="569" spans="1:111" ht="14.45" customHeight="1" x14ac:dyDescent="0.25">
      <c r="A569" t="s">
        <v>4394</v>
      </c>
      <c r="B569" t="s">
        <v>187</v>
      </c>
      <c r="C569" s="1">
        <v>44762.265365740743</v>
      </c>
      <c r="D569" s="1">
        <v>44869</v>
      </c>
      <c r="E569" t="s">
        <v>170</v>
      </c>
      <c r="G569" t="s">
        <v>113</v>
      </c>
      <c r="H569" t="s">
        <v>134</v>
      </c>
      <c r="I569" t="s">
        <v>113</v>
      </c>
      <c r="J569" t="s">
        <v>4395</v>
      </c>
      <c r="L569" t="s">
        <v>4396</v>
      </c>
      <c r="M569" t="s">
        <v>4397</v>
      </c>
      <c r="N569" t="s">
        <v>117</v>
      </c>
      <c r="O569" t="s">
        <v>118</v>
      </c>
      <c r="P569" s="4">
        <v>96950</v>
      </c>
      <c r="Q569" t="s">
        <v>119</v>
      </c>
      <c r="S569" s="5">
        <v>16702337770</v>
      </c>
      <c r="U569">
        <v>5413</v>
      </c>
      <c r="V569" t="s">
        <v>120</v>
      </c>
      <c r="X569" t="s">
        <v>1186</v>
      </c>
      <c r="Y569" t="s">
        <v>4398</v>
      </c>
      <c r="Z569" t="s">
        <v>254</v>
      </c>
      <c r="AA569" t="s">
        <v>4399</v>
      </c>
      <c r="AB569" t="s">
        <v>4396</v>
      </c>
      <c r="AC569" t="s">
        <v>4397</v>
      </c>
      <c r="AD569" t="s">
        <v>117</v>
      </c>
      <c r="AE569" t="s">
        <v>118</v>
      </c>
      <c r="AF569" s="4">
        <v>96950</v>
      </c>
      <c r="AG569" t="s">
        <v>119</v>
      </c>
      <c r="AI569" s="5">
        <v>16702337770</v>
      </c>
      <c r="AK569" t="s">
        <v>4400</v>
      </c>
      <c r="BC569" t="str">
        <f>"17-3022.00"</f>
        <v>17-3022.00</v>
      </c>
      <c r="BD569" t="s">
        <v>4401</v>
      </c>
      <c r="BE569" t="s">
        <v>4402</v>
      </c>
      <c r="BF569" t="s">
        <v>4403</v>
      </c>
      <c r="BG569">
        <v>4</v>
      </c>
      <c r="BH569">
        <v>4</v>
      </c>
      <c r="BI569" s="1">
        <v>44834</v>
      </c>
      <c r="BJ569" s="1">
        <v>45198</v>
      </c>
      <c r="BK569" s="1">
        <v>44869</v>
      </c>
      <c r="BL569" s="1">
        <v>45198</v>
      </c>
      <c r="BM569">
        <v>40</v>
      </c>
      <c r="BN569">
        <v>0</v>
      </c>
      <c r="BO569">
        <v>8</v>
      </c>
      <c r="BP569">
        <v>8</v>
      </c>
      <c r="BQ569">
        <v>8</v>
      </c>
      <c r="BR569">
        <v>8</v>
      </c>
      <c r="BS569">
        <v>8</v>
      </c>
      <c r="BT569">
        <v>0</v>
      </c>
      <c r="BU569" t="str">
        <f>"8:00 AM"</f>
        <v>8:00 AM</v>
      </c>
      <c r="BV569" t="str">
        <f>"5:00 PM"</f>
        <v>5:00 PM</v>
      </c>
      <c r="BW569" t="s">
        <v>394</v>
      </c>
      <c r="BX569">
        <v>0</v>
      </c>
      <c r="BY569">
        <v>24</v>
      </c>
      <c r="BZ569" t="s">
        <v>113</v>
      </c>
      <c r="CB569" s="3" t="s">
        <v>4404</v>
      </c>
      <c r="CC569" t="s">
        <v>4405</v>
      </c>
      <c r="CD569" t="s">
        <v>4406</v>
      </c>
      <c r="CE569" t="s">
        <v>117</v>
      </c>
      <c r="CF569" t="s">
        <v>118</v>
      </c>
      <c r="CG569" s="4">
        <v>96950</v>
      </c>
      <c r="CH569" s="2">
        <v>16.75</v>
      </c>
      <c r="CI569" s="2">
        <v>16.75</v>
      </c>
      <c r="CJ569" s="2">
        <v>25.12</v>
      </c>
      <c r="CK569" s="2">
        <v>25.12</v>
      </c>
      <c r="CL569" t="s">
        <v>131</v>
      </c>
      <c r="CM569" t="s">
        <v>1721</v>
      </c>
      <c r="CN569" t="s">
        <v>133</v>
      </c>
      <c r="CP569" t="s">
        <v>113</v>
      </c>
      <c r="CQ569" t="s">
        <v>134</v>
      </c>
      <c r="CR569" t="s">
        <v>134</v>
      </c>
      <c r="CS569" t="s">
        <v>134</v>
      </c>
      <c r="CT569" t="s">
        <v>132</v>
      </c>
      <c r="CU569" t="s">
        <v>134</v>
      </c>
      <c r="CV569" t="s">
        <v>132</v>
      </c>
      <c r="CW569" t="s">
        <v>1722</v>
      </c>
      <c r="CX569" s="5">
        <v>16707837461</v>
      </c>
      <c r="CY569" t="s">
        <v>1714</v>
      </c>
      <c r="CZ569" t="s">
        <v>624</v>
      </c>
      <c r="DA569" t="s">
        <v>134</v>
      </c>
      <c r="DB569" t="s">
        <v>113</v>
      </c>
    </row>
    <row r="570" spans="1:111" ht="14.45" customHeight="1" x14ac:dyDescent="0.25">
      <c r="A570" t="s">
        <v>4407</v>
      </c>
      <c r="B570" t="s">
        <v>356</v>
      </c>
      <c r="C570" s="1">
        <v>44759.952358912036</v>
      </c>
      <c r="D570" s="1">
        <v>44869</v>
      </c>
      <c r="E570" t="s">
        <v>170</v>
      </c>
      <c r="G570" t="s">
        <v>113</v>
      </c>
      <c r="H570" t="s">
        <v>113</v>
      </c>
      <c r="I570" t="s">
        <v>113</v>
      </c>
      <c r="J570" t="s">
        <v>3012</v>
      </c>
      <c r="K570" t="s">
        <v>4408</v>
      </c>
      <c r="L570" t="s">
        <v>4409</v>
      </c>
      <c r="M570" t="s">
        <v>4410</v>
      </c>
      <c r="N570" t="s">
        <v>117</v>
      </c>
      <c r="O570" t="s">
        <v>118</v>
      </c>
      <c r="P570" s="4">
        <v>96950</v>
      </c>
      <c r="Q570" t="s">
        <v>119</v>
      </c>
      <c r="S570" s="5">
        <v>16702341071</v>
      </c>
      <c r="U570">
        <v>56132</v>
      </c>
      <c r="V570" t="s">
        <v>120</v>
      </c>
      <c r="X570" t="s">
        <v>1363</v>
      </c>
      <c r="Y570" t="s">
        <v>3014</v>
      </c>
      <c r="Z570" t="s">
        <v>1728</v>
      </c>
      <c r="AA570" t="s">
        <v>144</v>
      </c>
      <c r="AB570" t="s">
        <v>4409</v>
      </c>
      <c r="AD570" t="s">
        <v>117</v>
      </c>
      <c r="AE570" t="s">
        <v>118</v>
      </c>
      <c r="AF570" s="4">
        <v>96950</v>
      </c>
      <c r="AG570" t="s">
        <v>119</v>
      </c>
      <c r="AI570" s="5">
        <v>16702341071</v>
      </c>
      <c r="AK570" t="s">
        <v>3021</v>
      </c>
      <c r="BC570" t="str">
        <f>"37-2012.00"</f>
        <v>37-2012.00</v>
      </c>
      <c r="BD570" t="s">
        <v>180</v>
      </c>
      <c r="BE570" t="s">
        <v>4411</v>
      </c>
      <c r="BF570" t="s">
        <v>4412</v>
      </c>
      <c r="BG570">
        <v>15</v>
      </c>
      <c r="BI570" s="1">
        <v>44835</v>
      </c>
      <c r="BJ570" s="1">
        <v>45199</v>
      </c>
      <c r="BM570">
        <v>40</v>
      </c>
      <c r="BN570">
        <v>0</v>
      </c>
      <c r="BO570">
        <v>8</v>
      </c>
      <c r="BP570">
        <v>8</v>
      </c>
      <c r="BQ570">
        <v>8</v>
      </c>
      <c r="BR570">
        <v>8</v>
      </c>
      <c r="BS570">
        <v>8</v>
      </c>
      <c r="BT570">
        <v>0</v>
      </c>
      <c r="BU570" t="str">
        <f>"8:00 AM"</f>
        <v>8:00 AM</v>
      </c>
      <c r="BV570" t="str">
        <f>"5:00 PM"</f>
        <v>5:00 PM</v>
      </c>
      <c r="BW570" t="s">
        <v>164</v>
      </c>
      <c r="BX570">
        <v>0</v>
      </c>
      <c r="BY570">
        <v>6</v>
      </c>
      <c r="BZ570" t="s">
        <v>113</v>
      </c>
      <c r="CB570" t="s">
        <v>4413</v>
      </c>
      <c r="CC570" t="s">
        <v>4414</v>
      </c>
      <c r="CD570" t="s">
        <v>4415</v>
      </c>
      <c r="CE570" t="s">
        <v>117</v>
      </c>
      <c r="CF570" t="s">
        <v>118</v>
      </c>
      <c r="CG570" s="4">
        <v>96950</v>
      </c>
      <c r="CH570" s="2">
        <v>7.56</v>
      </c>
      <c r="CI570" s="2">
        <v>7.56</v>
      </c>
      <c r="CJ570" s="2">
        <v>11.34</v>
      </c>
      <c r="CK570" s="2">
        <v>11.34</v>
      </c>
      <c r="CL570" t="s">
        <v>131</v>
      </c>
      <c r="CM570" t="s">
        <v>4416</v>
      </c>
      <c r="CN570" t="s">
        <v>133</v>
      </c>
      <c r="CP570" t="s">
        <v>113</v>
      </c>
      <c r="CQ570" t="s">
        <v>134</v>
      </c>
      <c r="CR570" t="s">
        <v>134</v>
      </c>
      <c r="CS570" t="s">
        <v>134</v>
      </c>
      <c r="CT570" t="s">
        <v>132</v>
      </c>
      <c r="CU570" t="s">
        <v>134</v>
      </c>
      <c r="CV570" t="s">
        <v>134</v>
      </c>
      <c r="CW570" t="s">
        <v>4417</v>
      </c>
      <c r="CX570" s="5">
        <v>16702341071</v>
      </c>
      <c r="CY570" t="s">
        <v>4418</v>
      </c>
      <c r="CZ570" t="s">
        <v>399</v>
      </c>
      <c r="DA570" t="s">
        <v>134</v>
      </c>
      <c r="DB570" t="s">
        <v>113</v>
      </c>
    </row>
    <row r="571" spans="1:111" ht="14.45" customHeight="1" x14ac:dyDescent="0.25">
      <c r="A571" t="s">
        <v>4419</v>
      </c>
      <c r="B571" t="s">
        <v>356</v>
      </c>
      <c r="C571" s="1">
        <v>44750.910560300923</v>
      </c>
      <c r="D571" s="1">
        <v>44869</v>
      </c>
      <c r="E571" t="s">
        <v>112</v>
      </c>
      <c r="F571" s="1">
        <v>44833.833333333336</v>
      </c>
      <c r="G571" t="s">
        <v>113</v>
      </c>
      <c r="H571" t="s">
        <v>113</v>
      </c>
      <c r="I571" t="s">
        <v>113</v>
      </c>
      <c r="J571" t="s">
        <v>4420</v>
      </c>
      <c r="K571" t="s">
        <v>4421</v>
      </c>
      <c r="L571" t="s">
        <v>3303</v>
      </c>
      <c r="M571" t="s">
        <v>3304</v>
      </c>
      <c r="N571" t="s">
        <v>586</v>
      </c>
      <c r="O571" t="s">
        <v>118</v>
      </c>
      <c r="P571" s="4">
        <v>96950</v>
      </c>
      <c r="Q571" t="s">
        <v>119</v>
      </c>
      <c r="S571" s="5">
        <v>16702353027</v>
      </c>
      <c r="U571">
        <v>424410</v>
      </c>
      <c r="V571" t="s">
        <v>120</v>
      </c>
      <c r="X571" t="s">
        <v>4422</v>
      </c>
      <c r="Y571" t="s">
        <v>4423</v>
      </c>
      <c r="Z571" t="s">
        <v>4424</v>
      </c>
      <c r="AA571" t="s">
        <v>2757</v>
      </c>
      <c r="AB571" t="s">
        <v>3303</v>
      </c>
      <c r="AC571" t="s">
        <v>3304</v>
      </c>
      <c r="AD571" t="s">
        <v>586</v>
      </c>
      <c r="AE571" t="s">
        <v>118</v>
      </c>
      <c r="AF571" s="4">
        <v>96950</v>
      </c>
      <c r="AG571" t="s">
        <v>119</v>
      </c>
      <c r="AI571" s="5">
        <v>16702353027</v>
      </c>
      <c r="AK571" t="s">
        <v>4425</v>
      </c>
      <c r="BC571" t="str">
        <f>"53-7065.00"</f>
        <v>53-7065.00</v>
      </c>
      <c r="BD571" t="s">
        <v>2036</v>
      </c>
      <c r="BE571" t="s">
        <v>4426</v>
      </c>
      <c r="BF571" t="s">
        <v>4427</v>
      </c>
      <c r="BG571">
        <v>1</v>
      </c>
      <c r="BI571" s="1">
        <v>44835</v>
      </c>
      <c r="BJ571" s="1">
        <v>45199</v>
      </c>
      <c r="BM571">
        <v>35</v>
      </c>
      <c r="BN571">
        <v>0</v>
      </c>
      <c r="BO571">
        <v>7</v>
      </c>
      <c r="BP571">
        <v>7</v>
      </c>
      <c r="BQ571">
        <v>7</v>
      </c>
      <c r="BR571">
        <v>7</v>
      </c>
      <c r="BS571">
        <v>7</v>
      </c>
      <c r="BT571">
        <v>0</v>
      </c>
      <c r="BU571" t="str">
        <f>"8:30 AM"</f>
        <v>8:30 AM</v>
      </c>
      <c r="BV571" t="str">
        <f>"3:30 PM"</f>
        <v>3:30 PM</v>
      </c>
      <c r="BW571" t="s">
        <v>164</v>
      </c>
      <c r="BX571">
        <v>0</v>
      </c>
      <c r="BY571">
        <v>6</v>
      </c>
      <c r="BZ571" t="s">
        <v>113</v>
      </c>
      <c r="CB571" s="3" t="s">
        <v>4428</v>
      </c>
      <c r="CC571" t="s">
        <v>3303</v>
      </c>
      <c r="CD571" t="s">
        <v>3303</v>
      </c>
      <c r="CE571" t="s">
        <v>586</v>
      </c>
      <c r="CF571" t="s">
        <v>118</v>
      </c>
      <c r="CG571" s="4">
        <v>96950</v>
      </c>
      <c r="CH571" s="2">
        <v>7.92</v>
      </c>
      <c r="CI571" s="2">
        <v>12</v>
      </c>
      <c r="CJ571" s="2">
        <v>11.88</v>
      </c>
      <c r="CK571" s="2">
        <v>18</v>
      </c>
      <c r="CL571" t="s">
        <v>131</v>
      </c>
      <c r="CM571" t="s">
        <v>128</v>
      </c>
      <c r="CN571" t="s">
        <v>133</v>
      </c>
      <c r="CP571" t="s">
        <v>113</v>
      </c>
      <c r="CQ571" t="s">
        <v>134</v>
      </c>
      <c r="CR571" t="s">
        <v>113</v>
      </c>
      <c r="CS571" t="s">
        <v>134</v>
      </c>
      <c r="CT571" t="s">
        <v>132</v>
      </c>
      <c r="CU571" t="s">
        <v>134</v>
      </c>
      <c r="CV571" t="s">
        <v>132</v>
      </c>
      <c r="CW571" t="s">
        <v>4429</v>
      </c>
      <c r="CX571" s="5">
        <v>16702353027</v>
      </c>
      <c r="CY571" t="s">
        <v>4425</v>
      </c>
      <c r="CZ571" t="s">
        <v>132</v>
      </c>
      <c r="DA571" t="s">
        <v>134</v>
      </c>
      <c r="DB571" t="s">
        <v>113</v>
      </c>
      <c r="DC571" t="s">
        <v>128</v>
      </c>
    </row>
    <row r="572" spans="1:111" ht="14.45" customHeight="1" x14ac:dyDescent="0.25">
      <c r="A572" t="s">
        <v>4430</v>
      </c>
      <c r="B572" t="s">
        <v>313</v>
      </c>
      <c r="C572" s="1">
        <v>44775.043677893518</v>
      </c>
      <c r="D572" s="1">
        <v>44869</v>
      </c>
      <c r="E572" t="s">
        <v>170</v>
      </c>
      <c r="G572" t="s">
        <v>113</v>
      </c>
      <c r="H572" t="s">
        <v>113</v>
      </c>
      <c r="I572" t="s">
        <v>113</v>
      </c>
      <c r="J572" t="s">
        <v>1434</v>
      </c>
      <c r="L572" t="s">
        <v>1444</v>
      </c>
      <c r="N572" t="s">
        <v>141</v>
      </c>
      <c r="O572" t="s">
        <v>118</v>
      </c>
      <c r="P572" s="4">
        <v>96950</v>
      </c>
      <c r="Q572" t="s">
        <v>119</v>
      </c>
      <c r="S572" s="5">
        <v>16702341629</v>
      </c>
      <c r="U572">
        <v>44413</v>
      </c>
      <c r="V572" t="s">
        <v>120</v>
      </c>
      <c r="X572" t="s">
        <v>1436</v>
      </c>
      <c r="Y572" t="s">
        <v>1437</v>
      </c>
      <c r="Z572" t="s">
        <v>1438</v>
      </c>
      <c r="AA572" t="s">
        <v>326</v>
      </c>
      <c r="AB572" t="s">
        <v>1444</v>
      </c>
      <c r="AD572" t="s">
        <v>141</v>
      </c>
      <c r="AE572" t="s">
        <v>118</v>
      </c>
      <c r="AF572" s="4">
        <v>96950</v>
      </c>
      <c r="AG572" t="s">
        <v>119</v>
      </c>
      <c r="AI572" s="5">
        <v>16702341629</v>
      </c>
      <c r="AK572" t="s">
        <v>1439</v>
      </c>
      <c r="BC572" t="str">
        <f>"53-3033.00"</f>
        <v>53-3033.00</v>
      </c>
      <c r="BD572" t="s">
        <v>4431</v>
      </c>
      <c r="BE572" t="s">
        <v>4432</v>
      </c>
      <c r="BF572" t="s">
        <v>4433</v>
      </c>
      <c r="BG572">
        <v>2</v>
      </c>
      <c r="BH572">
        <v>1</v>
      </c>
      <c r="BI572" s="1">
        <v>44835</v>
      </c>
      <c r="BJ572" s="1">
        <v>45199</v>
      </c>
      <c r="BK572" s="1">
        <v>44869</v>
      </c>
      <c r="BL572" s="1">
        <v>45199</v>
      </c>
      <c r="BM572">
        <v>35</v>
      </c>
      <c r="BN572">
        <v>0</v>
      </c>
      <c r="BO572">
        <v>6</v>
      </c>
      <c r="BP572">
        <v>6</v>
      </c>
      <c r="BQ572">
        <v>6</v>
      </c>
      <c r="BR572">
        <v>6</v>
      </c>
      <c r="BS572">
        <v>6</v>
      </c>
      <c r="BT572">
        <v>5</v>
      </c>
      <c r="BU572" t="str">
        <f>"8:00 AM"</f>
        <v>8:00 AM</v>
      </c>
      <c r="BV572" t="str">
        <f>"5:00 PM"</f>
        <v>5:00 PM</v>
      </c>
      <c r="BW572" t="s">
        <v>164</v>
      </c>
      <c r="BX572">
        <v>0</v>
      </c>
      <c r="BY572">
        <v>12</v>
      </c>
      <c r="BZ572" t="s">
        <v>113</v>
      </c>
      <c r="CB572" t="s">
        <v>4434</v>
      </c>
      <c r="CC572" t="s">
        <v>4435</v>
      </c>
      <c r="CD572" t="s">
        <v>1435</v>
      </c>
      <c r="CE572" t="s">
        <v>141</v>
      </c>
      <c r="CF572" t="s">
        <v>118</v>
      </c>
      <c r="CG572" s="4">
        <v>96950</v>
      </c>
      <c r="CH572" s="2">
        <v>7.87</v>
      </c>
      <c r="CI572" s="2">
        <v>7.87</v>
      </c>
      <c r="CJ572" s="2">
        <v>11.81</v>
      </c>
      <c r="CK572" s="2">
        <v>11.81</v>
      </c>
      <c r="CL572" t="s">
        <v>131</v>
      </c>
      <c r="CM572">
        <v>0</v>
      </c>
      <c r="CN572" t="s">
        <v>133</v>
      </c>
      <c r="CP572" t="s">
        <v>113</v>
      </c>
      <c r="CQ572" t="s">
        <v>134</v>
      </c>
      <c r="CR572" t="s">
        <v>113</v>
      </c>
      <c r="CS572" t="s">
        <v>134</v>
      </c>
      <c r="CT572" t="s">
        <v>132</v>
      </c>
      <c r="CU572" t="s">
        <v>134</v>
      </c>
      <c r="CV572" t="s">
        <v>132</v>
      </c>
      <c r="CW572" t="s">
        <v>2053</v>
      </c>
      <c r="CX572" s="5">
        <v>16702341629</v>
      </c>
      <c r="CY572" t="s">
        <v>1439</v>
      </c>
      <c r="CZ572" t="s">
        <v>132</v>
      </c>
      <c r="DA572" t="s">
        <v>134</v>
      </c>
      <c r="DB572" t="s">
        <v>113</v>
      </c>
      <c r="DC572" t="s">
        <v>128</v>
      </c>
    </row>
    <row r="573" spans="1:111" ht="14.45" customHeight="1" x14ac:dyDescent="0.25">
      <c r="A573" t="s">
        <v>4436</v>
      </c>
      <c r="B573" t="s">
        <v>356</v>
      </c>
      <c r="C573" s="1">
        <v>44752.322563541667</v>
      </c>
      <c r="D573" s="1">
        <v>44869</v>
      </c>
      <c r="E573" t="s">
        <v>112</v>
      </c>
      <c r="F573" s="1">
        <v>44833.833333333336</v>
      </c>
      <c r="G573" t="s">
        <v>113</v>
      </c>
      <c r="H573" t="s">
        <v>113</v>
      </c>
      <c r="I573" t="s">
        <v>113</v>
      </c>
      <c r="J573" t="s">
        <v>4437</v>
      </c>
      <c r="K573" t="s">
        <v>4438</v>
      </c>
      <c r="L573" t="s">
        <v>947</v>
      </c>
      <c r="M573" t="s">
        <v>132</v>
      </c>
      <c r="N573" t="s">
        <v>117</v>
      </c>
      <c r="O573" t="s">
        <v>118</v>
      </c>
      <c r="P573" s="4">
        <v>96950</v>
      </c>
      <c r="Q573" t="s">
        <v>119</v>
      </c>
      <c r="S573" s="5">
        <v>16709895998</v>
      </c>
      <c r="U573">
        <v>445110</v>
      </c>
      <c r="V573" t="s">
        <v>120</v>
      </c>
      <c r="X573" t="s">
        <v>2033</v>
      </c>
      <c r="Y573" t="s">
        <v>2034</v>
      </c>
      <c r="AA573" t="s">
        <v>477</v>
      </c>
      <c r="AB573" t="s">
        <v>2845</v>
      </c>
      <c r="AC573" t="s">
        <v>132</v>
      </c>
      <c r="AD573" t="s">
        <v>117</v>
      </c>
      <c r="AE573" t="s">
        <v>118</v>
      </c>
      <c r="AF573" s="4">
        <v>96950</v>
      </c>
      <c r="AG573" t="s">
        <v>119</v>
      </c>
      <c r="AI573" s="5">
        <v>16709895998</v>
      </c>
      <c r="AK573" t="s">
        <v>4439</v>
      </c>
      <c r="BC573" t="str">
        <f>"49-9071.00"</f>
        <v>49-9071.00</v>
      </c>
      <c r="BD573" t="s">
        <v>240</v>
      </c>
      <c r="BE573" t="s">
        <v>4440</v>
      </c>
      <c r="BF573" t="s">
        <v>2533</v>
      </c>
      <c r="BG573">
        <v>2</v>
      </c>
      <c r="BI573" s="1">
        <v>44835</v>
      </c>
      <c r="BJ573" s="1">
        <v>45199</v>
      </c>
      <c r="BM573">
        <v>40</v>
      </c>
      <c r="BN573">
        <v>0</v>
      </c>
      <c r="BO573">
        <v>8</v>
      </c>
      <c r="BP573">
        <v>8</v>
      </c>
      <c r="BQ573">
        <v>8</v>
      </c>
      <c r="BR573">
        <v>8</v>
      </c>
      <c r="BS573">
        <v>8</v>
      </c>
      <c r="BT573">
        <v>0</v>
      </c>
      <c r="BU573" t="str">
        <f>"8:00 AM"</f>
        <v>8:00 AM</v>
      </c>
      <c r="BV573" t="str">
        <f>"5:00 PM"</f>
        <v>5:00 PM</v>
      </c>
      <c r="BW573" t="s">
        <v>128</v>
      </c>
      <c r="BX573">
        <v>0</v>
      </c>
      <c r="BY573">
        <v>24</v>
      </c>
      <c r="BZ573" t="s">
        <v>113</v>
      </c>
      <c r="CB573" s="3" t="s">
        <v>2534</v>
      </c>
      <c r="CC573" t="s">
        <v>947</v>
      </c>
      <c r="CD573" t="s">
        <v>132</v>
      </c>
      <c r="CE573" t="s">
        <v>117</v>
      </c>
      <c r="CF573" t="s">
        <v>118</v>
      </c>
      <c r="CG573" s="4">
        <v>96950</v>
      </c>
      <c r="CH573" s="2">
        <v>8.7200000000000006</v>
      </c>
      <c r="CI573" s="2">
        <v>8.7200000000000006</v>
      </c>
      <c r="CJ573" s="2">
        <v>13.08</v>
      </c>
      <c r="CK573" s="2">
        <v>13.08</v>
      </c>
      <c r="CL573" t="s">
        <v>131</v>
      </c>
      <c r="CM573" t="s">
        <v>132</v>
      </c>
      <c r="CN573" t="s">
        <v>133</v>
      </c>
      <c r="CP573" t="s">
        <v>113</v>
      </c>
      <c r="CQ573" t="s">
        <v>134</v>
      </c>
      <c r="CR573" t="s">
        <v>113</v>
      </c>
      <c r="CS573" t="s">
        <v>134</v>
      </c>
      <c r="CT573" t="s">
        <v>132</v>
      </c>
      <c r="CU573" t="s">
        <v>134</v>
      </c>
      <c r="CV573" t="s">
        <v>132</v>
      </c>
      <c r="CW573" t="s">
        <v>2511</v>
      </c>
      <c r="CX573" s="5">
        <v>16709895998</v>
      </c>
      <c r="CY573" t="s">
        <v>4439</v>
      </c>
      <c r="CZ573" t="s">
        <v>132</v>
      </c>
      <c r="DA573" t="s">
        <v>134</v>
      </c>
      <c r="DB573" t="s">
        <v>113</v>
      </c>
    </row>
    <row r="574" spans="1:111" ht="14.45" customHeight="1" x14ac:dyDescent="0.25">
      <c r="A574" t="s">
        <v>4441</v>
      </c>
      <c r="B574" t="s">
        <v>187</v>
      </c>
      <c r="C574" s="1">
        <v>44754.217910763888</v>
      </c>
      <c r="D574" s="1">
        <v>44869</v>
      </c>
      <c r="E574" t="s">
        <v>170</v>
      </c>
      <c r="G574" t="s">
        <v>113</v>
      </c>
      <c r="H574" t="s">
        <v>113</v>
      </c>
      <c r="I574" t="s">
        <v>113</v>
      </c>
      <c r="J574" t="s">
        <v>4202</v>
      </c>
      <c r="K574" t="s">
        <v>4203</v>
      </c>
      <c r="L574" t="s">
        <v>4156</v>
      </c>
      <c r="M574" t="s">
        <v>4442</v>
      </c>
      <c r="N574" t="s">
        <v>117</v>
      </c>
      <c r="O574" t="s">
        <v>118</v>
      </c>
      <c r="P574" s="4">
        <v>96950</v>
      </c>
      <c r="Q574" t="s">
        <v>119</v>
      </c>
      <c r="S574" s="5">
        <v>16704847880</v>
      </c>
      <c r="U574">
        <v>72111</v>
      </c>
      <c r="V574" t="s">
        <v>120</v>
      </c>
      <c r="X574" t="s">
        <v>4158</v>
      </c>
      <c r="Y574" t="s">
        <v>2361</v>
      </c>
      <c r="AA574" t="s">
        <v>4159</v>
      </c>
      <c r="AB574" t="s">
        <v>4156</v>
      </c>
      <c r="AC574" t="s">
        <v>4443</v>
      </c>
      <c r="AD574" t="s">
        <v>117</v>
      </c>
      <c r="AE574" t="s">
        <v>118</v>
      </c>
      <c r="AF574" s="4">
        <v>96950</v>
      </c>
      <c r="AG574" t="s">
        <v>119</v>
      </c>
      <c r="AI574" s="5">
        <v>16704847880</v>
      </c>
      <c r="AK574" t="s">
        <v>4161</v>
      </c>
      <c r="BC574" t="str">
        <f>"11-2021.00"</f>
        <v>11-2021.00</v>
      </c>
      <c r="BD574" t="s">
        <v>4444</v>
      </c>
      <c r="BE574" t="s">
        <v>4445</v>
      </c>
      <c r="BF574" t="s">
        <v>4446</v>
      </c>
      <c r="BG574">
        <v>1</v>
      </c>
      <c r="BH574">
        <v>1</v>
      </c>
      <c r="BI574" s="1">
        <v>44835</v>
      </c>
      <c r="BJ574" s="1">
        <v>45199</v>
      </c>
      <c r="BK574" s="1">
        <v>44869</v>
      </c>
      <c r="BL574" s="1">
        <v>45199</v>
      </c>
      <c r="BM574">
        <v>40</v>
      </c>
      <c r="BN574">
        <v>0</v>
      </c>
      <c r="BO574">
        <v>8</v>
      </c>
      <c r="BP574">
        <v>8</v>
      </c>
      <c r="BQ574">
        <v>8</v>
      </c>
      <c r="BR574">
        <v>8</v>
      </c>
      <c r="BS574">
        <v>8</v>
      </c>
      <c r="BT574">
        <v>0</v>
      </c>
      <c r="BU574" t="str">
        <f>"8:00 AM"</f>
        <v>8:00 AM</v>
      </c>
      <c r="BV574" t="str">
        <f>"5:00 PM"</f>
        <v>5:00 PM</v>
      </c>
      <c r="BW574" t="s">
        <v>164</v>
      </c>
      <c r="BX574">
        <v>12</v>
      </c>
      <c r="BY574">
        <v>12</v>
      </c>
      <c r="BZ574" t="s">
        <v>134</v>
      </c>
      <c r="CA574">
        <v>2</v>
      </c>
      <c r="CB574" t="s">
        <v>4447</v>
      </c>
      <c r="CC574" t="s">
        <v>4156</v>
      </c>
      <c r="CD574" t="s">
        <v>4207</v>
      </c>
      <c r="CE574" t="s">
        <v>117</v>
      </c>
      <c r="CF574" t="s">
        <v>118</v>
      </c>
      <c r="CG574" s="4">
        <v>96950</v>
      </c>
      <c r="CH574" s="2">
        <v>17.82</v>
      </c>
      <c r="CI574" s="2">
        <v>17.82</v>
      </c>
      <c r="CJ574" s="2">
        <v>26.73</v>
      </c>
      <c r="CK574" s="2">
        <v>26.73</v>
      </c>
      <c r="CL574" t="s">
        <v>131</v>
      </c>
      <c r="CN574" t="s">
        <v>133</v>
      </c>
      <c r="CP574" t="s">
        <v>113</v>
      </c>
      <c r="CQ574" t="s">
        <v>134</v>
      </c>
      <c r="CR574" t="s">
        <v>113</v>
      </c>
      <c r="CS574" t="s">
        <v>134</v>
      </c>
      <c r="CT574" t="s">
        <v>132</v>
      </c>
      <c r="CU574" t="s">
        <v>134</v>
      </c>
      <c r="CV574" t="s">
        <v>132</v>
      </c>
      <c r="CW574" t="s">
        <v>1151</v>
      </c>
      <c r="CX574" s="5">
        <v>16704847880</v>
      </c>
      <c r="CY574" t="s">
        <v>4161</v>
      </c>
      <c r="CZ574" t="s">
        <v>132</v>
      </c>
      <c r="DA574" t="s">
        <v>134</v>
      </c>
      <c r="DB574" t="s">
        <v>113</v>
      </c>
      <c r="DC574" t="s">
        <v>4158</v>
      </c>
      <c r="DD574" t="s">
        <v>2361</v>
      </c>
      <c r="DF574" t="s">
        <v>4448</v>
      </c>
      <c r="DG574" t="s">
        <v>4161</v>
      </c>
    </row>
    <row r="575" spans="1:111" ht="14.45" customHeight="1" x14ac:dyDescent="0.25">
      <c r="A575" t="s">
        <v>4449</v>
      </c>
      <c r="B575" t="s">
        <v>187</v>
      </c>
      <c r="C575" s="1">
        <v>44769.969029398148</v>
      </c>
      <c r="D575" s="1">
        <v>44869</v>
      </c>
      <c r="E575" t="s">
        <v>112</v>
      </c>
      <c r="F575" s="1">
        <v>44833.833333333336</v>
      </c>
      <c r="G575" t="s">
        <v>113</v>
      </c>
      <c r="H575" t="s">
        <v>113</v>
      </c>
      <c r="I575" t="s">
        <v>113</v>
      </c>
      <c r="J575" t="s">
        <v>4450</v>
      </c>
      <c r="K575" t="s">
        <v>4451</v>
      </c>
      <c r="L575" t="s">
        <v>4452</v>
      </c>
      <c r="M575" t="s">
        <v>4453</v>
      </c>
      <c r="N575" t="s">
        <v>141</v>
      </c>
      <c r="O575" t="s">
        <v>118</v>
      </c>
      <c r="P575" s="4">
        <v>96950</v>
      </c>
      <c r="Q575" t="s">
        <v>119</v>
      </c>
      <c r="R575" t="s">
        <v>132</v>
      </c>
      <c r="S575" s="5">
        <v>16702352237</v>
      </c>
      <c r="U575">
        <v>611610</v>
      </c>
      <c r="V575" t="s">
        <v>120</v>
      </c>
      <c r="X575" t="s">
        <v>4454</v>
      </c>
      <c r="Y575" t="s">
        <v>4455</v>
      </c>
      <c r="AA575" t="s">
        <v>326</v>
      </c>
      <c r="AB575" t="s">
        <v>4452</v>
      </c>
      <c r="AC575" t="s">
        <v>4453</v>
      </c>
      <c r="AD575" t="s">
        <v>141</v>
      </c>
      <c r="AE575" t="s">
        <v>118</v>
      </c>
      <c r="AF575" s="4">
        <v>96950</v>
      </c>
      <c r="AG575" t="s">
        <v>119</v>
      </c>
      <c r="AH575" t="s">
        <v>132</v>
      </c>
      <c r="AI575" s="5">
        <v>16702352237</v>
      </c>
      <c r="AK575" t="s">
        <v>4456</v>
      </c>
      <c r="AL575" t="s">
        <v>777</v>
      </c>
      <c r="AM575" t="s">
        <v>4457</v>
      </c>
      <c r="AN575" t="s">
        <v>4458</v>
      </c>
      <c r="AP575" t="s">
        <v>4459</v>
      </c>
      <c r="AQ575" t="s">
        <v>4460</v>
      </c>
      <c r="AR575" t="s">
        <v>117</v>
      </c>
      <c r="AS575" t="s">
        <v>118</v>
      </c>
      <c r="AT575" s="4">
        <v>96950</v>
      </c>
      <c r="AU575" t="s">
        <v>119</v>
      </c>
      <c r="AV575" t="s">
        <v>132</v>
      </c>
      <c r="AW575" s="5">
        <v>16702353010</v>
      </c>
      <c r="AY575" t="s">
        <v>4461</v>
      </c>
      <c r="AZ575" t="s">
        <v>4462</v>
      </c>
      <c r="BC575" t="str">
        <f>"25-3021.00"</f>
        <v>25-3021.00</v>
      </c>
      <c r="BD575" t="s">
        <v>4463</v>
      </c>
      <c r="BE575" t="s">
        <v>4464</v>
      </c>
      <c r="BF575" t="s">
        <v>4465</v>
      </c>
      <c r="BG575">
        <v>1</v>
      </c>
      <c r="BH575">
        <v>1</v>
      </c>
      <c r="BI575" s="1">
        <v>44835</v>
      </c>
      <c r="BJ575" s="1">
        <v>45199</v>
      </c>
      <c r="BK575" s="1">
        <v>44869</v>
      </c>
      <c r="BL575" s="1">
        <v>45199</v>
      </c>
      <c r="BM575">
        <v>39</v>
      </c>
      <c r="BN575">
        <v>0</v>
      </c>
      <c r="BO575">
        <v>6.5</v>
      </c>
      <c r="BP575">
        <v>6.5</v>
      </c>
      <c r="BQ575">
        <v>6.5</v>
      </c>
      <c r="BR575">
        <v>6.5</v>
      </c>
      <c r="BS575">
        <v>6.5</v>
      </c>
      <c r="BT575">
        <v>6.5</v>
      </c>
      <c r="BU575" t="str">
        <f>"2:30 PM"</f>
        <v>2:30 PM</v>
      </c>
      <c r="BV575" t="str">
        <f>"8:30 PM"</f>
        <v>8:30 PM</v>
      </c>
      <c r="BW575" t="s">
        <v>394</v>
      </c>
      <c r="BX575">
        <v>0</v>
      </c>
      <c r="BY575">
        <v>24</v>
      </c>
      <c r="BZ575" t="s">
        <v>113</v>
      </c>
      <c r="CB575" s="3" t="s">
        <v>4466</v>
      </c>
      <c r="CC575" t="s">
        <v>4452</v>
      </c>
      <c r="CD575" t="s">
        <v>4453</v>
      </c>
      <c r="CE575" t="s">
        <v>141</v>
      </c>
      <c r="CF575" t="s">
        <v>118</v>
      </c>
      <c r="CG575" s="4">
        <v>96950</v>
      </c>
      <c r="CH575" s="2">
        <v>23.72</v>
      </c>
      <c r="CI575" s="2">
        <v>23.72</v>
      </c>
      <c r="CJ575" s="2">
        <v>35.58</v>
      </c>
      <c r="CK575" s="2">
        <v>35.58</v>
      </c>
      <c r="CL575" t="s">
        <v>131</v>
      </c>
      <c r="CN575" t="s">
        <v>133</v>
      </c>
      <c r="CP575" t="s">
        <v>113</v>
      </c>
      <c r="CQ575" t="s">
        <v>134</v>
      </c>
      <c r="CR575" t="s">
        <v>134</v>
      </c>
      <c r="CS575" t="s">
        <v>134</v>
      </c>
      <c r="CT575" t="s">
        <v>132</v>
      </c>
      <c r="CU575" t="s">
        <v>134</v>
      </c>
      <c r="CV575" t="s">
        <v>134</v>
      </c>
      <c r="CW575" t="s">
        <v>4467</v>
      </c>
      <c r="CX575" s="5">
        <v>16702352237</v>
      </c>
      <c r="CY575" t="s">
        <v>4456</v>
      </c>
      <c r="CZ575" t="s">
        <v>624</v>
      </c>
      <c r="DA575" t="s">
        <v>134</v>
      </c>
      <c r="DB575" t="s">
        <v>113</v>
      </c>
    </row>
    <row r="576" spans="1:111" ht="14.45" customHeight="1" x14ac:dyDescent="0.25">
      <c r="A576" t="s">
        <v>4468</v>
      </c>
      <c r="B576" t="s">
        <v>356</v>
      </c>
      <c r="C576" s="1">
        <v>44753.774615277776</v>
      </c>
      <c r="D576" s="1">
        <v>44869</v>
      </c>
      <c r="E576" t="s">
        <v>170</v>
      </c>
      <c r="G576" t="s">
        <v>113</v>
      </c>
      <c r="H576" t="s">
        <v>113</v>
      </c>
      <c r="I576" t="s">
        <v>113</v>
      </c>
      <c r="J576" t="s">
        <v>4469</v>
      </c>
      <c r="K576" t="s">
        <v>4470</v>
      </c>
      <c r="L576" t="s">
        <v>4471</v>
      </c>
      <c r="M576" t="s">
        <v>132</v>
      </c>
      <c r="N576" t="s">
        <v>695</v>
      </c>
      <c r="O576" t="s">
        <v>118</v>
      </c>
      <c r="P576" s="4">
        <v>96952</v>
      </c>
      <c r="Q576" t="s">
        <v>119</v>
      </c>
      <c r="S576" s="5">
        <v>16704333735</v>
      </c>
      <c r="U576">
        <v>4451</v>
      </c>
      <c r="V576" t="s">
        <v>120</v>
      </c>
      <c r="X576" t="s">
        <v>2361</v>
      </c>
      <c r="Y576" t="s">
        <v>4472</v>
      </c>
      <c r="AA576" t="s">
        <v>144</v>
      </c>
      <c r="AB576" t="s">
        <v>4471</v>
      </c>
      <c r="AC576" t="s">
        <v>132</v>
      </c>
      <c r="AD576" t="s">
        <v>695</v>
      </c>
      <c r="AE576" t="s">
        <v>118</v>
      </c>
      <c r="AF576" s="4">
        <v>96952</v>
      </c>
      <c r="AG576" t="s">
        <v>119</v>
      </c>
      <c r="AI576" s="5">
        <v>16704333735</v>
      </c>
      <c r="AK576" t="s">
        <v>4473</v>
      </c>
      <c r="BC576" t="str">
        <f>"41-1011.00"</f>
        <v>41-1011.00</v>
      </c>
      <c r="BD576" t="s">
        <v>653</v>
      </c>
      <c r="BE576" t="s">
        <v>4474</v>
      </c>
      <c r="BF576" t="s">
        <v>2632</v>
      </c>
      <c r="BG576">
        <v>1</v>
      </c>
      <c r="BI576" s="1">
        <v>44835</v>
      </c>
      <c r="BJ576" s="1">
        <v>45199</v>
      </c>
      <c r="BM576">
        <v>35</v>
      </c>
      <c r="BN576">
        <v>0</v>
      </c>
      <c r="BO576">
        <v>7</v>
      </c>
      <c r="BP576">
        <v>7</v>
      </c>
      <c r="BQ576">
        <v>7</v>
      </c>
      <c r="BR576">
        <v>7</v>
      </c>
      <c r="BS576">
        <v>7</v>
      </c>
      <c r="BT576">
        <v>0</v>
      </c>
      <c r="BU576" t="str">
        <f>"8:00 AM"</f>
        <v>8:00 AM</v>
      </c>
      <c r="BV576" t="str">
        <f>"5:00 PM"</f>
        <v>5:00 PM</v>
      </c>
      <c r="BW576" t="s">
        <v>164</v>
      </c>
      <c r="BX576">
        <v>0</v>
      </c>
      <c r="BY576">
        <v>12</v>
      </c>
      <c r="BZ576" t="s">
        <v>134</v>
      </c>
      <c r="CA576">
        <v>4</v>
      </c>
      <c r="CB576" s="3" t="s">
        <v>4475</v>
      </c>
      <c r="CC576" t="s">
        <v>4471</v>
      </c>
      <c r="CD576" t="s">
        <v>132</v>
      </c>
      <c r="CE576" t="s">
        <v>695</v>
      </c>
      <c r="CF576" t="s">
        <v>118</v>
      </c>
      <c r="CG576" s="4">
        <v>96952</v>
      </c>
      <c r="CH576" s="2">
        <v>10.45</v>
      </c>
      <c r="CI576" s="2">
        <v>10.45</v>
      </c>
      <c r="CJ576" s="2">
        <v>15.67</v>
      </c>
      <c r="CK576" s="2">
        <v>15.67</v>
      </c>
      <c r="CL576" t="s">
        <v>131</v>
      </c>
      <c r="CM576" t="s">
        <v>4476</v>
      </c>
      <c r="CN576" t="s">
        <v>133</v>
      </c>
      <c r="CP576" t="s">
        <v>113</v>
      </c>
      <c r="CQ576" t="s">
        <v>134</v>
      </c>
      <c r="CR576" t="s">
        <v>113</v>
      </c>
      <c r="CS576" t="s">
        <v>134</v>
      </c>
      <c r="CT576" t="s">
        <v>132</v>
      </c>
      <c r="CU576" t="s">
        <v>134</v>
      </c>
      <c r="CV576" t="s">
        <v>132</v>
      </c>
      <c r="CW576" t="s">
        <v>4477</v>
      </c>
      <c r="CX576" s="5">
        <v>16704333735</v>
      </c>
      <c r="CY576" t="s">
        <v>4478</v>
      </c>
      <c r="CZ576" t="s">
        <v>132</v>
      </c>
      <c r="DA576" t="s">
        <v>134</v>
      </c>
      <c r="DB576" t="s">
        <v>113</v>
      </c>
    </row>
    <row r="577" spans="1:107" ht="14.45" customHeight="1" x14ac:dyDescent="0.25">
      <c r="A577" t="s">
        <v>4479</v>
      </c>
      <c r="B577" t="s">
        <v>356</v>
      </c>
      <c r="C577" s="1">
        <v>44759.957373379628</v>
      </c>
      <c r="D577" s="1">
        <v>44869</v>
      </c>
      <c r="E577" t="s">
        <v>170</v>
      </c>
      <c r="G577" t="s">
        <v>113</v>
      </c>
      <c r="H577" t="s">
        <v>113</v>
      </c>
      <c r="I577" t="s">
        <v>113</v>
      </c>
      <c r="J577" t="s">
        <v>3012</v>
      </c>
      <c r="K577" t="s">
        <v>4480</v>
      </c>
      <c r="L577" t="s">
        <v>3296</v>
      </c>
      <c r="M577" t="s">
        <v>4410</v>
      </c>
      <c r="N577" t="s">
        <v>117</v>
      </c>
      <c r="O577" t="s">
        <v>118</v>
      </c>
      <c r="P577" s="4">
        <v>96950</v>
      </c>
      <c r="Q577" t="s">
        <v>119</v>
      </c>
      <c r="S577" s="5">
        <v>16702341071</v>
      </c>
      <c r="U577">
        <v>56132</v>
      </c>
      <c r="V577" t="s">
        <v>120</v>
      </c>
      <c r="X577" t="s">
        <v>1363</v>
      </c>
      <c r="Y577" t="s">
        <v>3014</v>
      </c>
      <c r="Z577" t="s">
        <v>1728</v>
      </c>
      <c r="AA577" t="s">
        <v>144</v>
      </c>
      <c r="AB577" t="s">
        <v>4481</v>
      </c>
      <c r="AD577" t="s">
        <v>117</v>
      </c>
      <c r="AE577" t="s">
        <v>118</v>
      </c>
      <c r="AF577" s="4">
        <v>96950</v>
      </c>
      <c r="AG577" t="s">
        <v>119</v>
      </c>
      <c r="AI577" s="5">
        <v>16702341071</v>
      </c>
      <c r="AK577" t="s">
        <v>3021</v>
      </c>
      <c r="BC577" t="str">
        <f>"49-3023.00"</f>
        <v>49-3023.00</v>
      </c>
      <c r="BD577" t="s">
        <v>1481</v>
      </c>
      <c r="BE577" t="s">
        <v>4482</v>
      </c>
      <c r="BF577" t="s">
        <v>4483</v>
      </c>
      <c r="BG577">
        <v>5</v>
      </c>
      <c r="BI577" s="1">
        <v>44835</v>
      </c>
      <c r="BJ577" s="1">
        <v>45199</v>
      </c>
      <c r="BM577">
        <v>40</v>
      </c>
      <c r="BN577">
        <v>0</v>
      </c>
      <c r="BO577">
        <v>8</v>
      </c>
      <c r="BP577">
        <v>8</v>
      </c>
      <c r="BQ577">
        <v>8</v>
      </c>
      <c r="BR577">
        <v>8</v>
      </c>
      <c r="BS577">
        <v>8</v>
      </c>
      <c r="BT577">
        <v>0</v>
      </c>
      <c r="BU577" t="str">
        <f>"8:00 AM"</f>
        <v>8:00 AM</v>
      </c>
      <c r="BV577" t="str">
        <f>"5:00 PM"</f>
        <v>5:00 PM</v>
      </c>
      <c r="BW577" t="s">
        <v>164</v>
      </c>
      <c r="BX577">
        <v>0</v>
      </c>
      <c r="BY577">
        <v>24</v>
      </c>
      <c r="BZ577" t="s">
        <v>113</v>
      </c>
      <c r="CB577" s="3" t="s">
        <v>4484</v>
      </c>
      <c r="CC577" t="s">
        <v>4409</v>
      </c>
      <c r="CD577" t="s">
        <v>4410</v>
      </c>
      <c r="CE577" t="s">
        <v>117</v>
      </c>
      <c r="CF577" t="s">
        <v>118</v>
      </c>
      <c r="CG577" s="4">
        <v>96950</v>
      </c>
      <c r="CH577" s="2">
        <v>9.93</v>
      </c>
      <c r="CI577" s="2">
        <v>9.93</v>
      </c>
      <c r="CJ577" s="2">
        <v>14.89</v>
      </c>
      <c r="CK577" s="2">
        <v>14.89</v>
      </c>
      <c r="CL577" t="s">
        <v>131</v>
      </c>
      <c r="CM577" t="s">
        <v>4485</v>
      </c>
      <c r="CN577" t="s">
        <v>133</v>
      </c>
      <c r="CP577" t="s">
        <v>113</v>
      </c>
      <c r="CQ577" t="s">
        <v>134</v>
      </c>
      <c r="CR577" t="s">
        <v>134</v>
      </c>
      <c r="CS577" t="s">
        <v>134</v>
      </c>
      <c r="CT577" t="s">
        <v>132</v>
      </c>
      <c r="CU577" t="s">
        <v>134</v>
      </c>
      <c r="CV577" t="s">
        <v>134</v>
      </c>
      <c r="CW577" t="s">
        <v>4486</v>
      </c>
      <c r="CX577" s="5">
        <v>16702341071</v>
      </c>
      <c r="CY577" t="s">
        <v>4418</v>
      </c>
      <c r="CZ577" t="s">
        <v>399</v>
      </c>
      <c r="DA577" t="s">
        <v>134</v>
      </c>
      <c r="DB577" t="s">
        <v>113</v>
      </c>
    </row>
    <row r="578" spans="1:107" ht="14.45" customHeight="1" x14ac:dyDescent="0.25">
      <c r="A578" t="s">
        <v>4227</v>
      </c>
      <c r="B578" t="s">
        <v>356</v>
      </c>
      <c r="C578" s="1">
        <v>44759.604968518521</v>
      </c>
      <c r="D578" s="1">
        <v>44868</v>
      </c>
      <c r="E578" t="s">
        <v>112</v>
      </c>
      <c r="F578" s="1">
        <v>44833.833333333336</v>
      </c>
      <c r="G578" t="s">
        <v>113</v>
      </c>
      <c r="H578" t="s">
        <v>113</v>
      </c>
      <c r="I578" t="s">
        <v>113</v>
      </c>
      <c r="J578" t="s">
        <v>4228</v>
      </c>
      <c r="L578" t="s">
        <v>4217</v>
      </c>
      <c r="M578" t="s">
        <v>4218</v>
      </c>
      <c r="N578" t="s">
        <v>695</v>
      </c>
      <c r="O578" t="s">
        <v>118</v>
      </c>
      <c r="P578" s="4">
        <v>96952</v>
      </c>
      <c r="Q578" t="s">
        <v>119</v>
      </c>
      <c r="S578" s="5">
        <v>16707839999</v>
      </c>
      <c r="U578">
        <v>72251</v>
      </c>
      <c r="V578" t="s">
        <v>120</v>
      </c>
      <c r="X578" t="s">
        <v>4229</v>
      </c>
      <c r="Y578" t="s">
        <v>4220</v>
      </c>
      <c r="Z578" t="s">
        <v>4221</v>
      </c>
      <c r="AA578" t="s">
        <v>144</v>
      </c>
      <c r="AB578" t="s">
        <v>4217</v>
      </c>
      <c r="AC578" t="s">
        <v>4218</v>
      </c>
      <c r="AD578" t="s">
        <v>695</v>
      </c>
      <c r="AE578" t="s">
        <v>118</v>
      </c>
      <c r="AF578" s="4">
        <v>96952</v>
      </c>
      <c r="AG578" t="s">
        <v>119</v>
      </c>
      <c r="AI578" s="5">
        <v>16707839999</v>
      </c>
      <c r="AK578" t="s">
        <v>4222</v>
      </c>
      <c r="BC578" t="str">
        <f>"35-3031.00"</f>
        <v>35-3031.00</v>
      </c>
      <c r="BD578" t="s">
        <v>415</v>
      </c>
      <c r="BE578" t="s">
        <v>4230</v>
      </c>
      <c r="BF578" t="s">
        <v>3988</v>
      </c>
      <c r="BG578">
        <v>6</v>
      </c>
      <c r="BI578" s="1">
        <v>44835</v>
      </c>
      <c r="BJ578" s="1">
        <v>45199</v>
      </c>
      <c r="BM578">
        <v>40</v>
      </c>
      <c r="BN578">
        <v>8</v>
      </c>
      <c r="BO578">
        <v>0</v>
      </c>
      <c r="BP578">
        <v>0</v>
      </c>
      <c r="BQ578">
        <v>8</v>
      </c>
      <c r="BR578">
        <v>8</v>
      </c>
      <c r="BS578">
        <v>8</v>
      </c>
      <c r="BT578">
        <v>8</v>
      </c>
      <c r="BU578" t="str">
        <f>"6:00 PM"</f>
        <v>6:00 PM</v>
      </c>
      <c r="BV578" t="str">
        <f>"2:00 AM"</f>
        <v>2:00 AM</v>
      </c>
      <c r="BW578" t="s">
        <v>164</v>
      </c>
      <c r="BX578">
        <v>0</v>
      </c>
      <c r="BY578">
        <v>12</v>
      </c>
      <c r="BZ578" t="s">
        <v>113</v>
      </c>
      <c r="CB578" t="s">
        <v>228</v>
      </c>
      <c r="CC578" t="s">
        <v>4217</v>
      </c>
      <c r="CD578" t="s">
        <v>4218</v>
      </c>
      <c r="CE578" t="s">
        <v>695</v>
      </c>
      <c r="CF578" t="s">
        <v>118</v>
      </c>
      <c r="CG578" s="4">
        <v>96952</v>
      </c>
      <c r="CH578" s="2">
        <v>7.78</v>
      </c>
      <c r="CI578" s="2">
        <v>7.78</v>
      </c>
      <c r="CJ578" s="2">
        <v>11.67</v>
      </c>
      <c r="CK578" s="2">
        <v>11.67</v>
      </c>
      <c r="CL578" t="s">
        <v>131</v>
      </c>
      <c r="CM578" t="s">
        <v>557</v>
      </c>
      <c r="CN578" t="s">
        <v>133</v>
      </c>
      <c r="CP578" t="s">
        <v>113</v>
      </c>
      <c r="CQ578" t="s">
        <v>134</v>
      </c>
      <c r="CR578" t="s">
        <v>113</v>
      </c>
      <c r="CS578" t="s">
        <v>134</v>
      </c>
      <c r="CT578" t="s">
        <v>132</v>
      </c>
      <c r="CU578" t="s">
        <v>134</v>
      </c>
      <c r="CV578" t="s">
        <v>132</v>
      </c>
      <c r="CW578" t="s">
        <v>4231</v>
      </c>
      <c r="CX578" s="5">
        <v>16707832999</v>
      </c>
      <c r="CY578" t="s">
        <v>4222</v>
      </c>
      <c r="CZ578" t="s">
        <v>557</v>
      </c>
      <c r="DA578" t="s">
        <v>134</v>
      </c>
      <c r="DB578" t="s">
        <v>113</v>
      </c>
    </row>
    <row r="579" spans="1:107" ht="14.45" customHeight="1" x14ac:dyDescent="0.25">
      <c r="A579" t="s">
        <v>4232</v>
      </c>
      <c r="B579" t="s">
        <v>356</v>
      </c>
      <c r="C579" s="1">
        <v>44776.974205439816</v>
      </c>
      <c r="D579" s="1">
        <v>44868</v>
      </c>
      <c r="E579" t="s">
        <v>170</v>
      </c>
      <c r="G579" t="s">
        <v>113</v>
      </c>
      <c r="H579" t="s">
        <v>113</v>
      </c>
      <c r="I579" t="s">
        <v>113</v>
      </c>
      <c r="J579" t="s">
        <v>3377</v>
      </c>
      <c r="L579" t="s">
        <v>3378</v>
      </c>
      <c r="N579" t="s">
        <v>141</v>
      </c>
      <c r="O579" t="s">
        <v>118</v>
      </c>
      <c r="P579" s="4">
        <v>96950</v>
      </c>
      <c r="Q579" t="s">
        <v>119</v>
      </c>
      <c r="S579" s="5">
        <v>16702875665</v>
      </c>
      <c r="U579">
        <v>44131</v>
      </c>
      <c r="V579" t="s">
        <v>120</v>
      </c>
      <c r="X579" t="s">
        <v>3379</v>
      </c>
      <c r="Y579" t="s">
        <v>3380</v>
      </c>
      <c r="AA579" t="s">
        <v>3381</v>
      </c>
      <c r="AB579" t="s">
        <v>3378</v>
      </c>
      <c r="AD579" t="s">
        <v>141</v>
      </c>
      <c r="AE579" t="s">
        <v>118</v>
      </c>
      <c r="AF579" s="4">
        <v>96950</v>
      </c>
      <c r="AG579" t="s">
        <v>119</v>
      </c>
      <c r="AI579" s="5">
        <v>16702875665</v>
      </c>
      <c r="AK579" t="s">
        <v>3382</v>
      </c>
      <c r="BC579" t="str">
        <f>"49-2096.00"</f>
        <v>49-2096.00</v>
      </c>
      <c r="BD579" t="s">
        <v>4233</v>
      </c>
      <c r="BE579" t="s">
        <v>4234</v>
      </c>
      <c r="BF579" t="s">
        <v>4235</v>
      </c>
      <c r="BG579">
        <v>1</v>
      </c>
      <c r="BI579" s="1">
        <v>44896</v>
      </c>
      <c r="BJ579" s="1">
        <v>45260</v>
      </c>
      <c r="BM579">
        <v>35</v>
      </c>
      <c r="BN579">
        <v>0</v>
      </c>
      <c r="BO579">
        <v>7</v>
      </c>
      <c r="BP579">
        <v>7</v>
      </c>
      <c r="BQ579">
        <v>7</v>
      </c>
      <c r="BR579">
        <v>7</v>
      </c>
      <c r="BS579">
        <v>7</v>
      </c>
      <c r="BT579">
        <v>0</v>
      </c>
      <c r="BU579" t="str">
        <f>"9:00 AM"</f>
        <v>9:00 AM</v>
      </c>
      <c r="BV579" t="str">
        <f>"5:00 PM"</f>
        <v>5:00 PM</v>
      </c>
      <c r="BW579" t="s">
        <v>164</v>
      </c>
      <c r="BX579">
        <v>0</v>
      </c>
      <c r="BY579">
        <v>12</v>
      </c>
      <c r="BZ579" t="s">
        <v>113</v>
      </c>
      <c r="CB579" s="3" t="s">
        <v>4236</v>
      </c>
      <c r="CC579" t="s">
        <v>3378</v>
      </c>
      <c r="CE579" t="s">
        <v>141</v>
      </c>
      <c r="CF579" t="s">
        <v>118</v>
      </c>
      <c r="CG579" s="4">
        <v>96950</v>
      </c>
      <c r="CH579" s="2">
        <v>18.27</v>
      </c>
      <c r="CI579" s="2">
        <v>18.5</v>
      </c>
      <c r="CJ579" s="2">
        <v>27.4</v>
      </c>
      <c r="CK579" s="2">
        <v>27.75</v>
      </c>
      <c r="CL579" t="s">
        <v>131</v>
      </c>
      <c r="CN579" t="s">
        <v>133</v>
      </c>
      <c r="CP579" t="s">
        <v>113</v>
      </c>
      <c r="CQ579" t="s">
        <v>134</v>
      </c>
      <c r="CR579" t="s">
        <v>113</v>
      </c>
      <c r="CS579" t="s">
        <v>134</v>
      </c>
      <c r="CT579" t="s">
        <v>132</v>
      </c>
      <c r="CU579" t="s">
        <v>134</v>
      </c>
      <c r="CV579" t="s">
        <v>132</v>
      </c>
      <c r="CW579" t="s">
        <v>3386</v>
      </c>
      <c r="CX579" s="5">
        <v>16702358938</v>
      </c>
      <c r="CY579" t="s">
        <v>3382</v>
      </c>
      <c r="CZ579" t="s">
        <v>624</v>
      </c>
      <c r="DA579" t="s">
        <v>134</v>
      </c>
      <c r="DB579" t="s">
        <v>113</v>
      </c>
    </row>
    <row r="580" spans="1:107" ht="14.45" customHeight="1" x14ac:dyDescent="0.25">
      <c r="A580" t="s">
        <v>4237</v>
      </c>
      <c r="B580" t="s">
        <v>187</v>
      </c>
      <c r="C580" s="1">
        <v>44774.325977083332</v>
      </c>
      <c r="D580" s="1">
        <v>44868</v>
      </c>
      <c r="E580" t="s">
        <v>112</v>
      </c>
      <c r="F580" s="1">
        <v>44928.791666666664</v>
      </c>
      <c r="G580" t="s">
        <v>113</v>
      </c>
      <c r="H580" t="s">
        <v>113</v>
      </c>
      <c r="I580" t="s">
        <v>113</v>
      </c>
      <c r="J580" t="s">
        <v>4238</v>
      </c>
      <c r="L580" t="s">
        <v>4239</v>
      </c>
      <c r="M580" t="s">
        <v>1556</v>
      </c>
      <c r="N580" t="s">
        <v>117</v>
      </c>
      <c r="O580" t="s">
        <v>118</v>
      </c>
      <c r="P580" s="4">
        <v>96950</v>
      </c>
      <c r="Q580" t="s">
        <v>119</v>
      </c>
      <c r="S580" s="5">
        <v>16702883820</v>
      </c>
      <c r="U580">
        <v>424410</v>
      </c>
      <c r="V580" t="s">
        <v>120</v>
      </c>
      <c r="X580" t="s">
        <v>4240</v>
      </c>
      <c r="Y580" t="s">
        <v>4241</v>
      </c>
      <c r="Z580" t="s">
        <v>4242</v>
      </c>
      <c r="AA580" t="s">
        <v>4243</v>
      </c>
      <c r="AB580" t="s">
        <v>4239</v>
      </c>
      <c r="AC580" t="s">
        <v>1556</v>
      </c>
      <c r="AD580" t="s">
        <v>117</v>
      </c>
      <c r="AE580" t="s">
        <v>118</v>
      </c>
      <c r="AF580" s="4">
        <v>96950</v>
      </c>
      <c r="AG580" t="s">
        <v>119</v>
      </c>
      <c r="AI580" s="5">
        <v>16707894225</v>
      </c>
      <c r="AK580" t="s">
        <v>4244</v>
      </c>
      <c r="BC580" t="str">
        <f>"53-7065.00"</f>
        <v>53-7065.00</v>
      </c>
      <c r="BD580" t="s">
        <v>2036</v>
      </c>
      <c r="BE580" t="s">
        <v>4245</v>
      </c>
      <c r="BF580" t="s">
        <v>4246</v>
      </c>
      <c r="BG580">
        <v>1</v>
      </c>
      <c r="BH580">
        <v>1</v>
      </c>
      <c r="BI580" s="1">
        <v>44930</v>
      </c>
      <c r="BJ580" s="1">
        <v>45294</v>
      </c>
      <c r="BK580" s="1">
        <v>44930</v>
      </c>
      <c r="BL580" s="1">
        <v>45294</v>
      </c>
      <c r="BM580">
        <v>40</v>
      </c>
      <c r="BN580">
        <v>0</v>
      </c>
      <c r="BO580">
        <v>8</v>
      </c>
      <c r="BP580">
        <v>8</v>
      </c>
      <c r="BQ580">
        <v>8</v>
      </c>
      <c r="BR580">
        <v>8</v>
      </c>
      <c r="BS580">
        <v>8</v>
      </c>
      <c r="BT580">
        <v>0</v>
      </c>
      <c r="BU580" t="str">
        <f>"8:00 AM"</f>
        <v>8:00 AM</v>
      </c>
      <c r="BV580" t="str">
        <f>"5:00 PM"</f>
        <v>5:00 PM</v>
      </c>
      <c r="BW580" t="s">
        <v>164</v>
      </c>
      <c r="BX580">
        <v>0</v>
      </c>
      <c r="BY580">
        <v>12</v>
      </c>
      <c r="BZ580" t="s">
        <v>113</v>
      </c>
      <c r="CB580" s="3" t="s">
        <v>4247</v>
      </c>
      <c r="CC580" t="s">
        <v>4239</v>
      </c>
      <c r="CD580" t="s">
        <v>1556</v>
      </c>
      <c r="CE580" t="s">
        <v>117</v>
      </c>
      <c r="CF580" t="s">
        <v>118</v>
      </c>
      <c r="CG580" s="4">
        <v>96950</v>
      </c>
      <c r="CH580" s="2">
        <v>7.97</v>
      </c>
      <c r="CI580" s="2">
        <v>7.97</v>
      </c>
      <c r="CJ580" s="2">
        <v>11.96</v>
      </c>
      <c r="CK580" s="2">
        <v>11.96</v>
      </c>
      <c r="CL580" t="s">
        <v>131</v>
      </c>
      <c r="CM580" t="s">
        <v>128</v>
      </c>
      <c r="CN580" t="s">
        <v>133</v>
      </c>
      <c r="CP580" t="s">
        <v>113</v>
      </c>
      <c r="CQ580" t="s">
        <v>134</v>
      </c>
      <c r="CR580" t="s">
        <v>113</v>
      </c>
      <c r="CS580" t="s">
        <v>134</v>
      </c>
      <c r="CT580" t="s">
        <v>132</v>
      </c>
      <c r="CU580" t="s">
        <v>134</v>
      </c>
      <c r="CV580" t="s">
        <v>132</v>
      </c>
      <c r="CW580" t="s">
        <v>4248</v>
      </c>
      <c r="CX580" s="5">
        <v>16702883820</v>
      </c>
      <c r="CY580" t="s">
        <v>4244</v>
      </c>
      <c r="CZ580" t="s">
        <v>132</v>
      </c>
      <c r="DA580" t="s">
        <v>134</v>
      </c>
      <c r="DB580" t="s">
        <v>113</v>
      </c>
    </row>
    <row r="581" spans="1:107" ht="14.45" customHeight="1" x14ac:dyDescent="0.25">
      <c r="A581" t="s">
        <v>4249</v>
      </c>
      <c r="B581" t="s">
        <v>356</v>
      </c>
      <c r="C581" s="1">
        <v>44747.917077893515</v>
      </c>
      <c r="D581" s="1">
        <v>44868</v>
      </c>
      <c r="E581" t="s">
        <v>112</v>
      </c>
      <c r="F581" s="1">
        <v>44833.833333333336</v>
      </c>
      <c r="G581" t="s">
        <v>134</v>
      </c>
      <c r="H581" t="s">
        <v>113</v>
      </c>
      <c r="I581" t="s">
        <v>113</v>
      </c>
      <c r="J581" t="s">
        <v>3571</v>
      </c>
      <c r="K581" t="s">
        <v>3572</v>
      </c>
      <c r="L581" t="s">
        <v>3573</v>
      </c>
      <c r="N581" t="s">
        <v>117</v>
      </c>
      <c r="O581" t="s">
        <v>118</v>
      </c>
      <c r="P581" s="4">
        <v>96950</v>
      </c>
      <c r="Q581" t="s">
        <v>119</v>
      </c>
      <c r="S581" s="5">
        <v>16702874242</v>
      </c>
      <c r="U581">
        <v>722511</v>
      </c>
      <c r="V581" t="s">
        <v>120</v>
      </c>
      <c r="X581" t="s">
        <v>3574</v>
      </c>
      <c r="Y581" t="s">
        <v>3575</v>
      </c>
      <c r="AA581" t="s">
        <v>144</v>
      </c>
      <c r="AB581" t="s">
        <v>3573</v>
      </c>
      <c r="AD581" t="s">
        <v>117</v>
      </c>
      <c r="AE581" t="s">
        <v>118</v>
      </c>
      <c r="AF581" s="4">
        <v>96950</v>
      </c>
      <c r="AG581" t="s">
        <v>119</v>
      </c>
      <c r="AI581" s="5">
        <v>16702874242</v>
      </c>
      <c r="AK581" t="s">
        <v>3135</v>
      </c>
      <c r="AL581" t="s">
        <v>777</v>
      </c>
      <c r="AM581" t="s">
        <v>778</v>
      </c>
      <c r="AN581" t="s">
        <v>779</v>
      </c>
      <c r="AP581" t="s">
        <v>780</v>
      </c>
      <c r="AR581" t="s">
        <v>117</v>
      </c>
      <c r="AS581" t="s">
        <v>118</v>
      </c>
      <c r="AT581" s="4">
        <v>96950</v>
      </c>
      <c r="AU581" t="s">
        <v>119</v>
      </c>
      <c r="AW581" s="5">
        <v>16702353403</v>
      </c>
      <c r="AY581" t="s">
        <v>781</v>
      </c>
      <c r="AZ581" t="s">
        <v>782</v>
      </c>
      <c r="BC581" t="str">
        <f>"35-3031.00"</f>
        <v>35-3031.00</v>
      </c>
      <c r="BD581" t="s">
        <v>415</v>
      </c>
      <c r="BE581" t="s">
        <v>4250</v>
      </c>
      <c r="BF581" t="s">
        <v>3988</v>
      </c>
      <c r="BG581">
        <v>2</v>
      </c>
      <c r="BI581" s="1">
        <v>44835</v>
      </c>
      <c r="BJ581" s="1">
        <v>45199</v>
      </c>
      <c r="BM581">
        <v>35</v>
      </c>
      <c r="BN581">
        <v>0</v>
      </c>
      <c r="BO581">
        <v>7</v>
      </c>
      <c r="BP581">
        <v>7</v>
      </c>
      <c r="BQ581">
        <v>7</v>
      </c>
      <c r="BR581">
        <v>7</v>
      </c>
      <c r="BS581">
        <v>7</v>
      </c>
      <c r="BT581">
        <v>0</v>
      </c>
      <c r="BU581" t="str">
        <f>"9:00 AM"</f>
        <v>9:00 AM</v>
      </c>
      <c r="BV581" t="str">
        <f>"5:00 PM"</f>
        <v>5:00 PM</v>
      </c>
      <c r="BW581" t="s">
        <v>164</v>
      </c>
      <c r="BX581">
        <v>0</v>
      </c>
      <c r="BY581">
        <v>12</v>
      </c>
      <c r="BZ581" t="s">
        <v>113</v>
      </c>
      <c r="CB581" t="s">
        <v>4251</v>
      </c>
      <c r="CC581" t="s">
        <v>3578</v>
      </c>
      <c r="CE581" t="s">
        <v>117</v>
      </c>
      <c r="CF581" t="s">
        <v>118</v>
      </c>
      <c r="CG581" s="4">
        <v>96950</v>
      </c>
      <c r="CH581" s="2">
        <v>7.78</v>
      </c>
      <c r="CI581" s="2">
        <v>7.78</v>
      </c>
      <c r="CJ581" s="2">
        <v>11.67</v>
      </c>
      <c r="CK581" s="2">
        <v>11.67</v>
      </c>
      <c r="CL581" t="s">
        <v>131</v>
      </c>
      <c r="CM581" t="s">
        <v>557</v>
      </c>
      <c r="CN581" t="s">
        <v>133</v>
      </c>
      <c r="CP581" t="s">
        <v>113</v>
      </c>
      <c r="CQ581" t="s">
        <v>134</v>
      </c>
      <c r="CR581" t="s">
        <v>113</v>
      </c>
      <c r="CS581" t="s">
        <v>134</v>
      </c>
      <c r="CT581" t="s">
        <v>132</v>
      </c>
      <c r="CU581" t="s">
        <v>134</v>
      </c>
      <c r="CV581" t="s">
        <v>132</v>
      </c>
      <c r="CW581" t="s">
        <v>786</v>
      </c>
      <c r="CX581" s="5">
        <v>16702874242</v>
      </c>
      <c r="CY581" t="s">
        <v>776</v>
      </c>
      <c r="CZ581" t="s">
        <v>132</v>
      </c>
      <c r="DA581" t="s">
        <v>134</v>
      </c>
      <c r="DB581" t="s">
        <v>113</v>
      </c>
    </row>
    <row r="582" spans="1:107" ht="14.45" customHeight="1" x14ac:dyDescent="0.25">
      <c r="A582" t="s">
        <v>4252</v>
      </c>
      <c r="B582" t="s">
        <v>356</v>
      </c>
      <c r="C582" s="1">
        <v>44837.096262037034</v>
      </c>
      <c r="D582" s="1">
        <v>44868</v>
      </c>
      <c r="E582" t="s">
        <v>170</v>
      </c>
      <c r="G582" t="s">
        <v>134</v>
      </c>
      <c r="H582" t="s">
        <v>113</v>
      </c>
      <c r="I582" t="s">
        <v>113</v>
      </c>
      <c r="J582" t="s">
        <v>4253</v>
      </c>
      <c r="L582" t="s">
        <v>4254</v>
      </c>
      <c r="N582" t="s">
        <v>141</v>
      </c>
      <c r="O582" t="s">
        <v>118</v>
      </c>
      <c r="P582" s="4">
        <v>96950</v>
      </c>
      <c r="Q582" t="s">
        <v>119</v>
      </c>
      <c r="S582" s="5">
        <v>16702841524</v>
      </c>
      <c r="U582">
        <v>238220</v>
      </c>
      <c r="V582" t="s">
        <v>120</v>
      </c>
      <c r="X582" t="s">
        <v>4255</v>
      </c>
      <c r="Y582" t="s">
        <v>4256</v>
      </c>
      <c r="Z582" t="s">
        <v>4257</v>
      </c>
      <c r="AA582" t="s">
        <v>1956</v>
      </c>
      <c r="AB582" t="s">
        <v>4258</v>
      </c>
      <c r="AD582" t="s">
        <v>141</v>
      </c>
      <c r="AE582" t="s">
        <v>118</v>
      </c>
      <c r="AF582" s="4">
        <v>96950</v>
      </c>
      <c r="AG582" t="s">
        <v>119</v>
      </c>
      <c r="AI582" s="5">
        <v>16707830086</v>
      </c>
      <c r="AK582" t="s">
        <v>4259</v>
      </c>
      <c r="BC582" t="str">
        <f>"49-9021.00"</f>
        <v>49-9021.00</v>
      </c>
      <c r="BD582" t="s">
        <v>3446</v>
      </c>
      <c r="BE582" t="s">
        <v>4260</v>
      </c>
      <c r="BF582" t="s">
        <v>4261</v>
      </c>
      <c r="BG582">
        <v>1</v>
      </c>
      <c r="BI582" s="1">
        <v>44926</v>
      </c>
      <c r="BJ582" s="1">
        <v>45199</v>
      </c>
      <c r="BM582">
        <v>35</v>
      </c>
      <c r="BN582">
        <v>0</v>
      </c>
      <c r="BO582">
        <v>7</v>
      </c>
      <c r="BP582">
        <v>7</v>
      </c>
      <c r="BQ582">
        <v>7</v>
      </c>
      <c r="BR582">
        <v>7</v>
      </c>
      <c r="BS582">
        <v>7</v>
      </c>
      <c r="BT582">
        <v>0</v>
      </c>
      <c r="BU582" t="str">
        <f>"9:00 AM"</f>
        <v>9:00 AM</v>
      </c>
      <c r="BV582" t="str">
        <f>"5:00 PM"</f>
        <v>5:00 PM</v>
      </c>
      <c r="BW582" t="s">
        <v>164</v>
      </c>
      <c r="BX582">
        <v>12</v>
      </c>
      <c r="BY582">
        <v>24</v>
      </c>
      <c r="BZ582" t="s">
        <v>113</v>
      </c>
      <c r="CB582" t="s">
        <v>4262</v>
      </c>
      <c r="CC582" t="s">
        <v>4258</v>
      </c>
      <c r="CE582" t="s">
        <v>141</v>
      </c>
      <c r="CF582" t="s">
        <v>118</v>
      </c>
      <c r="CG582" s="4">
        <v>96950</v>
      </c>
      <c r="CH582" s="2">
        <v>9.6999999999999993</v>
      </c>
      <c r="CI582" s="2">
        <v>9.6999999999999993</v>
      </c>
      <c r="CL582" t="s">
        <v>131</v>
      </c>
      <c r="CN582" t="s">
        <v>133</v>
      </c>
      <c r="CP582" t="s">
        <v>113</v>
      </c>
      <c r="CQ582" t="s">
        <v>134</v>
      </c>
      <c r="CR582" t="s">
        <v>113</v>
      </c>
      <c r="CS582" t="s">
        <v>113</v>
      </c>
      <c r="CT582" t="s">
        <v>132</v>
      </c>
      <c r="CU582" t="s">
        <v>132</v>
      </c>
      <c r="CV582" t="s">
        <v>132</v>
      </c>
      <c r="CW582" t="s">
        <v>4263</v>
      </c>
      <c r="CX582" s="5">
        <v>16702841524</v>
      </c>
      <c r="CY582" t="s">
        <v>4259</v>
      </c>
      <c r="CZ582" t="s">
        <v>557</v>
      </c>
      <c r="DA582" t="s">
        <v>134</v>
      </c>
      <c r="DB582" t="s">
        <v>113</v>
      </c>
    </row>
    <row r="583" spans="1:107" ht="14.45" customHeight="1" x14ac:dyDescent="0.25">
      <c r="A583" t="s">
        <v>4264</v>
      </c>
      <c r="B583" t="s">
        <v>356</v>
      </c>
      <c r="C583" s="1">
        <v>44827.37814270833</v>
      </c>
      <c r="D583" s="1">
        <v>44868</v>
      </c>
      <c r="E583" t="s">
        <v>170</v>
      </c>
      <c r="G583" t="s">
        <v>113</v>
      </c>
      <c r="H583" t="s">
        <v>113</v>
      </c>
      <c r="I583" t="s">
        <v>113</v>
      </c>
      <c r="J583" t="s">
        <v>3909</v>
      </c>
      <c r="K583" t="s">
        <v>3910</v>
      </c>
      <c r="L583" t="s">
        <v>4265</v>
      </c>
      <c r="M583" t="s">
        <v>132</v>
      </c>
      <c r="N583" t="s">
        <v>117</v>
      </c>
      <c r="O583" t="s">
        <v>118</v>
      </c>
      <c r="P583" s="4">
        <v>96950</v>
      </c>
      <c r="Q583" t="s">
        <v>119</v>
      </c>
      <c r="S583" s="5">
        <v>16704830068</v>
      </c>
      <c r="U583">
        <v>11121</v>
      </c>
      <c r="V583" t="s">
        <v>120</v>
      </c>
      <c r="X583" t="s">
        <v>2505</v>
      </c>
      <c r="Y583" t="s">
        <v>2506</v>
      </c>
      <c r="AA583" t="s">
        <v>477</v>
      </c>
      <c r="AB583" t="s">
        <v>4265</v>
      </c>
      <c r="AC583" t="s">
        <v>132</v>
      </c>
      <c r="AD583" t="s">
        <v>117</v>
      </c>
      <c r="AE583" t="s">
        <v>118</v>
      </c>
      <c r="AF583" s="4">
        <v>96950</v>
      </c>
      <c r="AG583" t="s">
        <v>119</v>
      </c>
      <c r="AI583" s="5">
        <v>16704830068</v>
      </c>
      <c r="AK583" t="s">
        <v>3912</v>
      </c>
      <c r="BC583" t="str">
        <f>"45-2092.02"</f>
        <v>45-2092.02</v>
      </c>
      <c r="BD583" t="s">
        <v>2420</v>
      </c>
      <c r="BE583" t="s">
        <v>3913</v>
      </c>
      <c r="BF583" t="s">
        <v>553</v>
      </c>
      <c r="BG583">
        <v>3</v>
      </c>
      <c r="BI583" s="1">
        <v>44835</v>
      </c>
      <c r="BJ583" s="1">
        <v>44834</v>
      </c>
      <c r="BM583">
        <v>40</v>
      </c>
      <c r="BN583">
        <v>0</v>
      </c>
      <c r="BO583">
        <v>8</v>
      </c>
      <c r="BP583">
        <v>8</v>
      </c>
      <c r="BQ583">
        <v>8</v>
      </c>
      <c r="BR583">
        <v>8</v>
      </c>
      <c r="BS583">
        <v>8</v>
      </c>
      <c r="BT583">
        <v>0</v>
      </c>
      <c r="BU583" t="str">
        <f>"8:00 AM"</f>
        <v>8:00 AM</v>
      </c>
      <c r="BV583" t="str">
        <f>"5:00 PM"</f>
        <v>5:00 PM</v>
      </c>
      <c r="BW583" t="s">
        <v>128</v>
      </c>
      <c r="BX583">
        <v>0</v>
      </c>
      <c r="BY583">
        <v>3</v>
      </c>
      <c r="BZ583" t="s">
        <v>113</v>
      </c>
      <c r="CB583" t="s">
        <v>4266</v>
      </c>
      <c r="CC583" t="s">
        <v>4265</v>
      </c>
      <c r="CD583" t="s">
        <v>132</v>
      </c>
      <c r="CE583" t="s">
        <v>117</v>
      </c>
      <c r="CF583" t="s">
        <v>118</v>
      </c>
      <c r="CG583" s="4">
        <v>96950</v>
      </c>
      <c r="CH583" s="2">
        <v>10.210000000000001</v>
      </c>
      <c r="CI583" s="2">
        <v>10.210000000000001</v>
      </c>
      <c r="CJ583" s="2">
        <v>15.32</v>
      </c>
      <c r="CK583" s="2">
        <v>15.32</v>
      </c>
      <c r="CL583" t="s">
        <v>131</v>
      </c>
      <c r="CM583" t="s">
        <v>132</v>
      </c>
      <c r="CN583" t="s">
        <v>133</v>
      </c>
      <c r="CP583" t="s">
        <v>113</v>
      </c>
      <c r="CQ583" t="s">
        <v>134</v>
      </c>
      <c r="CR583" t="s">
        <v>113</v>
      </c>
      <c r="CS583" t="s">
        <v>134</v>
      </c>
      <c r="CT583" t="s">
        <v>132</v>
      </c>
      <c r="CU583" t="s">
        <v>134</v>
      </c>
      <c r="CV583" t="s">
        <v>132</v>
      </c>
      <c r="CW583" t="s">
        <v>2511</v>
      </c>
      <c r="CX583" s="5">
        <v>16704845868</v>
      </c>
      <c r="CY583" t="s">
        <v>3912</v>
      </c>
      <c r="CZ583" t="s">
        <v>132</v>
      </c>
      <c r="DA583" t="s">
        <v>134</v>
      </c>
      <c r="DB583" t="s">
        <v>113</v>
      </c>
    </row>
    <row r="584" spans="1:107" ht="14.45" customHeight="1" x14ac:dyDescent="0.25">
      <c r="A584" t="s">
        <v>4267</v>
      </c>
      <c r="B584" t="s">
        <v>187</v>
      </c>
      <c r="C584" s="1">
        <v>44770.163473148146</v>
      </c>
      <c r="D584" s="1">
        <v>44868</v>
      </c>
      <c r="E584" t="s">
        <v>170</v>
      </c>
      <c r="G584" t="s">
        <v>113</v>
      </c>
      <c r="H584" t="s">
        <v>113</v>
      </c>
      <c r="I584" t="s">
        <v>113</v>
      </c>
      <c r="J584" t="s">
        <v>4052</v>
      </c>
      <c r="K584" t="s">
        <v>4268</v>
      </c>
      <c r="L584" t="s">
        <v>4269</v>
      </c>
      <c r="M584" t="s">
        <v>132</v>
      </c>
      <c r="N584" t="s">
        <v>117</v>
      </c>
      <c r="O584" t="s">
        <v>118</v>
      </c>
      <c r="P584" s="4">
        <v>96950</v>
      </c>
      <c r="Q584" t="s">
        <v>119</v>
      </c>
      <c r="R584" t="s">
        <v>132</v>
      </c>
      <c r="S584" s="5">
        <v>16704839919</v>
      </c>
      <c r="U584">
        <v>448190</v>
      </c>
      <c r="V584" t="s">
        <v>120</v>
      </c>
      <c r="X584" t="s">
        <v>4056</v>
      </c>
      <c r="Y584" t="s">
        <v>4270</v>
      </c>
      <c r="Z584" t="s">
        <v>3750</v>
      </c>
      <c r="AA584" t="s">
        <v>4271</v>
      </c>
      <c r="AB584" t="s">
        <v>4054</v>
      </c>
      <c r="AC584" t="s">
        <v>132</v>
      </c>
      <c r="AD584" t="s">
        <v>117</v>
      </c>
      <c r="AE584" t="s">
        <v>118</v>
      </c>
      <c r="AF584" s="4">
        <v>96950</v>
      </c>
      <c r="AG584" t="s">
        <v>119</v>
      </c>
      <c r="AH584" t="s">
        <v>132</v>
      </c>
      <c r="AI584" s="5">
        <v>16704839919</v>
      </c>
      <c r="AK584" t="s">
        <v>432</v>
      </c>
      <c r="BC584" t="str">
        <f>"51-6052.00"</f>
        <v>51-6052.00</v>
      </c>
      <c r="BD584" t="s">
        <v>1715</v>
      </c>
      <c r="BE584" t="s">
        <v>4272</v>
      </c>
      <c r="BF584" t="s">
        <v>4273</v>
      </c>
      <c r="BG584">
        <v>3</v>
      </c>
      <c r="BH584">
        <v>3</v>
      </c>
      <c r="BI584" s="1">
        <v>44849</v>
      </c>
      <c r="BJ584" s="1">
        <v>45213</v>
      </c>
      <c r="BK584" s="1">
        <v>44868</v>
      </c>
      <c r="BL584" s="1">
        <v>45213</v>
      </c>
      <c r="BM584">
        <v>40</v>
      </c>
      <c r="BN584">
        <v>0</v>
      </c>
      <c r="BO584">
        <v>8</v>
      </c>
      <c r="BP584">
        <v>8</v>
      </c>
      <c r="BQ584">
        <v>8</v>
      </c>
      <c r="BR584">
        <v>8</v>
      </c>
      <c r="BS584">
        <v>8</v>
      </c>
      <c r="BT584">
        <v>0</v>
      </c>
      <c r="BU584" t="str">
        <f>"8:00 AM"</f>
        <v>8:00 AM</v>
      </c>
      <c r="BV584" t="str">
        <f>"4:00 PM"</f>
        <v>4:00 PM</v>
      </c>
      <c r="BW584" t="s">
        <v>164</v>
      </c>
      <c r="BX584">
        <v>0</v>
      </c>
      <c r="BY584">
        <v>6</v>
      </c>
      <c r="BZ584" t="s">
        <v>113</v>
      </c>
      <c r="CB584" t="s">
        <v>132</v>
      </c>
      <c r="CC584" t="s">
        <v>4054</v>
      </c>
      <c r="CD584" t="s">
        <v>132</v>
      </c>
      <c r="CE584" t="s">
        <v>117</v>
      </c>
      <c r="CF584" t="s">
        <v>118</v>
      </c>
      <c r="CG584" s="4">
        <v>96950</v>
      </c>
      <c r="CH584" s="2">
        <v>8.0299999999999994</v>
      </c>
      <c r="CI584" s="2">
        <v>8.0299999999999994</v>
      </c>
      <c r="CJ584" s="2">
        <v>12.05</v>
      </c>
      <c r="CK584" s="2">
        <v>12.05</v>
      </c>
      <c r="CL584" t="s">
        <v>131</v>
      </c>
      <c r="CM584" t="s">
        <v>132</v>
      </c>
      <c r="CN584" t="s">
        <v>133</v>
      </c>
      <c r="CP584" t="s">
        <v>113</v>
      </c>
      <c r="CQ584" t="s">
        <v>134</v>
      </c>
      <c r="CR584" t="s">
        <v>134</v>
      </c>
      <c r="CS584" t="s">
        <v>134</v>
      </c>
      <c r="CT584" t="s">
        <v>132</v>
      </c>
      <c r="CU584" t="s">
        <v>134</v>
      </c>
      <c r="CV584" t="s">
        <v>132</v>
      </c>
      <c r="CW584" t="s">
        <v>132</v>
      </c>
      <c r="CX584" s="5">
        <v>16702876868</v>
      </c>
      <c r="CY584" t="s">
        <v>432</v>
      </c>
      <c r="CZ584" t="s">
        <v>132</v>
      </c>
      <c r="DA584" t="s">
        <v>134</v>
      </c>
      <c r="DB584" t="s">
        <v>113</v>
      </c>
    </row>
    <row r="585" spans="1:107" ht="14.45" customHeight="1" x14ac:dyDescent="0.25">
      <c r="A585" t="s">
        <v>4274</v>
      </c>
      <c r="B585" t="s">
        <v>356</v>
      </c>
      <c r="C585" s="1">
        <v>44849.306507638888</v>
      </c>
      <c r="D585" s="1">
        <v>44868</v>
      </c>
      <c r="E585" t="s">
        <v>170</v>
      </c>
      <c r="G585" t="s">
        <v>113</v>
      </c>
      <c r="H585" t="s">
        <v>113</v>
      </c>
      <c r="I585" t="s">
        <v>113</v>
      </c>
      <c r="J585" t="s">
        <v>4275</v>
      </c>
      <c r="K585" t="s">
        <v>4276</v>
      </c>
      <c r="L585" t="s">
        <v>4277</v>
      </c>
      <c r="N585" t="s">
        <v>234</v>
      </c>
      <c r="O585" t="s">
        <v>118</v>
      </c>
      <c r="P585" s="4">
        <v>96951</v>
      </c>
      <c r="Q585" t="s">
        <v>119</v>
      </c>
      <c r="S585" s="5">
        <v>16705321470</v>
      </c>
      <c r="U585">
        <v>624410</v>
      </c>
      <c r="V585" t="s">
        <v>120</v>
      </c>
      <c r="X585" t="s">
        <v>4278</v>
      </c>
      <c r="Y585" t="s">
        <v>4279</v>
      </c>
      <c r="Z585" t="s">
        <v>4280</v>
      </c>
      <c r="AA585" t="s">
        <v>4281</v>
      </c>
      <c r="AB585" t="s">
        <v>4277</v>
      </c>
      <c r="AD585" t="s">
        <v>234</v>
      </c>
      <c r="AE585" t="s">
        <v>118</v>
      </c>
      <c r="AF585" s="4">
        <v>96951</v>
      </c>
      <c r="AG585" t="s">
        <v>119</v>
      </c>
      <c r="AI585" s="5">
        <v>16705321470</v>
      </c>
      <c r="AK585" t="s">
        <v>4282</v>
      </c>
      <c r="BC585" t="str">
        <f>"37-2012.00"</f>
        <v>37-2012.00</v>
      </c>
      <c r="BD585" t="s">
        <v>180</v>
      </c>
      <c r="BE585" t="s">
        <v>4283</v>
      </c>
      <c r="BF585" t="s">
        <v>4281</v>
      </c>
      <c r="BG585">
        <v>2</v>
      </c>
      <c r="BI585" s="1">
        <v>44969</v>
      </c>
      <c r="BJ585" s="1">
        <v>45333</v>
      </c>
      <c r="BM585">
        <v>35</v>
      </c>
      <c r="BN585">
        <v>0</v>
      </c>
      <c r="BO585">
        <v>7</v>
      </c>
      <c r="BP585">
        <v>7</v>
      </c>
      <c r="BQ585">
        <v>7</v>
      </c>
      <c r="BR585">
        <v>7</v>
      </c>
      <c r="BS585">
        <v>7</v>
      </c>
      <c r="BT585">
        <v>0</v>
      </c>
      <c r="BU585" t="str">
        <f>"8:00 AM"</f>
        <v>8:00 AM</v>
      </c>
      <c r="BV585" t="str">
        <f>"3:00 PM"</f>
        <v>3:00 PM</v>
      </c>
      <c r="BW585" t="s">
        <v>164</v>
      </c>
      <c r="BX585">
        <v>0</v>
      </c>
      <c r="BY585">
        <v>0</v>
      </c>
      <c r="BZ585" t="s">
        <v>113</v>
      </c>
      <c r="CB585" t="s">
        <v>4284</v>
      </c>
      <c r="CC585" t="s">
        <v>4277</v>
      </c>
      <c r="CE585" t="s">
        <v>234</v>
      </c>
      <c r="CF585" t="s">
        <v>118</v>
      </c>
      <c r="CG585" s="4">
        <v>96951</v>
      </c>
      <c r="CH585" s="2">
        <v>7.56</v>
      </c>
      <c r="CI585" s="2">
        <v>7.56</v>
      </c>
      <c r="CJ585" s="2">
        <v>11.34</v>
      </c>
      <c r="CK585" s="2">
        <v>11.34</v>
      </c>
      <c r="CL585" t="s">
        <v>131</v>
      </c>
      <c r="CM585" t="s">
        <v>132</v>
      </c>
      <c r="CN585" t="s">
        <v>133</v>
      </c>
      <c r="CP585" t="s">
        <v>113</v>
      </c>
      <c r="CQ585" t="s">
        <v>134</v>
      </c>
      <c r="CR585" t="s">
        <v>113</v>
      </c>
      <c r="CS585" t="s">
        <v>134</v>
      </c>
      <c r="CT585" t="s">
        <v>132</v>
      </c>
      <c r="CU585" t="s">
        <v>134</v>
      </c>
      <c r="CV585" t="s">
        <v>134</v>
      </c>
      <c r="CW585" t="s">
        <v>132</v>
      </c>
      <c r="CX585" s="5">
        <v>16702868597</v>
      </c>
      <c r="CY585" t="s">
        <v>4282</v>
      </c>
      <c r="CZ585" t="s">
        <v>132</v>
      </c>
      <c r="DA585" t="s">
        <v>134</v>
      </c>
      <c r="DB585" t="s">
        <v>113</v>
      </c>
    </row>
    <row r="586" spans="1:107" ht="14.45" customHeight="1" x14ac:dyDescent="0.25">
      <c r="A586" t="s">
        <v>4285</v>
      </c>
      <c r="B586" t="s">
        <v>187</v>
      </c>
      <c r="C586" s="1">
        <v>44775.825979398149</v>
      </c>
      <c r="D586" s="1">
        <v>44868</v>
      </c>
      <c r="E586" t="s">
        <v>170</v>
      </c>
      <c r="G586" t="s">
        <v>113</v>
      </c>
      <c r="H586" t="s">
        <v>113</v>
      </c>
      <c r="I586" t="s">
        <v>113</v>
      </c>
      <c r="J586" t="s">
        <v>4198</v>
      </c>
      <c r="K586" t="s">
        <v>3997</v>
      </c>
      <c r="L586" t="s">
        <v>3998</v>
      </c>
      <c r="M586" t="s">
        <v>3999</v>
      </c>
      <c r="N586" t="s">
        <v>117</v>
      </c>
      <c r="O586" t="s">
        <v>118</v>
      </c>
      <c r="P586" s="4">
        <v>96950</v>
      </c>
      <c r="Q586" t="s">
        <v>119</v>
      </c>
      <c r="S586" s="5">
        <v>16704833734</v>
      </c>
      <c r="U586">
        <v>811198</v>
      </c>
      <c r="V586" t="s">
        <v>120</v>
      </c>
      <c r="X586" t="s">
        <v>509</v>
      </c>
      <c r="Y586" t="s">
        <v>4000</v>
      </c>
      <c r="Z586" t="s">
        <v>4001</v>
      </c>
      <c r="AA586" t="s">
        <v>1146</v>
      </c>
      <c r="AB586" t="s">
        <v>3998</v>
      </c>
      <c r="AC586" t="s">
        <v>4006</v>
      </c>
      <c r="AD586" t="s">
        <v>117</v>
      </c>
      <c r="AE586" t="s">
        <v>118</v>
      </c>
      <c r="AF586" s="4">
        <v>96950</v>
      </c>
      <c r="AG586" t="s">
        <v>119</v>
      </c>
      <c r="AI586" s="5">
        <v>16704833734</v>
      </c>
      <c r="AK586" t="s">
        <v>4004</v>
      </c>
      <c r="BC586" t="str">
        <f>"49-9071.00"</f>
        <v>49-9071.00</v>
      </c>
      <c r="BD586" t="s">
        <v>240</v>
      </c>
      <c r="BE586" t="s">
        <v>4286</v>
      </c>
      <c r="BF586" t="s">
        <v>275</v>
      </c>
      <c r="BG586">
        <v>1</v>
      </c>
      <c r="BH586">
        <v>1</v>
      </c>
      <c r="BI586" s="1">
        <v>44835</v>
      </c>
      <c r="BJ586" s="1">
        <v>45199</v>
      </c>
      <c r="BK586" s="1">
        <v>44868</v>
      </c>
      <c r="BL586" s="1">
        <v>45199</v>
      </c>
      <c r="BM586">
        <v>40</v>
      </c>
      <c r="BN586">
        <v>0</v>
      </c>
      <c r="BO586">
        <v>8</v>
      </c>
      <c r="BP586">
        <v>8</v>
      </c>
      <c r="BQ586">
        <v>8</v>
      </c>
      <c r="BR586">
        <v>8</v>
      </c>
      <c r="BS586">
        <v>8</v>
      </c>
      <c r="BT586">
        <v>0</v>
      </c>
      <c r="BU586" t="str">
        <f>"8:00 AM"</f>
        <v>8:00 AM</v>
      </c>
      <c r="BV586" t="str">
        <f>"5:00 PM"</f>
        <v>5:00 PM</v>
      </c>
      <c r="BW586" t="s">
        <v>128</v>
      </c>
      <c r="BX586">
        <v>0</v>
      </c>
      <c r="BY586">
        <v>12</v>
      </c>
      <c r="BZ586" t="s">
        <v>113</v>
      </c>
      <c r="CB586" t="s">
        <v>128</v>
      </c>
      <c r="CC586" t="s">
        <v>3998</v>
      </c>
      <c r="CD586" t="s">
        <v>4287</v>
      </c>
      <c r="CE586" t="s">
        <v>117</v>
      </c>
      <c r="CF586" t="s">
        <v>118</v>
      </c>
      <c r="CG586" s="4">
        <v>96950</v>
      </c>
      <c r="CH586" s="2">
        <v>9.19</v>
      </c>
      <c r="CI586" s="2">
        <v>9.19</v>
      </c>
      <c r="CJ586" s="2">
        <v>13.78</v>
      </c>
      <c r="CK586" s="2">
        <v>13.78</v>
      </c>
      <c r="CL586" t="s">
        <v>131</v>
      </c>
      <c r="CM586" t="s">
        <v>228</v>
      </c>
      <c r="CN586" t="s">
        <v>133</v>
      </c>
      <c r="CP586" t="s">
        <v>113</v>
      </c>
      <c r="CQ586" t="s">
        <v>134</v>
      </c>
      <c r="CR586" t="s">
        <v>113</v>
      </c>
      <c r="CS586" t="s">
        <v>134</v>
      </c>
      <c r="CT586" t="s">
        <v>132</v>
      </c>
      <c r="CU586" t="s">
        <v>134</v>
      </c>
      <c r="CV586" t="s">
        <v>132</v>
      </c>
      <c r="CW586" t="s">
        <v>1151</v>
      </c>
      <c r="CX586" s="5">
        <v>16702355328</v>
      </c>
      <c r="CY586" t="s">
        <v>4004</v>
      </c>
      <c r="CZ586" t="s">
        <v>132</v>
      </c>
      <c r="DA586" t="s">
        <v>134</v>
      </c>
      <c r="DB586" t="s">
        <v>113</v>
      </c>
    </row>
    <row r="587" spans="1:107" ht="14.45" customHeight="1" x14ac:dyDescent="0.25">
      <c r="A587" t="s">
        <v>4288</v>
      </c>
      <c r="B587" t="s">
        <v>356</v>
      </c>
      <c r="C587" s="1">
        <v>44826.066489236109</v>
      </c>
      <c r="D587" s="1">
        <v>44868</v>
      </c>
      <c r="E587" t="s">
        <v>112</v>
      </c>
      <c r="F587" s="1">
        <v>44833.833333333336</v>
      </c>
      <c r="G587" t="s">
        <v>134</v>
      </c>
      <c r="H587" t="s">
        <v>113</v>
      </c>
      <c r="I587" t="s">
        <v>113</v>
      </c>
      <c r="J587" t="s">
        <v>1199</v>
      </c>
      <c r="K587" t="s">
        <v>1200</v>
      </c>
      <c r="L587" t="s">
        <v>1201</v>
      </c>
      <c r="M587" t="s">
        <v>1202</v>
      </c>
      <c r="N587" t="s">
        <v>117</v>
      </c>
      <c r="O587" t="s">
        <v>204</v>
      </c>
      <c r="P587" s="4">
        <v>96950</v>
      </c>
      <c r="Q587" t="s">
        <v>119</v>
      </c>
      <c r="R587" t="s">
        <v>696</v>
      </c>
      <c r="S587" s="5">
        <v>16703236877</v>
      </c>
      <c r="U587">
        <v>62161</v>
      </c>
      <c r="V587" t="s">
        <v>120</v>
      </c>
      <c r="X587" t="s">
        <v>1203</v>
      </c>
      <c r="Y587" t="s">
        <v>1204</v>
      </c>
      <c r="Z587" t="s">
        <v>1205</v>
      </c>
      <c r="AA587" t="s">
        <v>144</v>
      </c>
      <c r="AB587" t="s">
        <v>1206</v>
      </c>
      <c r="AD587" t="s">
        <v>1207</v>
      </c>
      <c r="AE587" t="s">
        <v>118</v>
      </c>
      <c r="AF587" s="4">
        <v>96931</v>
      </c>
      <c r="AG587" t="s">
        <v>119</v>
      </c>
      <c r="AH587" t="s">
        <v>696</v>
      </c>
      <c r="AI587" s="5">
        <v>16716498746</v>
      </c>
      <c r="AJ587">
        <v>203</v>
      </c>
      <c r="AK587" t="s">
        <v>1208</v>
      </c>
      <c r="BC587" t="str">
        <f>"43-1011.00"</f>
        <v>43-1011.00</v>
      </c>
      <c r="BD587" t="s">
        <v>1209</v>
      </c>
      <c r="BE587" t="s">
        <v>1210</v>
      </c>
      <c r="BF587" t="s">
        <v>1211</v>
      </c>
      <c r="BG587">
        <v>1</v>
      </c>
      <c r="BI587" s="1">
        <v>44835</v>
      </c>
      <c r="BJ587" s="1">
        <v>45930</v>
      </c>
      <c r="BM587">
        <v>48</v>
      </c>
      <c r="BN587">
        <v>0</v>
      </c>
      <c r="BO587">
        <v>8</v>
      </c>
      <c r="BP587">
        <v>8</v>
      </c>
      <c r="BQ587">
        <v>8</v>
      </c>
      <c r="BR587">
        <v>8</v>
      </c>
      <c r="BS587">
        <v>8</v>
      </c>
      <c r="BT587">
        <v>8</v>
      </c>
      <c r="BU587" t="str">
        <f>"8:30 AM"</f>
        <v>8:30 AM</v>
      </c>
      <c r="BV587" t="str">
        <f>"5:30 PM"</f>
        <v>5:30 PM</v>
      </c>
      <c r="BW587" t="s">
        <v>394</v>
      </c>
      <c r="BX587">
        <v>0</v>
      </c>
      <c r="BY587">
        <v>12</v>
      </c>
      <c r="BZ587" t="s">
        <v>134</v>
      </c>
      <c r="CA587">
        <v>3</v>
      </c>
      <c r="CB587" t="s">
        <v>228</v>
      </c>
      <c r="CC587" t="s">
        <v>1212</v>
      </c>
      <c r="CD587" t="s">
        <v>1202</v>
      </c>
      <c r="CE587" t="s">
        <v>117</v>
      </c>
      <c r="CF587" t="s">
        <v>118</v>
      </c>
      <c r="CG587" s="4">
        <v>96950</v>
      </c>
      <c r="CH587" s="2">
        <v>16.16</v>
      </c>
      <c r="CI587" s="2">
        <v>16.16</v>
      </c>
      <c r="CL587" t="s">
        <v>131</v>
      </c>
      <c r="CM587" t="s">
        <v>132</v>
      </c>
      <c r="CN587" t="s">
        <v>133</v>
      </c>
      <c r="CP587" t="s">
        <v>113</v>
      </c>
      <c r="CQ587" t="s">
        <v>134</v>
      </c>
      <c r="CR587" t="s">
        <v>113</v>
      </c>
      <c r="CS587" t="s">
        <v>113</v>
      </c>
      <c r="CT587" t="s">
        <v>132</v>
      </c>
      <c r="CU587" t="s">
        <v>134</v>
      </c>
      <c r="CV587" t="s">
        <v>132</v>
      </c>
      <c r="CW587" t="s">
        <v>132</v>
      </c>
      <c r="CX587" s="5">
        <v>16703236877</v>
      </c>
      <c r="CY587" t="s">
        <v>1213</v>
      </c>
      <c r="CZ587" t="s">
        <v>132</v>
      </c>
      <c r="DA587" t="s">
        <v>134</v>
      </c>
      <c r="DB587" t="s">
        <v>113</v>
      </c>
    </row>
    <row r="588" spans="1:107" ht="14.45" customHeight="1" x14ac:dyDescent="0.25">
      <c r="A588" t="s">
        <v>4289</v>
      </c>
      <c r="B588" t="s">
        <v>187</v>
      </c>
      <c r="C588" s="1">
        <v>44758.095322337962</v>
      </c>
      <c r="D588" s="1">
        <v>44868</v>
      </c>
      <c r="E588" t="s">
        <v>170</v>
      </c>
      <c r="G588" t="s">
        <v>113</v>
      </c>
      <c r="H588" t="s">
        <v>113</v>
      </c>
      <c r="I588" t="s">
        <v>113</v>
      </c>
      <c r="J588" t="s">
        <v>4290</v>
      </c>
      <c r="L588" t="s">
        <v>4291</v>
      </c>
      <c r="M588" t="s">
        <v>4292</v>
      </c>
      <c r="N588" t="s">
        <v>117</v>
      </c>
      <c r="O588" t="s">
        <v>118</v>
      </c>
      <c r="P588" s="4">
        <v>96950</v>
      </c>
      <c r="Q588" t="s">
        <v>119</v>
      </c>
      <c r="S588" s="5">
        <v>16718987695</v>
      </c>
      <c r="U588">
        <v>488510</v>
      </c>
      <c r="V588" t="s">
        <v>120</v>
      </c>
      <c r="X588" t="s">
        <v>4293</v>
      </c>
      <c r="Y588" t="s">
        <v>889</v>
      </c>
      <c r="Z588" t="s">
        <v>4294</v>
      </c>
      <c r="AA588" t="s">
        <v>462</v>
      </c>
      <c r="AB588" t="s">
        <v>4292</v>
      </c>
      <c r="AC588" t="s">
        <v>4295</v>
      </c>
      <c r="AD588" t="s">
        <v>117</v>
      </c>
      <c r="AE588" t="s">
        <v>118</v>
      </c>
      <c r="AF588" s="4">
        <v>96950</v>
      </c>
      <c r="AG588" t="s">
        <v>119</v>
      </c>
      <c r="AI588" s="5">
        <v>16718987695</v>
      </c>
      <c r="AK588" t="s">
        <v>4296</v>
      </c>
      <c r="BC588" t="str">
        <f>"43-5011.01"</f>
        <v>43-5011.01</v>
      </c>
      <c r="BD588" t="s">
        <v>4297</v>
      </c>
      <c r="BE588" t="s">
        <v>4298</v>
      </c>
      <c r="BF588" t="s">
        <v>4299</v>
      </c>
      <c r="BG588">
        <v>1</v>
      </c>
      <c r="BH588">
        <v>1</v>
      </c>
      <c r="BI588" s="1">
        <v>44875</v>
      </c>
      <c r="BJ588" s="1">
        <v>45239</v>
      </c>
      <c r="BK588" s="1">
        <v>44875</v>
      </c>
      <c r="BL588" s="1">
        <v>45239</v>
      </c>
      <c r="BM588">
        <v>35</v>
      </c>
      <c r="BN588">
        <v>0</v>
      </c>
      <c r="BO588">
        <v>7</v>
      </c>
      <c r="BP588">
        <v>7</v>
      </c>
      <c r="BQ588">
        <v>7</v>
      </c>
      <c r="BR588">
        <v>7</v>
      </c>
      <c r="BS588">
        <v>7</v>
      </c>
      <c r="BT588">
        <v>0</v>
      </c>
      <c r="BU588" t="str">
        <f>"8:00 AM"</f>
        <v>8:00 AM</v>
      </c>
      <c r="BV588" t="str">
        <f>"4:00 PM"</f>
        <v>4:00 PM</v>
      </c>
      <c r="BW588" t="s">
        <v>164</v>
      </c>
      <c r="BX588">
        <v>6</v>
      </c>
      <c r="BY588">
        <v>12</v>
      </c>
      <c r="BZ588" t="s">
        <v>113</v>
      </c>
      <c r="CB588" s="3" t="s">
        <v>4300</v>
      </c>
      <c r="CC588" t="s">
        <v>4292</v>
      </c>
      <c r="CD588" t="s">
        <v>4301</v>
      </c>
      <c r="CE588" t="s">
        <v>117</v>
      </c>
      <c r="CF588" t="s">
        <v>118</v>
      </c>
      <c r="CG588" s="4">
        <v>96950</v>
      </c>
      <c r="CH588" s="2">
        <v>8.94</v>
      </c>
      <c r="CI588" s="2">
        <v>8.94</v>
      </c>
      <c r="CJ588" s="2">
        <v>13.41</v>
      </c>
      <c r="CK588" s="2">
        <v>13.41</v>
      </c>
      <c r="CL588" t="s">
        <v>131</v>
      </c>
      <c r="CN588" t="s">
        <v>133</v>
      </c>
      <c r="CP588" t="s">
        <v>113</v>
      </c>
      <c r="CQ588" t="s">
        <v>134</v>
      </c>
      <c r="CR588" t="s">
        <v>113</v>
      </c>
      <c r="CS588" t="s">
        <v>134</v>
      </c>
      <c r="CT588" t="s">
        <v>134</v>
      </c>
      <c r="CU588" t="s">
        <v>134</v>
      </c>
      <c r="CV588" t="s">
        <v>132</v>
      </c>
      <c r="CW588" t="s">
        <v>4302</v>
      </c>
      <c r="CX588" s="5">
        <v>16702354400</v>
      </c>
      <c r="CY588" t="s">
        <v>4296</v>
      </c>
      <c r="CZ588" t="s">
        <v>132</v>
      </c>
      <c r="DA588" t="s">
        <v>134</v>
      </c>
      <c r="DB588" t="s">
        <v>113</v>
      </c>
    </row>
    <row r="589" spans="1:107" ht="14.45" customHeight="1" x14ac:dyDescent="0.25">
      <c r="A589" t="s">
        <v>4303</v>
      </c>
      <c r="B589" t="s">
        <v>356</v>
      </c>
      <c r="C589" s="1">
        <v>44849.275343287038</v>
      </c>
      <c r="D589" s="1">
        <v>44868</v>
      </c>
      <c r="E589" t="s">
        <v>170</v>
      </c>
      <c r="G589" t="s">
        <v>113</v>
      </c>
      <c r="H589" t="s">
        <v>113</v>
      </c>
      <c r="I589" t="s">
        <v>113</v>
      </c>
      <c r="J589" t="s">
        <v>4275</v>
      </c>
      <c r="K589" t="s">
        <v>4276</v>
      </c>
      <c r="L589" t="s">
        <v>4277</v>
      </c>
      <c r="N589" t="s">
        <v>234</v>
      </c>
      <c r="O589" t="s">
        <v>118</v>
      </c>
      <c r="P589" s="4">
        <v>96951</v>
      </c>
      <c r="Q589" t="s">
        <v>119</v>
      </c>
      <c r="S589" s="5">
        <v>16705321470</v>
      </c>
      <c r="U589">
        <v>62441</v>
      </c>
      <c r="V589" t="s">
        <v>120</v>
      </c>
      <c r="X589" t="s">
        <v>4279</v>
      </c>
      <c r="Y589" t="s">
        <v>4278</v>
      </c>
      <c r="Z589" t="s">
        <v>4304</v>
      </c>
      <c r="AA589" t="s">
        <v>390</v>
      </c>
      <c r="AB589" t="s">
        <v>4277</v>
      </c>
      <c r="AD589" t="s">
        <v>234</v>
      </c>
      <c r="AE589" t="s">
        <v>118</v>
      </c>
      <c r="AF589" s="4">
        <v>96951</v>
      </c>
      <c r="AG589" t="s">
        <v>119</v>
      </c>
      <c r="AI589" s="5">
        <v>16705321470</v>
      </c>
      <c r="AK589" t="s">
        <v>4282</v>
      </c>
      <c r="BC589" t="str">
        <f>"35-2012.00"</f>
        <v>35-2012.00</v>
      </c>
      <c r="BD589" t="s">
        <v>3085</v>
      </c>
      <c r="BE589" t="s">
        <v>4305</v>
      </c>
      <c r="BF589" t="s">
        <v>4306</v>
      </c>
      <c r="BG589">
        <v>2</v>
      </c>
      <c r="BI589" s="1">
        <v>44969</v>
      </c>
      <c r="BJ589" s="1">
        <v>45333</v>
      </c>
      <c r="BM589">
        <v>35</v>
      </c>
      <c r="BN589">
        <v>0</v>
      </c>
      <c r="BO589">
        <v>7</v>
      </c>
      <c r="BP589">
        <v>7</v>
      </c>
      <c r="BQ589">
        <v>7</v>
      </c>
      <c r="BR589">
        <v>7</v>
      </c>
      <c r="BS589">
        <v>7</v>
      </c>
      <c r="BT589">
        <v>0</v>
      </c>
      <c r="BU589" t="str">
        <f>"8:00 AM"</f>
        <v>8:00 AM</v>
      </c>
      <c r="BV589" t="str">
        <f>"3:00 PM"</f>
        <v>3:00 PM</v>
      </c>
      <c r="BW589" t="s">
        <v>164</v>
      </c>
      <c r="BX589">
        <v>12</v>
      </c>
      <c r="BY589">
        <v>12</v>
      </c>
      <c r="BZ589" t="s">
        <v>113</v>
      </c>
      <c r="CB589" t="s">
        <v>4307</v>
      </c>
      <c r="CC589" t="s">
        <v>4277</v>
      </c>
      <c r="CE589" t="s">
        <v>234</v>
      </c>
      <c r="CF589" t="s">
        <v>118</v>
      </c>
      <c r="CG589" s="4">
        <v>96951</v>
      </c>
      <c r="CH589" s="2">
        <v>8.76</v>
      </c>
      <c r="CI589" s="2">
        <v>8.76</v>
      </c>
      <c r="CJ589" s="2">
        <v>13.14</v>
      </c>
      <c r="CK589" s="2">
        <v>13.14</v>
      </c>
      <c r="CL589" t="s">
        <v>131</v>
      </c>
      <c r="CM589" t="s">
        <v>228</v>
      </c>
      <c r="CN589" t="s">
        <v>133</v>
      </c>
      <c r="CP589" t="s">
        <v>113</v>
      </c>
      <c r="CQ589" t="s">
        <v>134</v>
      </c>
      <c r="CR589" t="s">
        <v>113</v>
      </c>
      <c r="CS589" t="s">
        <v>134</v>
      </c>
      <c r="CT589" t="s">
        <v>132</v>
      </c>
      <c r="CU589" t="s">
        <v>134</v>
      </c>
      <c r="CV589" t="s">
        <v>134</v>
      </c>
      <c r="CW589" t="s">
        <v>132</v>
      </c>
      <c r="CX589" s="5">
        <v>16702868597</v>
      </c>
      <c r="CY589" t="s">
        <v>4282</v>
      </c>
      <c r="CZ589" t="s">
        <v>132</v>
      </c>
      <c r="DA589" t="s">
        <v>134</v>
      </c>
      <c r="DB589" t="s">
        <v>113</v>
      </c>
    </row>
    <row r="590" spans="1:107" ht="14.45" customHeight="1" x14ac:dyDescent="0.25">
      <c r="A590" t="s">
        <v>4308</v>
      </c>
      <c r="B590" t="s">
        <v>187</v>
      </c>
      <c r="C590" s="1">
        <v>44750.971604629631</v>
      </c>
      <c r="D590" s="1">
        <v>44868</v>
      </c>
      <c r="E590" t="s">
        <v>170</v>
      </c>
      <c r="G590" t="s">
        <v>113</v>
      </c>
      <c r="H590" t="s">
        <v>113</v>
      </c>
      <c r="I590" t="s">
        <v>113</v>
      </c>
      <c r="J590" t="s">
        <v>4309</v>
      </c>
      <c r="L590" t="s">
        <v>2043</v>
      </c>
      <c r="M590" t="s">
        <v>2044</v>
      </c>
      <c r="N590" t="s">
        <v>141</v>
      </c>
      <c r="O590" t="s">
        <v>118</v>
      </c>
      <c r="P590" s="4">
        <v>96950</v>
      </c>
      <c r="Q590" t="s">
        <v>119</v>
      </c>
      <c r="S590" s="5">
        <v>16702353027</v>
      </c>
      <c r="U590">
        <v>23622</v>
      </c>
      <c r="V590" t="s">
        <v>120</v>
      </c>
      <c r="X590" t="s">
        <v>2656</v>
      </c>
      <c r="Y590" t="s">
        <v>2657</v>
      </c>
      <c r="Z590" t="s">
        <v>2658</v>
      </c>
      <c r="AA590" t="s">
        <v>326</v>
      </c>
      <c r="AB590" t="s">
        <v>2043</v>
      </c>
      <c r="AC590" t="s">
        <v>2044</v>
      </c>
      <c r="AD590" t="s">
        <v>141</v>
      </c>
      <c r="AE590" t="s">
        <v>118</v>
      </c>
      <c r="AF590" s="4">
        <v>96950</v>
      </c>
      <c r="AG590" t="s">
        <v>119</v>
      </c>
      <c r="AI590" s="5">
        <v>16702353027</v>
      </c>
      <c r="AK590" t="s">
        <v>4310</v>
      </c>
      <c r="BC590" t="str">
        <f>"49-9071.00"</f>
        <v>49-9071.00</v>
      </c>
      <c r="BD590" t="s">
        <v>240</v>
      </c>
      <c r="BE590" t="s">
        <v>4311</v>
      </c>
      <c r="BF590" t="s">
        <v>4312</v>
      </c>
      <c r="BG590">
        <v>2</v>
      </c>
      <c r="BH590">
        <v>2</v>
      </c>
      <c r="BI590" s="1">
        <v>44835</v>
      </c>
      <c r="BJ590" s="1">
        <v>45199</v>
      </c>
      <c r="BK590" s="1">
        <v>44868</v>
      </c>
      <c r="BL590" s="1">
        <v>45199</v>
      </c>
      <c r="BM590">
        <v>35</v>
      </c>
      <c r="BN590">
        <v>0</v>
      </c>
      <c r="BO590">
        <v>7</v>
      </c>
      <c r="BP590">
        <v>7</v>
      </c>
      <c r="BQ590">
        <v>7</v>
      </c>
      <c r="BR590">
        <v>7</v>
      </c>
      <c r="BS590">
        <v>7</v>
      </c>
      <c r="BT590">
        <v>0</v>
      </c>
      <c r="BU590" t="str">
        <f>"7:30 AM"</f>
        <v>7:30 AM</v>
      </c>
      <c r="BV590" t="str">
        <f>"2:30 PM"</f>
        <v>2:30 PM</v>
      </c>
      <c r="BW590" t="s">
        <v>164</v>
      </c>
      <c r="BX590">
        <v>0</v>
      </c>
      <c r="BY590">
        <v>3</v>
      </c>
      <c r="BZ590" t="s">
        <v>113</v>
      </c>
      <c r="CB590" t="s">
        <v>4313</v>
      </c>
      <c r="CC590" t="s">
        <v>2043</v>
      </c>
      <c r="CD590" t="s">
        <v>2044</v>
      </c>
      <c r="CE590" t="s">
        <v>141</v>
      </c>
      <c r="CF590" t="s">
        <v>118</v>
      </c>
      <c r="CG590" s="4">
        <v>96950</v>
      </c>
      <c r="CH590" s="2">
        <v>8.7200000000000006</v>
      </c>
      <c r="CI590" s="2">
        <v>8.7200000000000006</v>
      </c>
      <c r="CJ590" s="2">
        <v>13.08</v>
      </c>
      <c r="CK590" s="2">
        <v>13.08</v>
      </c>
      <c r="CL590" t="s">
        <v>131</v>
      </c>
      <c r="CM590" t="s">
        <v>128</v>
      </c>
      <c r="CN590" t="s">
        <v>133</v>
      </c>
      <c r="CP590" t="s">
        <v>113</v>
      </c>
      <c r="CQ590" t="s">
        <v>134</v>
      </c>
      <c r="CR590" t="s">
        <v>113</v>
      </c>
      <c r="CS590" t="s">
        <v>134</v>
      </c>
      <c r="CT590" t="s">
        <v>132</v>
      </c>
      <c r="CU590" t="s">
        <v>134</v>
      </c>
      <c r="CV590" t="s">
        <v>132</v>
      </c>
      <c r="CW590" t="s">
        <v>2053</v>
      </c>
      <c r="CX590" s="5">
        <v>16702353027</v>
      </c>
      <c r="CY590" t="s">
        <v>4310</v>
      </c>
      <c r="CZ590" t="s">
        <v>132</v>
      </c>
      <c r="DA590" t="s">
        <v>134</v>
      </c>
      <c r="DB590" t="s">
        <v>113</v>
      </c>
      <c r="DC590" t="s">
        <v>128</v>
      </c>
    </row>
    <row r="591" spans="1:107" ht="14.45" customHeight="1" x14ac:dyDescent="0.25">
      <c r="A591" t="s">
        <v>4314</v>
      </c>
      <c r="B591" t="s">
        <v>313</v>
      </c>
      <c r="C591" s="1">
        <v>44757.92732210648</v>
      </c>
      <c r="D591" s="1">
        <v>44868</v>
      </c>
      <c r="E591" t="s">
        <v>170</v>
      </c>
      <c r="G591" t="s">
        <v>113</v>
      </c>
      <c r="H591" t="s">
        <v>113</v>
      </c>
      <c r="I591" t="s">
        <v>113</v>
      </c>
      <c r="J591" t="s">
        <v>4315</v>
      </c>
      <c r="K591" t="s">
        <v>4315</v>
      </c>
      <c r="L591" t="s">
        <v>4316</v>
      </c>
      <c r="M591" t="s">
        <v>4317</v>
      </c>
      <c r="N591" t="s">
        <v>141</v>
      </c>
      <c r="O591" t="s">
        <v>118</v>
      </c>
      <c r="P591" s="4">
        <v>96950</v>
      </c>
      <c r="Q591" t="s">
        <v>119</v>
      </c>
      <c r="R591" t="s">
        <v>132</v>
      </c>
      <c r="S591" s="5">
        <v>16702357642</v>
      </c>
      <c r="U591">
        <v>236118</v>
      </c>
      <c r="V591" t="s">
        <v>120</v>
      </c>
      <c r="X591" t="s">
        <v>4318</v>
      </c>
      <c r="Y591" t="s">
        <v>4319</v>
      </c>
      <c r="Z591" t="s">
        <v>4320</v>
      </c>
      <c r="AA591" t="s">
        <v>4321</v>
      </c>
      <c r="AB591" t="s">
        <v>4316</v>
      </c>
      <c r="AC591" t="s">
        <v>4317</v>
      </c>
      <c r="AD591" t="s">
        <v>141</v>
      </c>
      <c r="AE591" t="s">
        <v>118</v>
      </c>
      <c r="AF591" s="4">
        <v>96950</v>
      </c>
      <c r="AG591" t="s">
        <v>119</v>
      </c>
      <c r="AH591" t="s">
        <v>132</v>
      </c>
      <c r="AI591" s="5">
        <v>16702357642</v>
      </c>
      <c r="AK591" t="s">
        <v>3857</v>
      </c>
      <c r="BC591" t="str">
        <f>"49-9071.00"</f>
        <v>49-9071.00</v>
      </c>
      <c r="BD591" t="s">
        <v>240</v>
      </c>
      <c r="BE591" t="s">
        <v>4322</v>
      </c>
      <c r="BF591" t="s">
        <v>240</v>
      </c>
      <c r="BG591">
        <v>5</v>
      </c>
      <c r="BH591">
        <v>4</v>
      </c>
      <c r="BI591" s="1">
        <v>44835</v>
      </c>
      <c r="BJ591" s="1">
        <v>45199</v>
      </c>
      <c r="BK591" s="1">
        <v>44868</v>
      </c>
      <c r="BL591" s="1">
        <v>45199</v>
      </c>
      <c r="BM591">
        <v>40</v>
      </c>
      <c r="BN591">
        <v>0</v>
      </c>
      <c r="BO591">
        <v>8</v>
      </c>
      <c r="BP591">
        <v>8</v>
      </c>
      <c r="BQ591">
        <v>8</v>
      </c>
      <c r="BR591">
        <v>8</v>
      </c>
      <c r="BS591">
        <v>8</v>
      </c>
      <c r="BT591">
        <v>0</v>
      </c>
      <c r="BU591" t="str">
        <f>"8:00 AM"</f>
        <v>8:00 AM</v>
      </c>
      <c r="BV591" t="str">
        <f>"5:00 PM"</f>
        <v>5:00 PM</v>
      </c>
      <c r="BW591" t="s">
        <v>164</v>
      </c>
      <c r="BX591">
        <v>0</v>
      </c>
      <c r="BY591">
        <v>12</v>
      </c>
      <c r="BZ591" t="s">
        <v>113</v>
      </c>
      <c r="CB591" t="s">
        <v>4323</v>
      </c>
      <c r="CC591" t="s">
        <v>4324</v>
      </c>
      <c r="CD591" t="s">
        <v>4325</v>
      </c>
      <c r="CE591" t="s">
        <v>141</v>
      </c>
      <c r="CF591" t="s">
        <v>118</v>
      </c>
      <c r="CG591" s="4">
        <v>96950</v>
      </c>
      <c r="CH591" s="2">
        <v>8.7200000000000006</v>
      </c>
      <c r="CI591" s="2">
        <v>8.7200000000000006</v>
      </c>
      <c r="CJ591" s="2">
        <v>13.08</v>
      </c>
      <c r="CK591" s="2">
        <v>13.08</v>
      </c>
      <c r="CL591" t="s">
        <v>131</v>
      </c>
      <c r="CM591" t="s">
        <v>132</v>
      </c>
      <c r="CN591" t="s">
        <v>133</v>
      </c>
      <c r="CP591" t="s">
        <v>113</v>
      </c>
      <c r="CQ591" t="s">
        <v>134</v>
      </c>
      <c r="CR591" t="s">
        <v>134</v>
      </c>
      <c r="CS591" t="s">
        <v>134</v>
      </c>
      <c r="CT591" t="s">
        <v>132</v>
      </c>
      <c r="CU591" t="s">
        <v>134</v>
      </c>
      <c r="CV591" t="s">
        <v>132</v>
      </c>
      <c r="CW591" t="s">
        <v>132</v>
      </c>
      <c r="CX591" s="5">
        <v>16702357642</v>
      </c>
      <c r="CY591" t="s">
        <v>3857</v>
      </c>
      <c r="CZ591" t="s">
        <v>132</v>
      </c>
      <c r="DA591" t="s">
        <v>134</v>
      </c>
      <c r="DB591" t="s">
        <v>113</v>
      </c>
    </row>
    <row r="592" spans="1:107" ht="14.45" customHeight="1" x14ac:dyDescent="0.25">
      <c r="A592" t="s">
        <v>4326</v>
      </c>
      <c r="B592" t="s">
        <v>356</v>
      </c>
      <c r="C592" s="1">
        <v>44759.603925000003</v>
      </c>
      <c r="D592" s="1">
        <v>44868</v>
      </c>
      <c r="E592" t="s">
        <v>170</v>
      </c>
      <c r="G592" t="s">
        <v>113</v>
      </c>
      <c r="H592" t="s">
        <v>113</v>
      </c>
      <c r="I592" t="s">
        <v>113</v>
      </c>
      <c r="J592" t="s">
        <v>4228</v>
      </c>
      <c r="L592" t="s">
        <v>4217</v>
      </c>
      <c r="M592" t="s">
        <v>4218</v>
      </c>
      <c r="N592" t="s">
        <v>695</v>
      </c>
      <c r="O592" t="s">
        <v>118</v>
      </c>
      <c r="P592" s="4">
        <v>96952</v>
      </c>
      <c r="Q592" t="s">
        <v>119</v>
      </c>
      <c r="S592" s="5">
        <v>16707839999</v>
      </c>
      <c r="U592">
        <v>72251</v>
      </c>
      <c r="V592" t="s">
        <v>120</v>
      </c>
      <c r="X592" t="s">
        <v>4229</v>
      </c>
      <c r="Y592" t="s">
        <v>4220</v>
      </c>
      <c r="Z592" t="s">
        <v>4221</v>
      </c>
      <c r="AA592" t="s">
        <v>144</v>
      </c>
      <c r="AB592" t="s">
        <v>4217</v>
      </c>
      <c r="AC592" t="s">
        <v>4218</v>
      </c>
      <c r="AD592" t="s">
        <v>695</v>
      </c>
      <c r="AE592" t="s">
        <v>118</v>
      </c>
      <c r="AF592" s="4">
        <v>96952</v>
      </c>
      <c r="AG592" t="s">
        <v>119</v>
      </c>
      <c r="AI592" s="5">
        <v>16707839999</v>
      </c>
      <c r="AK592" t="s">
        <v>4222</v>
      </c>
      <c r="BC592" t="str">
        <f>"35-3031.00"</f>
        <v>35-3031.00</v>
      </c>
      <c r="BD592" t="s">
        <v>415</v>
      </c>
      <c r="BE592" t="s">
        <v>4230</v>
      </c>
      <c r="BF592" t="s">
        <v>3988</v>
      </c>
      <c r="BG592">
        <v>5</v>
      </c>
      <c r="BI592" s="1">
        <v>44835</v>
      </c>
      <c r="BJ592" s="1">
        <v>45199</v>
      </c>
      <c r="BM592">
        <v>40</v>
      </c>
      <c r="BN592">
        <v>8</v>
      </c>
      <c r="BO592">
        <v>0</v>
      </c>
      <c r="BP592">
        <v>0</v>
      </c>
      <c r="BQ592">
        <v>8</v>
      </c>
      <c r="BR592">
        <v>8</v>
      </c>
      <c r="BS592">
        <v>8</v>
      </c>
      <c r="BT592">
        <v>8</v>
      </c>
      <c r="BU592" t="str">
        <f>"6:00 PM"</f>
        <v>6:00 PM</v>
      </c>
      <c r="BV592" t="str">
        <f>"2:00 AM"</f>
        <v>2:00 AM</v>
      </c>
      <c r="BW592" t="s">
        <v>164</v>
      </c>
      <c r="BX592">
        <v>0</v>
      </c>
      <c r="BY592">
        <v>12</v>
      </c>
      <c r="BZ592" t="s">
        <v>113</v>
      </c>
      <c r="CB592" t="s">
        <v>228</v>
      </c>
      <c r="CC592" t="s">
        <v>4217</v>
      </c>
      <c r="CD592" t="s">
        <v>4218</v>
      </c>
      <c r="CE592" t="s">
        <v>695</v>
      </c>
      <c r="CF592" t="s">
        <v>118</v>
      </c>
      <c r="CG592" s="4">
        <v>96952</v>
      </c>
      <c r="CH592" s="2">
        <v>7.78</v>
      </c>
      <c r="CI592" s="2">
        <v>7.78</v>
      </c>
      <c r="CJ592" s="2">
        <v>11.67</v>
      </c>
      <c r="CK592" s="2">
        <v>11.67</v>
      </c>
      <c r="CL592" t="s">
        <v>131</v>
      </c>
      <c r="CM592" t="s">
        <v>557</v>
      </c>
      <c r="CN592" t="s">
        <v>133</v>
      </c>
      <c r="CP592" t="s">
        <v>113</v>
      </c>
      <c r="CQ592" t="s">
        <v>134</v>
      </c>
      <c r="CR592" t="s">
        <v>113</v>
      </c>
      <c r="CS592" t="s">
        <v>134</v>
      </c>
      <c r="CT592" t="s">
        <v>132</v>
      </c>
      <c r="CU592" t="s">
        <v>134</v>
      </c>
      <c r="CV592" t="s">
        <v>132</v>
      </c>
      <c r="CW592" t="s">
        <v>4226</v>
      </c>
      <c r="CX592" s="5">
        <v>16707832999</v>
      </c>
      <c r="CY592" t="s">
        <v>4222</v>
      </c>
      <c r="CZ592" t="s">
        <v>557</v>
      </c>
      <c r="DA592" t="s">
        <v>134</v>
      </c>
      <c r="DB592" t="s">
        <v>113</v>
      </c>
    </row>
    <row r="593" spans="1:111" ht="14.45" customHeight="1" x14ac:dyDescent="0.25">
      <c r="A593" t="s">
        <v>4168</v>
      </c>
      <c r="B593" t="s">
        <v>187</v>
      </c>
      <c r="C593" s="1">
        <v>44775.994688194442</v>
      </c>
      <c r="D593" s="1">
        <v>44867</v>
      </c>
      <c r="E593" t="s">
        <v>112</v>
      </c>
      <c r="F593" s="1">
        <v>44833.833333333336</v>
      </c>
      <c r="G593" t="s">
        <v>113</v>
      </c>
      <c r="H593" t="s">
        <v>113</v>
      </c>
      <c r="I593" t="s">
        <v>113</v>
      </c>
      <c r="J593" t="s">
        <v>4169</v>
      </c>
      <c r="K593" t="s">
        <v>4170</v>
      </c>
      <c r="L593" t="s">
        <v>4171</v>
      </c>
      <c r="M593" t="s">
        <v>4172</v>
      </c>
      <c r="N593" t="s">
        <v>141</v>
      </c>
      <c r="O593" t="s">
        <v>118</v>
      </c>
      <c r="P593" s="4">
        <v>96950</v>
      </c>
      <c r="Q593" t="s">
        <v>119</v>
      </c>
      <c r="S593" s="5">
        <v>16702352360</v>
      </c>
      <c r="U593">
        <v>23822</v>
      </c>
      <c r="V593" t="s">
        <v>120</v>
      </c>
      <c r="X593" t="s">
        <v>4173</v>
      </c>
      <c r="Y593" t="s">
        <v>4174</v>
      </c>
      <c r="Z593" t="s">
        <v>4175</v>
      </c>
      <c r="AA593">
        <v>6702352360</v>
      </c>
      <c r="AB593" t="s">
        <v>4171</v>
      </c>
      <c r="AC593" t="s">
        <v>4176</v>
      </c>
      <c r="AD593" t="s">
        <v>141</v>
      </c>
      <c r="AE593" t="s">
        <v>118</v>
      </c>
      <c r="AF593" s="4">
        <v>96950</v>
      </c>
      <c r="AG593" t="s">
        <v>119</v>
      </c>
      <c r="AI593" s="5">
        <v>16702352360</v>
      </c>
      <c r="AK593" t="s">
        <v>4177</v>
      </c>
      <c r="BC593" t="str">
        <f>"49-9021.00"</f>
        <v>49-9021.00</v>
      </c>
      <c r="BD593" t="s">
        <v>3446</v>
      </c>
      <c r="BE593" t="s">
        <v>4178</v>
      </c>
      <c r="BF593" t="s">
        <v>4179</v>
      </c>
      <c r="BG593">
        <v>3</v>
      </c>
      <c r="BH593">
        <v>3</v>
      </c>
      <c r="BI593" s="1">
        <v>44835</v>
      </c>
      <c r="BJ593" s="1">
        <v>45199</v>
      </c>
      <c r="BK593" s="1">
        <v>44867</v>
      </c>
      <c r="BL593" s="1">
        <v>45199</v>
      </c>
      <c r="BM593">
        <v>40</v>
      </c>
      <c r="BN593">
        <v>0</v>
      </c>
      <c r="BO593">
        <v>8</v>
      </c>
      <c r="BP593">
        <v>8</v>
      </c>
      <c r="BQ593">
        <v>8</v>
      </c>
      <c r="BR593">
        <v>8</v>
      </c>
      <c r="BS593">
        <v>8</v>
      </c>
      <c r="BT593">
        <v>0</v>
      </c>
      <c r="BU593" t="str">
        <f>"8:00 AM"</f>
        <v>8:00 AM</v>
      </c>
      <c r="BV593" t="str">
        <f>"5:00 PM"</f>
        <v>5:00 PM</v>
      </c>
      <c r="BW593" t="s">
        <v>164</v>
      </c>
      <c r="BX593">
        <v>0</v>
      </c>
      <c r="BY593">
        <v>24</v>
      </c>
      <c r="BZ593" t="s">
        <v>113</v>
      </c>
      <c r="CB593" t="s">
        <v>4180</v>
      </c>
      <c r="CC593" t="s">
        <v>4176</v>
      </c>
      <c r="CD593" t="s">
        <v>4172</v>
      </c>
      <c r="CE593" t="s">
        <v>141</v>
      </c>
      <c r="CF593" t="s">
        <v>118</v>
      </c>
      <c r="CG593" s="4">
        <v>96950</v>
      </c>
      <c r="CH593" s="2">
        <v>9.6999999999999993</v>
      </c>
      <c r="CI593" s="2">
        <v>9.6999999999999993</v>
      </c>
      <c r="CJ593" s="2">
        <v>14.55</v>
      </c>
      <c r="CK593" s="2">
        <v>14.55</v>
      </c>
      <c r="CL593" t="s">
        <v>131</v>
      </c>
      <c r="CM593" t="s">
        <v>132</v>
      </c>
      <c r="CN593" t="s">
        <v>133</v>
      </c>
      <c r="CP593" t="s">
        <v>113</v>
      </c>
      <c r="CQ593" t="s">
        <v>134</v>
      </c>
      <c r="CR593" t="s">
        <v>134</v>
      </c>
      <c r="CS593" t="s">
        <v>134</v>
      </c>
      <c r="CT593" t="s">
        <v>132</v>
      </c>
      <c r="CU593" t="s">
        <v>134</v>
      </c>
      <c r="CV593" t="s">
        <v>132</v>
      </c>
      <c r="CW593" t="s">
        <v>4181</v>
      </c>
      <c r="CX593" s="5">
        <v>16702352360</v>
      </c>
      <c r="CY593" t="s">
        <v>4177</v>
      </c>
      <c r="CZ593" t="s">
        <v>132</v>
      </c>
      <c r="DA593" t="s">
        <v>134</v>
      </c>
      <c r="DB593" t="s">
        <v>113</v>
      </c>
      <c r="DC593" t="s">
        <v>128</v>
      </c>
    </row>
    <row r="594" spans="1:111" ht="14.45" customHeight="1" x14ac:dyDescent="0.25">
      <c r="A594" t="s">
        <v>4182</v>
      </c>
      <c r="B594" t="s">
        <v>356</v>
      </c>
      <c r="C594" s="1">
        <v>44844.893351967592</v>
      </c>
      <c r="D594" s="1">
        <v>44867</v>
      </c>
      <c r="E594" t="s">
        <v>170</v>
      </c>
      <c r="G594" t="s">
        <v>113</v>
      </c>
      <c r="H594" t="s">
        <v>113</v>
      </c>
      <c r="I594" t="s">
        <v>113</v>
      </c>
      <c r="J594" t="s">
        <v>4183</v>
      </c>
      <c r="K594" t="s">
        <v>4184</v>
      </c>
      <c r="L594" t="s">
        <v>4185</v>
      </c>
      <c r="M594" t="s">
        <v>132</v>
      </c>
      <c r="N594" t="s">
        <v>141</v>
      </c>
      <c r="O594" t="s">
        <v>118</v>
      </c>
      <c r="P594" s="4">
        <v>96950</v>
      </c>
      <c r="Q594" t="s">
        <v>119</v>
      </c>
      <c r="R594" t="s">
        <v>132</v>
      </c>
      <c r="S594" s="5">
        <v>16702856996</v>
      </c>
      <c r="U594">
        <v>54121</v>
      </c>
      <c r="V594" t="s">
        <v>120</v>
      </c>
      <c r="X594" t="s">
        <v>4186</v>
      </c>
      <c r="Y594" t="s">
        <v>4187</v>
      </c>
      <c r="Z594" t="s">
        <v>4188</v>
      </c>
      <c r="AA594" t="s">
        <v>326</v>
      </c>
      <c r="AB594" t="s">
        <v>4185</v>
      </c>
      <c r="AC594" t="s">
        <v>132</v>
      </c>
      <c r="AD594" t="s">
        <v>141</v>
      </c>
      <c r="AE594" t="s">
        <v>118</v>
      </c>
      <c r="AF594" s="4">
        <v>96950</v>
      </c>
      <c r="AG594" t="s">
        <v>119</v>
      </c>
      <c r="AH594" t="s">
        <v>132</v>
      </c>
      <c r="AI594" s="5">
        <v>16702856996</v>
      </c>
      <c r="AK594" t="s">
        <v>4189</v>
      </c>
      <c r="BC594" t="str">
        <f>"13-2011.00"</f>
        <v>13-2011.00</v>
      </c>
      <c r="BD594" t="s">
        <v>147</v>
      </c>
      <c r="BE594" t="s">
        <v>4190</v>
      </c>
      <c r="BF594" t="s">
        <v>149</v>
      </c>
      <c r="BG594">
        <v>2</v>
      </c>
      <c r="BI594" s="1">
        <v>44928</v>
      </c>
      <c r="BJ594" s="1">
        <v>45292</v>
      </c>
      <c r="BM594">
        <v>40</v>
      </c>
      <c r="BN594">
        <v>0</v>
      </c>
      <c r="BO594">
        <v>8</v>
      </c>
      <c r="BP594">
        <v>8</v>
      </c>
      <c r="BQ594">
        <v>8</v>
      </c>
      <c r="BR594">
        <v>8</v>
      </c>
      <c r="BS594">
        <v>8</v>
      </c>
      <c r="BT594">
        <v>0</v>
      </c>
      <c r="BU594" t="str">
        <f>"8:00 AM"</f>
        <v>8:00 AM</v>
      </c>
      <c r="BV594" t="str">
        <f>"5:00 PM"</f>
        <v>5:00 PM</v>
      </c>
      <c r="BW594" t="s">
        <v>150</v>
      </c>
      <c r="BX594">
        <v>0</v>
      </c>
      <c r="BY594">
        <v>12</v>
      </c>
      <c r="BZ594" t="s">
        <v>113</v>
      </c>
      <c r="CB594" t="s">
        <v>4191</v>
      </c>
      <c r="CC594" t="s">
        <v>4192</v>
      </c>
      <c r="CE594" t="s">
        <v>117</v>
      </c>
      <c r="CG594" s="4">
        <v>96950</v>
      </c>
      <c r="CH594" s="2">
        <v>16.190000000000001</v>
      </c>
      <c r="CI594" s="2">
        <v>16.190000000000001</v>
      </c>
      <c r="CJ594" s="2">
        <v>24.29</v>
      </c>
      <c r="CK594" s="2">
        <v>24.29</v>
      </c>
      <c r="CL594" t="s">
        <v>131</v>
      </c>
      <c r="CN594" t="s">
        <v>133</v>
      </c>
      <c r="CP594" t="s">
        <v>113</v>
      </c>
      <c r="CQ594" t="s">
        <v>134</v>
      </c>
      <c r="CR594" t="s">
        <v>113</v>
      </c>
      <c r="CS594" t="s">
        <v>134</v>
      </c>
      <c r="CT594" t="s">
        <v>132</v>
      </c>
      <c r="CU594" t="s">
        <v>134</v>
      </c>
      <c r="CV594" t="s">
        <v>132</v>
      </c>
      <c r="CW594" t="s">
        <v>4193</v>
      </c>
      <c r="CX594" s="5">
        <v>16702856996</v>
      </c>
      <c r="CY594" t="s">
        <v>4189</v>
      </c>
      <c r="CZ594" t="s">
        <v>132</v>
      </c>
      <c r="DA594" t="s">
        <v>134</v>
      </c>
      <c r="DB594" t="s">
        <v>113</v>
      </c>
      <c r="DC594" t="s">
        <v>696</v>
      </c>
    </row>
    <row r="595" spans="1:111" ht="14.45" customHeight="1" x14ac:dyDescent="0.25">
      <c r="A595" t="s">
        <v>4194</v>
      </c>
      <c r="B595" t="s">
        <v>356</v>
      </c>
      <c r="C595" s="1">
        <v>44750.200688194447</v>
      </c>
      <c r="D595" s="1">
        <v>44867</v>
      </c>
      <c r="E595" t="s">
        <v>170</v>
      </c>
      <c r="G595" t="s">
        <v>113</v>
      </c>
      <c r="H595" t="s">
        <v>113</v>
      </c>
      <c r="I595" t="s">
        <v>113</v>
      </c>
      <c r="J595" t="s">
        <v>1254</v>
      </c>
      <c r="K595" t="s">
        <v>1255</v>
      </c>
      <c r="L595" t="s">
        <v>473</v>
      </c>
      <c r="M595" t="s">
        <v>1256</v>
      </c>
      <c r="N595" t="s">
        <v>117</v>
      </c>
      <c r="O595" t="s">
        <v>118</v>
      </c>
      <c r="P595" s="4">
        <v>96950</v>
      </c>
      <c r="Q595" t="s">
        <v>119</v>
      </c>
      <c r="S595" s="5">
        <v>16702872161</v>
      </c>
      <c r="U595">
        <v>53211</v>
      </c>
      <c r="V595" t="s">
        <v>120</v>
      </c>
      <c r="X595" t="s">
        <v>475</v>
      </c>
      <c r="Y595" t="s">
        <v>2135</v>
      </c>
      <c r="AA595" t="s">
        <v>477</v>
      </c>
      <c r="AB595" t="s">
        <v>473</v>
      </c>
      <c r="AC595" t="s">
        <v>1256</v>
      </c>
      <c r="AD595" t="s">
        <v>117</v>
      </c>
      <c r="AE595" t="s">
        <v>118</v>
      </c>
      <c r="AF595" s="4">
        <v>96950</v>
      </c>
      <c r="AG595" t="s">
        <v>119</v>
      </c>
      <c r="AI595" s="5">
        <v>16702872161</v>
      </c>
      <c r="AK595" t="s">
        <v>1258</v>
      </c>
      <c r="BC595" t="str">
        <f>"49-3023.01"</f>
        <v>49-3023.01</v>
      </c>
      <c r="BD595" t="s">
        <v>511</v>
      </c>
      <c r="BE595" t="s">
        <v>4195</v>
      </c>
      <c r="BF595" t="s">
        <v>2553</v>
      </c>
      <c r="BG595">
        <v>2</v>
      </c>
      <c r="BI595" s="1">
        <v>44835</v>
      </c>
      <c r="BJ595" s="1">
        <v>45199</v>
      </c>
      <c r="BM595">
        <v>35</v>
      </c>
      <c r="BN595">
        <v>0</v>
      </c>
      <c r="BO595">
        <v>7</v>
      </c>
      <c r="BP595">
        <v>7</v>
      </c>
      <c r="BQ595">
        <v>7</v>
      </c>
      <c r="BR595">
        <v>7</v>
      </c>
      <c r="BS595">
        <v>7</v>
      </c>
      <c r="BT595">
        <v>0</v>
      </c>
      <c r="BU595" t="str">
        <f>"9:00 AM"</f>
        <v>9:00 AM</v>
      </c>
      <c r="BV595" t="str">
        <f>"5:00 PM"</f>
        <v>5:00 PM</v>
      </c>
      <c r="BW595" t="s">
        <v>164</v>
      </c>
      <c r="BX595">
        <v>0</v>
      </c>
      <c r="BY595">
        <v>24</v>
      </c>
      <c r="BZ595" t="s">
        <v>113</v>
      </c>
      <c r="CB595" t="s">
        <v>4196</v>
      </c>
      <c r="CC595" t="s">
        <v>473</v>
      </c>
      <c r="CD595" t="s">
        <v>1256</v>
      </c>
      <c r="CE595" t="s">
        <v>117</v>
      </c>
      <c r="CF595" t="s">
        <v>118</v>
      </c>
      <c r="CG595" s="4">
        <v>96950</v>
      </c>
      <c r="CH595" s="2">
        <v>8.35</v>
      </c>
      <c r="CI595" s="2">
        <v>8.35</v>
      </c>
      <c r="CJ595" s="2">
        <v>12.52</v>
      </c>
      <c r="CK595" s="2">
        <v>12.52</v>
      </c>
      <c r="CL595" t="s">
        <v>131</v>
      </c>
      <c r="CM595" t="s">
        <v>132</v>
      </c>
      <c r="CN595" t="s">
        <v>133</v>
      </c>
      <c r="CP595" t="s">
        <v>113</v>
      </c>
      <c r="CQ595" t="s">
        <v>134</v>
      </c>
      <c r="CR595" t="s">
        <v>113</v>
      </c>
      <c r="CS595" t="s">
        <v>134</v>
      </c>
      <c r="CT595" t="s">
        <v>132</v>
      </c>
      <c r="CU595" t="s">
        <v>134</v>
      </c>
      <c r="CV595" t="s">
        <v>132</v>
      </c>
      <c r="CW595" t="s">
        <v>1195</v>
      </c>
      <c r="CX595" s="5">
        <v>16702872161</v>
      </c>
      <c r="CY595" t="s">
        <v>1258</v>
      </c>
      <c r="CZ595" t="s">
        <v>183</v>
      </c>
      <c r="DA595" t="s">
        <v>134</v>
      </c>
      <c r="DB595" t="s">
        <v>113</v>
      </c>
      <c r="DC595" t="s">
        <v>475</v>
      </c>
      <c r="DD595" t="s">
        <v>485</v>
      </c>
      <c r="DF595" t="s">
        <v>1262</v>
      </c>
      <c r="DG595" t="s">
        <v>1258</v>
      </c>
    </row>
    <row r="596" spans="1:111" ht="14.45" customHeight="1" x14ac:dyDescent="0.25">
      <c r="A596" t="s">
        <v>4197</v>
      </c>
      <c r="B596" t="s">
        <v>187</v>
      </c>
      <c r="C596" s="1">
        <v>44773.853075115738</v>
      </c>
      <c r="D596" s="1">
        <v>44867</v>
      </c>
      <c r="E596" t="s">
        <v>170</v>
      </c>
      <c r="G596" t="s">
        <v>113</v>
      </c>
      <c r="H596" t="s">
        <v>113</v>
      </c>
      <c r="I596" t="s">
        <v>113</v>
      </c>
      <c r="J596" t="s">
        <v>4198</v>
      </c>
      <c r="K596" t="s">
        <v>3997</v>
      </c>
      <c r="L596" t="s">
        <v>3998</v>
      </c>
      <c r="M596" t="s">
        <v>3999</v>
      </c>
      <c r="N596" t="s">
        <v>117</v>
      </c>
      <c r="O596" t="s">
        <v>118</v>
      </c>
      <c r="P596" s="4">
        <v>96950</v>
      </c>
      <c r="Q596" t="s">
        <v>119</v>
      </c>
      <c r="S596" s="5">
        <v>16704833734</v>
      </c>
      <c r="U596">
        <v>811198</v>
      </c>
      <c r="V596" t="s">
        <v>120</v>
      </c>
      <c r="X596" t="s">
        <v>509</v>
      </c>
      <c r="Y596" t="s">
        <v>4000</v>
      </c>
      <c r="Z596" t="s">
        <v>4001</v>
      </c>
      <c r="AA596" t="s">
        <v>4159</v>
      </c>
      <c r="AB596" t="s">
        <v>3998</v>
      </c>
      <c r="AC596" t="s">
        <v>4006</v>
      </c>
      <c r="AD596" t="s">
        <v>117</v>
      </c>
      <c r="AE596" t="s">
        <v>118</v>
      </c>
      <c r="AF596" s="4">
        <v>96950</v>
      </c>
      <c r="AG596" t="s">
        <v>119</v>
      </c>
      <c r="AI596" s="5">
        <v>16704833734</v>
      </c>
      <c r="AK596" t="s">
        <v>4004</v>
      </c>
      <c r="BC596" t="str">
        <f>"43-3031.00"</f>
        <v>43-3031.00</v>
      </c>
      <c r="BD596" t="s">
        <v>316</v>
      </c>
      <c r="BE596" t="s">
        <v>4199</v>
      </c>
      <c r="BF596" t="s">
        <v>318</v>
      </c>
      <c r="BG596">
        <v>1</v>
      </c>
      <c r="BH596">
        <v>1</v>
      </c>
      <c r="BI596" s="1">
        <v>44835</v>
      </c>
      <c r="BJ596" s="1">
        <v>45199</v>
      </c>
      <c r="BK596" s="1">
        <v>44867</v>
      </c>
      <c r="BL596" s="1">
        <v>45199</v>
      </c>
      <c r="BM596">
        <v>40</v>
      </c>
      <c r="BN596">
        <v>0</v>
      </c>
      <c r="BO596">
        <v>8</v>
      </c>
      <c r="BP596">
        <v>8</v>
      </c>
      <c r="BQ596">
        <v>8</v>
      </c>
      <c r="BR596">
        <v>8</v>
      </c>
      <c r="BS596">
        <v>8</v>
      </c>
      <c r="BT596">
        <v>0</v>
      </c>
      <c r="BU596" t="str">
        <f>"8:00 AM"</f>
        <v>8:00 AM</v>
      </c>
      <c r="BV596" t="str">
        <f>"5:00 PM"</f>
        <v>5:00 PM</v>
      </c>
      <c r="BW596" t="s">
        <v>164</v>
      </c>
      <c r="BX596">
        <v>0</v>
      </c>
      <c r="BY596">
        <v>12</v>
      </c>
      <c r="BZ596" t="s">
        <v>113</v>
      </c>
      <c r="CB596" t="s">
        <v>128</v>
      </c>
      <c r="CC596" t="s">
        <v>3998</v>
      </c>
      <c r="CD596" t="s">
        <v>4200</v>
      </c>
      <c r="CE596" t="s">
        <v>117</v>
      </c>
      <c r="CG596" s="4">
        <v>96950</v>
      </c>
      <c r="CH596" s="2">
        <v>11.21</v>
      </c>
      <c r="CI596" s="2">
        <v>11.21</v>
      </c>
      <c r="CJ596" s="2">
        <v>16.809999999999999</v>
      </c>
      <c r="CK596" s="2">
        <v>16.809999999999999</v>
      </c>
      <c r="CL596" t="s">
        <v>131</v>
      </c>
      <c r="CM596" t="s">
        <v>228</v>
      </c>
      <c r="CN596" t="s">
        <v>133</v>
      </c>
      <c r="CP596" t="s">
        <v>113</v>
      </c>
      <c r="CQ596" t="s">
        <v>134</v>
      </c>
      <c r="CR596" t="s">
        <v>113</v>
      </c>
      <c r="CS596" t="s">
        <v>134</v>
      </c>
      <c r="CT596" t="s">
        <v>132</v>
      </c>
      <c r="CU596" t="s">
        <v>134</v>
      </c>
      <c r="CV596" t="s">
        <v>132</v>
      </c>
      <c r="CW596" t="s">
        <v>1151</v>
      </c>
      <c r="CX596" s="5">
        <v>16702355328</v>
      </c>
      <c r="CY596" t="s">
        <v>4004</v>
      </c>
      <c r="CZ596" t="s">
        <v>132</v>
      </c>
      <c r="DA596" t="s">
        <v>134</v>
      </c>
      <c r="DB596" t="s">
        <v>113</v>
      </c>
    </row>
    <row r="597" spans="1:111" ht="14.45" customHeight="1" x14ac:dyDescent="0.25">
      <c r="A597" t="s">
        <v>4201</v>
      </c>
      <c r="B597" t="s">
        <v>187</v>
      </c>
      <c r="C597" s="1">
        <v>44754.226192361108</v>
      </c>
      <c r="D597" s="1">
        <v>44867</v>
      </c>
      <c r="E597" t="s">
        <v>112</v>
      </c>
      <c r="F597" s="1">
        <v>44833.833333333336</v>
      </c>
      <c r="G597" t="s">
        <v>113</v>
      </c>
      <c r="H597" t="s">
        <v>113</v>
      </c>
      <c r="I597" t="s">
        <v>113</v>
      </c>
      <c r="J597" t="s">
        <v>4202</v>
      </c>
      <c r="K597" t="s">
        <v>4203</v>
      </c>
      <c r="L597" t="s">
        <v>4156</v>
      </c>
      <c r="M597" t="s">
        <v>4157</v>
      </c>
      <c r="N597" t="s">
        <v>117</v>
      </c>
      <c r="O597" t="s">
        <v>118</v>
      </c>
      <c r="P597" s="4">
        <v>96950</v>
      </c>
      <c r="Q597" t="s">
        <v>119</v>
      </c>
      <c r="S597" s="5">
        <v>16704847880</v>
      </c>
      <c r="U597">
        <v>72111</v>
      </c>
      <c r="V597" t="s">
        <v>120</v>
      </c>
      <c r="X597" t="s">
        <v>4158</v>
      </c>
      <c r="Y597" t="s">
        <v>2361</v>
      </c>
      <c r="AA597" t="s">
        <v>1146</v>
      </c>
      <c r="AB597" t="s">
        <v>4156</v>
      </c>
      <c r="AC597" t="s">
        <v>4157</v>
      </c>
      <c r="AD597" t="s">
        <v>117</v>
      </c>
      <c r="AE597" t="s">
        <v>118</v>
      </c>
      <c r="AF597" s="4">
        <v>96950</v>
      </c>
      <c r="AG597" t="s">
        <v>119</v>
      </c>
      <c r="AI597" s="5">
        <v>16704847880</v>
      </c>
      <c r="AK597" t="s">
        <v>4161</v>
      </c>
      <c r="BC597" t="str">
        <f>"49-9071.00"</f>
        <v>49-9071.00</v>
      </c>
      <c r="BD597" t="s">
        <v>240</v>
      </c>
      <c r="BE597" t="s">
        <v>4204</v>
      </c>
      <c r="BF597" t="s">
        <v>4205</v>
      </c>
      <c r="BG597">
        <v>1</v>
      </c>
      <c r="BH597">
        <v>1</v>
      </c>
      <c r="BI597" s="1">
        <v>44835</v>
      </c>
      <c r="BJ597" s="1">
        <v>45199</v>
      </c>
      <c r="BK597" s="1">
        <v>44867</v>
      </c>
      <c r="BL597" s="1">
        <v>45199</v>
      </c>
      <c r="BM597">
        <v>40</v>
      </c>
      <c r="BN597">
        <v>0</v>
      </c>
      <c r="BO597">
        <v>8</v>
      </c>
      <c r="BP597">
        <v>8</v>
      </c>
      <c r="BQ597">
        <v>8</v>
      </c>
      <c r="BR597">
        <v>8</v>
      </c>
      <c r="BS597">
        <v>8</v>
      </c>
      <c r="BT597">
        <v>0</v>
      </c>
      <c r="BU597" t="str">
        <f>"8:00 AM"</f>
        <v>8:00 AM</v>
      </c>
      <c r="BV597" t="str">
        <f>"5:00 PM"</f>
        <v>5:00 PM</v>
      </c>
      <c r="BW597" t="s">
        <v>128</v>
      </c>
      <c r="BX597">
        <v>0</v>
      </c>
      <c r="BY597">
        <v>12</v>
      </c>
      <c r="BZ597" t="s">
        <v>113</v>
      </c>
      <c r="CB597" s="3" t="s">
        <v>4206</v>
      </c>
      <c r="CC597" t="s">
        <v>4156</v>
      </c>
      <c r="CD597" t="s">
        <v>4207</v>
      </c>
      <c r="CE597" t="s">
        <v>117</v>
      </c>
      <c r="CF597" t="s">
        <v>118</v>
      </c>
      <c r="CG597" s="4">
        <v>96950</v>
      </c>
      <c r="CH597" s="2">
        <v>9.19</v>
      </c>
      <c r="CI597" s="2">
        <v>9.19</v>
      </c>
      <c r="CJ597" s="2">
        <v>13.78</v>
      </c>
      <c r="CK597" s="2">
        <v>13.78</v>
      </c>
      <c r="CL597" t="s">
        <v>131</v>
      </c>
      <c r="CM597" t="s">
        <v>228</v>
      </c>
      <c r="CN597" t="s">
        <v>133</v>
      </c>
      <c r="CP597" t="s">
        <v>113</v>
      </c>
      <c r="CQ597" t="s">
        <v>134</v>
      </c>
      <c r="CR597" t="s">
        <v>113</v>
      </c>
      <c r="CS597" t="s">
        <v>134</v>
      </c>
      <c r="CT597" t="s">
        <v>132</v>
      </c>
      <c r="CU597" t="s">
        <v>134</v>
      </c>
      <c r="CV597" t="s">
        <v>132</v>
      </c>
      <c r="CW597" t="s">
        <v>1151</v>
      </c>
      <c r="CX597" s="5">
        <v>16704847880</v>
      </c>
      <c r="CY597" t="s">
        <v>4161</v>
      </c>
      <c r="CZ597" t="s">
        <v>132</v>
      </c>
      <c r="DA597" t="s">
        <v>134</v>
      </c>
      <c r="DB597" t="s">
        <v>113</v>
      </c>
      <c r="DC597" t="s">
        <v>4158</v>
      </c>
      <c r="DD597" t="s">
        <v>2361</v>
      </c>
      <c r="DF597" t="s">
        <v>4208</v>
      </c>
      <c r="DG597" t="s">
        <v>4161</v>
      </c>
    </row>
    <row r="598" spans="1:111" ht="14.45" customHeight="1" x14ac:dyDescent="0.25">
      <c r="A598" t="s">
        <v>4209</v>
      </c>
      <c r="B598" t="s">
        <v>187</v>
      </c>
      <c r="C598" s="1">
        <v>44755.668458564818</v>
      </c>
      <c r="D598" s="1">
        <v>44867</v>
      </c>
      <c r="E598" t="s">
        <v>170</v>
      </c>
      <c r="G598" t="s">
        <v>113</v>
      </c>
      <c r="H598" t="s">
        <v>113</v>
      </c>
      <c r="I598" t="s">
        <v>113</v>
      </c>
      <c r="J598" t="s">
        <v>1766</v>
      </c>
      <c r="K598" t="s">
        <v>1767</v>
      </c>
      <c r="L598" t="s">
        <v>1768</v>
      </c>
      <c r="M598" t="s">
        <v>1138</v>
      </c>
      <c r="N598" t="s">
        <v>117</v>
      </c>
      <c r="O598" t="s">
        <v>118</v>
      </c>
      <c r="P598" s="4">
        <v>96950</v>
      </c>
      <c r="Q598" t="s">
        <v>119</v>
      </c>
      <c r="R598" t="s">
        <v>132</v>
      </c>
      <c r="S598" s="5">
        <v>16702349889</v>
      </c>
      <c r="U598">
        <v>236116</v>
      </c>
      <c r="V598" t="s">
        <v>120</v>
      </c>
      <c r="X598" t="s">
        <v>1769</v>
      </c>
      <c r="Y598" t="s">
        <v>1770</v>
      </c>
      <c r="Z598" t="s">
        <v>1771</v>
      </c>
      <c r="AA598" t="s">
        <v>1772</v>
      </c>
      <c r="AB598" t="s">
        <v>1777</v>
      </c>
      <c r="AC598" t="s">
        <v>132</v>
      </c>
      <c r="AD598" t="s">
        <v>117</v>
      </c>
      <c r="AE598" t="s">
        <v>118</v>
      </c>
      <c r="AF598" s="4">
        <v>96950</v>
      </c>
      <c r="AG598" t="s">
        <v>119</v>
      </c>
      <c r="AH598" t="s">
        <v>132</v>
      </c>
      <c r="AI598" s="5">
        <v>16702349889</v>
      </c>
      <c r="AK598" t="s">
        <v>3560</v>
      </c>
      <c r="BC598" t="str">
        <f>"49-9071.00"</f>
        <v>49-9071.00</v>
      </c>
      <c r="BD598" t="s">
        <v>240</v>
      </c>
      <c r="BE598" t="s">
        <v>3561</v>
      </c>
      <c r="BF598" t="s">
        <v>855</v>
      </c>
      <c r="BG598">
        <v>6</v>
      </c>
      <c r="BH598">
        <v>6</v>
      </c>
      <c r="BI598" s="1">
        <v>44835</v>
      </c>
      <c r="BJ598" s="1">
        <v>45199</v>
      </c>
      <c r="BK598" s="1">
        <v>44867</v>
      </c>
      <c r="BL598" s="1">
        <v>45199</v>
      </c>
      <c r="BM598">
        <v>40</v>
      </c>
      <c r="BN598">
        <v>0</v>
      </c>
      <c r="BO598">
        <v>8</v>
      </c>
      <c r="BP598">
        <v>8</v>
      </c>
      <c r="BQ598">
        <v>8</v>
      </c>
      <c r="BR598">
        <v>8</v>
      </c>
      <c r="BS598">
        <v>8</v>
      </c>
      <c r="BT598">
        <v>0</v>
      </c>
      <c r="BU598" t="str">
        <f>"7:30 AM"</f>
        <v>7:30 AM</v>
      </c>
      <c r="BV598" t="str">
        <f>"4:30 PM"</f>
        <v>4:30 PM</v>
      </c>
      <c r="BW598" t="s">
        <v>164</v>
      </c>
      <c r="BX598">
        <v>0</v>
      </c>
      <c r="BY598">
        <v>24</v>
      </c>
      <c r="BZ598" t="s">
        <v>113</v>
      </c>
      <c r="CB598" t="s">
        <v>3562</v>
      </c>
      <c r="CC598" t="s">
        <v>1777</v>
      </c>
      <c r="CD598" t="s">
        <v>132</v>
      </c>
      <c r="CE598" t="s">
        <v>117</v>
      </c>
      <c r="CF598" t="s">
        <v>118</v>
      </c>
      <c r="CG598" s="4">
        <v>96950</v>
      </c>
      <c r="CH598" s="2">
        <v>8.7200000000000006</v>
      </c>
      <c r="CI598" s="2">
        <v>9</v>
      </c>
      <c r="CJ598" s="2">
        <v>13.08</v>
      </c>
      <c r="CK598" s="2">
        <v>13.5</v>
      </c>
      <c r="CL598" t="s">
        <v>131</v>
      </c>
      <c r="CM598" t="s">
        <v>1778</v>
      </c>
      <c r="CN598" t="s">
        <v>133</v>
      </c>
      <c r="CP598" t="s">
        <v>113</v>
      </c>
      <c r="CQ598" t="s">
        <v>134</v>
      </c>
      <c r="CR598" t="s">
        <v>113</v>
      </c>
      <c r="CS598" t="s">
        <v>134</v>
      </c>
      <c r="CT598" t="s">
        <v>132</v>
      </c>
      <c r="CU598" t="s">
        <v>134</v>
      </c>
      <c r="CV598" t="s">
        <v>132</v>
      </c>
      <c r="CW598" t="s">
        <v>1779</v>
      </c>
      <c r="CX598" s="5">
        <v>16702349889</v>
      </c>
      <c r="CY598" t="s">
        <v>1773</v>
      </c>
      <c r="CZ598" t="s">
        <v>128</v>
      </c>
      <c r="DA598" t="s">
        <v>134</v>
      </c>
      <c r="DB598" t="s">
        <v>113</v>
      </c>
      <c r="DC598" t="s">
        <v>1780</v>
      </c>
      <c r="DD598" t="s">
        <v>1781</v>
      </c>
      <c r="DE598" t="s">
        <v>1032</v>
      </c>
      <c r="DF598" t="s">
        <v>1782</v>
      </c>
      <c r="DG598" t="s">
        <v>1773</v>
      </c>
    </row>
    <row r="599" spans="1:111" ht="14.45" customHeight="1" x14ac:dyDescent="0.25">
      <c r="A599" t="s">
        <v>4210</v>
      </c>
      <c r="B599" t="s">
        <v>356</v>
      </c>
      <c r="C599" s="1">
        <v>44750.204296759257</v>
      </c>
      <c r="D599" s="1">
        <v>44867</v>
      </c>
      <c r="E599" t="s">
        <v>170</v>
      </c>
      <c r="G599" t="s">
        <v>113</v>
      </c>
      <c r="H599" t="s">
        <v>113</v>
      </c>
      <c r="I599" t="s">
        <v>113</v>
      </c>
      <c r="J599" t="s">
        <v>4211</v>
      </c>
      <c r="K599" t="s">
        <v>1255</v>
      </c>
      <c r="L599" t="s">
        <v>473</v>
      </c>
      <c r="M599" t="s">
        <v>1256</v>
      </c>
      <c r="N599" t="s">
        <v>117</v>
      </c>
      <c r="O599" t="s">
        <v>118</v>
      </c>
      <c r="P599" s="4">
        <v>96950</v>
      </c>
      <c r="Q599" t="s">
        <v>119</v>
      </c>
      <c r="S599" s="5">
        <v>16702872161</v>
      </c>
      <c r="U599">
        <v>5321</v>
      </c>
      <c r="V599" t="s">
        <v>120</v>
      </c>
      <c r="X599" t="s">
        <v>475</v>
      </c>
      <c r="Y599" t="s">
        <v>476</v>
      </c>
      <c r="AA599" t="s">
        <v>144</v>
      </c>
      <c r="AB599" t="s">
        <v>473</v>
      </c>
      <c r="AC599" t="s">
        <v>1256</v>
      </c>
      <c r="AD599" t="s">
        <v>117</v>
      </c>
      <c r="AE599" t="s">
        <v>118</v>
      </c>
      <c r="AF599" s="4">
        <v>96950</v>
      </c>
      <c r="AG599" t="s">
        <v>119</v>
      </c>
      <c r="AI599" s="5">
        <v>16702872161</v>
      </c>
      <c r="AK599" t="s">
        <v>1258</v>
      </c>
      <c r="BC599" t="str">
        <f>"49-9071.00"</f>
        <v>49-9071.00</v>
      </c>
      <c r="BD599" t="s">
        <v>240</v>
      </c>
      <c r="BE599" t="s">
        <v>4212</v>
      </c>
      <c r="BF599" t="s">
        <v>240</v>
      </c>
      <c r="BG599">
        <v>2</v>
      </c>
      <c r="BI599" s="1">
        <v>44835</v>
      </c>
      <c r="BJ599" s="1">
        <v>45199</v>
      </c>
      <c r="BM599">
        <v>35</v>
      </c>
      <c r="BN599">
        <v>0</v>
      </c>
      <c r="BO599">
        <v>7</v>
      </c>
      <c r="BP599">
        <v>7</v>
      </c>
      <c r="BQ599">
        <v>7</v>
      </c>
      <c r="BR599">
        <v>7</v>
      </c>
      <c r="BS599">
        <v>7</v>
      </c>
      <c r="BT599">
        <v>0</v>
      </c>
      <c r="BU599" t="str">
        <f>"9:00 AM"</f>
        <v>9:00 AM</v>
      </c>
      <c r="BV599" t="str">
        <f>"5:00 PM"</f>
        <v>5:00 PM</v>
      </c>
      <c r="BW599" t="s">
        <v>164</v>
      </c>
      <c r="BX599">
        <v>0</v>
      </c>
      <c r="BY599">
        <v>24</v>
      </c>
      <c r="BZ599" t="s">
        <v>113</v>
      </c>
      <c r="CB599" t="s">
        <v>4213</v>
      </c>
      <c r="CC599" t="s">
        <v>473</v>
      </c>
      <c r="CD599" t="s">
        <v>1256</v>
      </c>
      <c r="CE599" t="s">
        <v>117</v>
      </c>
      <c r="CF599" t="s">
        <v>118</v>
      </c>
      <c r="CG599" s="4">
        <v>96950</v>
      </c>
      <c r="CH599" s="2">
        <v>8.7200000000000006</v>
      </c>
      <c r="CI599" s="2">
        <v>8.7200000000000006</v>
      </c>
      <c r="CJ599" s="2">
        <v>13.08</v>
      </c>
      <c r="CK599" s="2">
        <v>13.08</v>
      </c>
      <c r="CL599" t="s">
        <v>131</v>
      </c>
      <c r="CN599" t="s">
        <v>133</v>
      </c>
      <c r="CP599" t="s">
        <v>113</v>
      </c>
      <c r="CQ599" t="s">
        <v>134</v>
      </c>
      <c r="CR599" t="s">
        <v>113</v>
      </c>
      <c r="CS599" t="s">
        <v>134</v>
      </c>
      <c r="CT599" t="s">
        <v>132</v>
      </c>
      <c r="CU599" t="s">
        <v>134</v>
      </c>
      <c r="CV599" t="s">
        <v>132</v>
      </c>
      <c r="CW599" t="s">
        <v>4214</v>
      </c>
      <c r="CX599" s="5">
        <v>16702872161</v>
      </c>
      <c r="CY599" t="s">
        <v>1258</v>
      </c>
      <c r="CZ599" t="s">
        <v>132</v>
      </c>
      <c r="DA599" t="s">
        <v>134</v>
      </c>
      <c r="DB599" t="s">
        <v>113</v>
      </c>
      <c r="DC599" t="s">
        <v>475</v>
      </c>
      <c r="DD599" t="s">
        <v>485</v>
      </c>
      <c r="DF599" t="s">
        <v>1254</v>
      </c>
      <c r="DG599" t="s">
        <v>1258</v>
      </c>
    </row>
    <row r="600" spans="1:111" ht="14.45" customHeight="1" x14ac:dyDescent="0.25">
      <c r="A600" t="s">
        <v>4215</v>
      </c>
      <c r="B600" t="s">
        <v>187</v>
      </c>
      <c r="C600" s="1">
        <v>44759.601047685188</v>
      </c>
      <c r="D600" s="1">
        <v>44867</v>
      </c>
      <c r="E600" t="s">
        <v>170</v>
      </c>
      <c r="G600" t="s">
        <v>113</v>
      </c>
      <c r="H600" t="s">
        <v>113</v>
      </c>
      <c r="I600" t="s">
        <v>113</v>
      </c>
      <c r="J600" t="s">
        <v>4216</v>
      </c>
      <c r="L600" t="s">
        <v>4217</v>
      </c>
      <c r="M600" t="s">
        <v>4218</v>
      </c>
      <c r="N600" t="s">
        <v>695</v>
      </c>
      <c r="O600" t="s">
        <v>118</v>
      </c>
      <c r="P600" s="4">
        <v>96952</v>
      </c>
      <c r="Q600" t="s">
        <v>119</v>
      </c>
      <c r="S600" s="5">
        <v>16707832999</v>
      </c>
      <c r="U600">
        <v>72251</v>
      </c>
      <c r="V600" t="s">
        <v>120</v>
      </c>
      <c r="X600" t="s">
        <v>4219</v>
      </c>
      <c r="Y600" t="s">
        <v>4220</v>
      </c>
      <c r="Z600" t="s">
        <v>4221</v>
      </c>
      <c r="AA600" t="s">
        <v>144</v>
      </c>
      <c r="AB600" t="s">
        <v>4218</v>
      </c>
      <c r="AD600" t="s">
        <v>695</v>
      </c>
      <c r="AE600" t="s">
        <v>118</v>
      </c>
      <c r="AF600" s="4">
        <v>96952</v>
      </c>
      <c r="AG600" t="s">
        <v>119</v>
      </c>
      <c r="AI600" s="5">
        <v>16707832999</v>
      </c>
      <c r="AK600" t="s">
        <v>4222</v>
      </c>
      <c r="BC600" t="str">
        <f>"35-2014.00"</f>
        <v>35-2014.00</v>
      </c>
      <c r="BD600" t="s">
        <v>287</v>
      </c>
      <c r="BE600" t="s">
        <v>4223</v>
      </c>
      <c r="BF600" t="s">
        <v>289</v>
      </c>
      <c r="BG600">
        <v>5</v>
      </c>
      <c r="BH600">
        <v>5</v>
      </c>
      <c r="BI600" s="1">
        <v>44835</v>
      </c>
      <c r="BJ600" s="1">
        <v>45199</v>
      </c>
      <c r="BK600" s="1">
        <v>44867</v>
      </c>
      <c r="BL600" s="1">
        <v>45199</v>
      </c>
      <c r="BM600">
        <v>40</v>
      </c>
      <c r="BN600">
        <v>8</v>
      </c>
      <c r="BO600">
        <v>0</v>
      </c>
      <c r="BP600">
        <v>0</v>
      </c>
      <c r="BQ600">
        <v>8</v>
      </c>
      <c r="BR600">
        <v>8</v>
      </c>
      <c r="BS600">
        <v>8</v>
      </c>
      <c r="BT600">
        <v>8</v>
      </c>
      <c r="BU600" t="str">
        <f>"8:00 AM"</f>
        <v>8:00 AM</v>
      </c>
      <c r="BV600" t="str">
        <f>"5:00 PM"</f>
        <v>5:00 PM</v>
      </c>
      <c r="BW600" t="s">
        <v>164</v>
      </c>
      <c r="BX600">
        <v>0</v>
      </c>
      <c r="BY600">
        <v>12</v>
      </c>
      <c r="BZ600" t="s">
        <v>113</v>
      </c>
      <c r="CB600" t="s">
        <v>228</v>
      </c>
      <c r="CC600" t="s">
        <v>4217</v>
      </c>
      <c r="CD600" t="s">
        <v>4218</v>
      </c>
      <c r="CE600" t="s">
        <v>695</v>
      </c>
      <c r="CF600" t="s">
        <v>118</v>
      </c>
      <c r="CG600" s="4">
        <v>96952</v>
      </c>
      <c r="CH600" s="2">
        <v>8.17</v>
      </c>
      <c r="CI600" s="2">
        <v>8.17</v>
      </c>
      <c r="CJ600" s="2">
        <v>12.26</v>
      </c>
      <c r="CK600" s="2">
        <v>12.26</v>
      </c>
      <c r="CL600" t="s">
        <v>131</v>
      </c>
      <c r="CM600" t="s">
        <v>557</v>
      </c>
      <c r="CN600" t="s">
        <v>133</v>
      </c>
      <c r="CP600" t="s">
        <v>113</v>
      </c>
      <c r="CQ600" t="s">
        <v>134</v>
      </c>
      <c r="CR600" t="s">
        <v>113</v>
      </c>
      <c r="CS600" t="s">
        <v>134</v>
      </c>
      <c r="CT600" t="s">
        <v>132</v>
      </c>
      <c r="CU600" t="s">
        <v>134</v>
      </c>
      <c r="CV600" t="s">
        <v>132</v>
      </c>
      <c r="CW600" t="s">
        <v>4224</v>
      </c>
      <c r="CX600" s="5">
        <v>16707832999</v>
      </c>
      <c r="CY600" t="s">
        <v>4222</v>
      </c>
      <c r="CZ600" t="s">
        <v>557</v>
      </c>
      <c r="DA600" t="s">
        <v>134</v>
      </c>
      <c r="DB600" t="s">
        <v>113</v>
      </c>
    </row>
    <row r="601" spans="1:111" ht="14.45" customHeight="1" x14ac:dyDescent="0.25">
      <c r="A601" t="s">
        <v>4225</v>
      </c>
      <c r="B601" t="s">
        <v>187</v>
      </c>
      <c r="C601" s="1">
        <v>44759.602712499996</v>
      </c>
      <c r="D601" s="1">
        <v>44867</v>
      </c>
      <c r="E601" t="s">
        <v>112</v>
      </c>
      <c r="F601" s="1">
        <v>44833.833333333336</v>
      </c>
      <c r="G601" t="s">
        <v>113</v>
      </c>
      <c r="H601" t="s">
        <v>113</v>
      </c>
      <c r="I601" t="s">
        <v>113</v>
      </c>
      <c r="J601" t="s">
        <v>4216</v>
      </c>
      <c r="L601" t="s">
        <v>4217</v>
      </c>
      <c r="M601" t="s">
        <v>4218</v>
      </c>
      <c r="N601" t="s">
        <v>695</v>
      </c>
      <c r="O601" t="s">
        <v>118</v>
      </c>
      <c r="P601" s="4">
        <v>96952</v>
      </c>
      <c r="Q601" t="s">
        <v>119</v>
      </c>
      <c r="S601" s="5">
        <v>16707832999</v>
      </c>
      <c r="U601">
        <v>72251</v>
      </c>
      <c r="V601" t="s">
        <v>120</v>
      </c>
      <c r="X601" t="s">
        <v>4219</v>
      </c>
      <c r="Y601" t="s">
        <v>4220</v>
      </c>
      <c r="Z601" t="s">
        <v>4221</v>
      </c>
      <c r="AA601" t="s">
        <v>144</v>
      </c>
      <c r="AB601" t="s">
        <v>4218</v>
      </c>
      <c r="AD601" t="s">
        <v>695</v>
      </c>
      <c r="AE601" t="s">
        <v>118</v>
      </c>
      <c r="AF601" s="4">
        <v>96952</v>
      </c>
      <c r="AG601" t="s">
        <v>119</v>
      </c>
      <c r="AI601" s="5">
        <v>16707832999</v>
      </c>
      <c r="AK601" t="s">
        <v>4222</v>
      </c>
      <c r="BC601" t="str">
        <f>"35-2014.00"</f>
        <v>35-2014.00</v>
      </c>
      <c r="BD601" t="s">
        <v>287</v>
      </c>
      <c r="BE601" t="s">
        <v>4223</v>
      </c>
      <c r="BF601" t="s">
        <v>289</v>
      </c>
      <c r="BG601">
        <v>4</v>
      </c>
      <c r="BH601">
        <v>4</v>
      </c>
      <c r="BI601" s="1">
        <v>44835</v>
      </c>
      <c r="BJ601" s="1">
        <v>45199</v>
      </c>
      <c r="BK601" s="1">
        <v>44867</v>
      </c>
      <c r="BL601" s="1">
        <v>45199</v>
      </c>
      <c r="BM601">
        <v>40</v>
      </c>
      <c r="BN601">
        <v>8</v>
      </c>
      <c r="BO601">
        <v>0</v>
      </c>
      <c r="BP601">
        <v>0</v>
      </c>
      <c r="BQ601">
        <v>8</v>
      </c>
      <c r="BR601">
        <v>8</v>
      </c>
      <c r="BS601">
        <v>8</v>
      </c>
      <c r="BT601">
        <v>8</v>
      </c>
      <c r="BU601" t="str">
        <f>"8:00 AM"</f>
        <v>8:00 AM</v>
      </c>
      <c r="BV601" t="str">
        <f>"5:00 PM"</f>
        <v>5:00 PM</v>
      </c>
      <c r="BW601" t="s">
        <v>164</v>
      </c>
      <c r="BX601">
        <v>0</v>
      </c>
      <c r="BY601">
        <v>12</v>
      </c>
      <c r="BZ601" t="s">
        <v>113</v>
      </c>
      <c r="CB601" t="s">
        <v>228</v>
      </c>
      <c r="CC601" t="s">
        <v>4217</v>
      </c>
      <c r="CD601" t="s">
        <v>4218</v>
      </c>
      <c r="CE601" t="s">
        <v>695</v>
      </c>
      <c r="CF601" t="s">
        <v>118</v>
      </c>
      <c r="CG601" s="4">
        <v>96952</v>
      </c>
      <c r="CH601" s="2">
        <v>8.17</v>
      </c>
      <c r="CI601" s="2">
        <v>8.17</v>
      </c>
      <c r="CJ601" s="2">
        <v>12.26</v>
      </c>
      <c r="CK601" s="2">
        <v>12.26</v>
      </c>
      <c r="CL601" t="s">
        <v>131</v>
      </c>
      <c r="CM601" t="s">
        <v>557</v>
      </c>
      <c r="CN601" t="s">
        <v>133</v>
      </c>
      <c r="CP601" t="s">
        <v>113</v>
      </c>
      <c r="CQ601" t="s">
        <v>134</v>
      </c>
      <c r="CR601" t="s">
        <v>113</v>
      </c>
      <c r="CS601" t="s">
        <v>134</v>
      </c>
      <c r="CT601" t="s">
        <v>132</v>
      </c>
      <c r="CU601" t="s">
        <v>134</v>
      </c>
      <c r="CV601" t="s">
        <v>132</v>
      </c>
      <c r="CW601" t="s">
        <v>4226</v>
      </c>
      <c r="CX601" s="5">
        <v>16707832999</v>
      </c>
      <c r="CY601" t="s">
        <v>4222</v>
      </c>
      <c r="CZ601" t="s">
        <v>557</v>
      </c>
      <c r="DA601" t="s">
        <v>134</v>
      </c>
      <c r="DB601" t="s">
        <v>113</v>
      </c>
    </row>
    <row r="602" spans="1:111" ht="14.45" customHeight="1" x14ac:dyDescent="0.25">
      <c r="A602" t="s">
        <v>4082</v>
      </c>
      <c r="B602" t="s">
        <v>187</v>
      </c>
      <c r="C602" s="1">
        <v>44755.988053125002</v>
      </c>
      <c r="D602" s="1">
        <v>44866</v>
      </c>
      <c r="E602" t="s">
        <v>112</v>
      </c>
      <c r="F602" s="1">
        <v>44833.833333333336</v>
      </c>
      <c r="G602" t="s">
        <v>113</v>
      </c>
      <c r="H602" t="s">
        <v>113</v>
      </c>
      <c r="I602" t="s">
        <v>113</v>
      </c>
      <c r="J602" t="s">
        <v>2442</v>
      </c>
      <c r="K602" t="s">
        <v>228</v>
      </c>
      <c r="L602" t="s">
        <v>4083</v>
      </c>
      <c r="M602" t="s">
        <v>2444</v>
      </c>
      <c r="N602" t="s">
        <v>117</v>
      </c>
      <c r="O602" t="s">
        <v>118</v>
      </c>
      <c r="P602" s="4">
        <v>96950</v>
      </c>
      <c r="Q602" t="s">
        <v>119</v>
      </c>
      <c r="R602" t="s">
        <v>132</v>
      </c>
      <c r="S602" s="5">
        <v>16702347900</v>
      </c>
      <c r="T602">
        <v>803</v>
      </c>
      <c r="U602">
        <v>236220</v>
      </c>
      <c r="V602" t="s">
        <v>120</v>
      </c>
      <c r="X602" t="s">
        <v>2445</v>
      </c>
      <c r="Y602" t="s">
        <v>2446</v>
      </c>
      <c r="Z602" t="s">
        <v>2447</v>
      </c>
      <c r="AA602" t="s">
        <v>375</v>
      </c>
      <c r="AB602" t="s">
        <v>2443</v>
      </c>
      <c r="AC602" t="s">
        <v>2444</v>
      </c>
      <c r="AD602" t="s">
        <v>117</v>
      </c>
      <c r="AE602" t="s">
        <v>118</v>
      </c>
      <c r="AF602" s="4">
        <v>96950</v>
      </c>
      <c r="AG602" t="s">
        <v>119</v>
      </c>
      <c r="AH602" t="s">
        <v>132</v>
      </c>
      <c r="AI602" s="5">
        <v>16702347900</v>
      </c>
      <c r="AJ602">
        <v>803</v>
      </c>
      <c r="AK602" t="s">
        <v>2448</v>
      </c>
      <c r="BC602" t="str">
        <f>"49-3023.00"</f>
        <v>49-3023.00</v>
      </c>
      <c r="BD602" t="s">
        <v>1481</v>
      </c>
      <c r="BE602" t="s">
        <v>4084</v>
      </c>
      <c r="BF602" t="s">
        <v>4085</v>
      </c>
      <c r="BG602">
        <v>10</v>
      </c>
      <c r="BH602">
        <v>10</v>
      </c>
      <c r="BI602" s="1">
        <v>44835</v>
      </c>
      <c r="BJ602" s="1">
        <v>45199</v>
      </c>
      <c r="BK602" s="1">
        <v>44866</v>
      </c>
      <c r="BL602" s="1">
        <v>45199</v>
      </c>
      <c r="BM602">
        <v>40</v>
      </c>
      <c r="BN602">
        <v>0</v>
      </c>
      <c r="BO602">
        <v>8</v>
      </c>
      <c r="BP602">
        <v>8</v>
      </c>
      <c r="BQ602">
        <v>8</v>
      </c>
      <c r="BR602">
        <v>8</v>
      </c>
      <c r="BS602">
        <v>8</v>
      </c>
      <c r="BT602">
        <v>0</v>
      </c>
      <c r="BU602" t="str">
        <f>"7:30 AM"</f>
        <v>7:30 AM</v>
      </c>
      <c r="BV602" t="str">
        <f>"4:30 PM"</f>
        <v>4:30 PM</v>
      </c>
      <c r="BW602" t="s">
        <v>164</v>
      </c>
      <c r="BX602">
        <v>0</v>
      </c>
      <c r="BY602">
        <v>24</v>
      </c>
      <c r="BZ602" t="s">
        <v>113</v>
      </c>
      <c r="CB602" t="s">
        <v>4086</v>
      </c>
      <c r="CC602" t="s">
        <v>2451</v>
      </c>
      <c r="CD602" t="s">
        <v>2452</v>
      </c>
      <c r="CE602" t="s">
        <v>117</v>
      </c>
      <c r="CF602" t="s">
        <v>118</v>
      </c>
      <c r="CG602" s="4">
        <v>96950</v>
      </c>
      <c r="CH602" s="2">
        <v>9.93</v>
      </c>
      <c r="CI602" s="2">
        <v>10</v>
      </c>
      <c r="CJ602" s="2">
        <v>14.9</v>
      </c>
      <c r="CK602" s="2">
        <v>15</v>
      </c>
      <c r="CL602" t="s">
        <v>131</v>
      </c>
      <c r="CM602" t="s">
        <v>2453</v>
      </c>
      <c r="CN602" t="s">
        <v>133</v>
      </c>
      <c r="CP602" t="s">
        <v>113</v>
      </c>
      <c r="CQ602" t="s">
        <v>134</v>
      </c>
      <c r="CR602" t="s">
        <v>113</v>
      </c>
      <c r="CS602" t="s">
        <v>134</v>
      </c>
      <c r="CT602" t="s">
        <v>132</v>
      </c>
      <c r="CU602" t="s">
        <v>134</v>
      </c>
      <c r="CV602" t="s">
        <v>132</v>
      </c>
      <c r="CW602" t="s">
        <v>1082</v>
      </c>
      <c r="CX602" s="5">
        <v>16702347900</v>
      </c>
      <c r="CY602" t="s">
        <v>2448</v>
      </c>
      <c r="CZ602" t="s">
        <v>2454</v>
      </c>
      <c r="DA602" t="s">
        <v>134</v>
      </c>
      <c r="DB602" t="s">
        <v>113</v>
      </c>
      <c r="DC602" t="s">
        <v>2445</v>
      </c>
      <c r="DD602" t="s">
        <v>2446</v>
      </c>
      <c r="DE602" t="s">
        <v>1197</v>
      </c>
      <c r="DF602" t="s">
        <v>2442</v>
      </c>
      <c r="DG602" t="s">
        <v>2448</v>
      </c>
    </row>
    <row r="603" spans="1:111" ht="14.45" customHeight="1" x14ac:dyDescent="0.25">
      <c r="A603" t="s">
        <v>4087</v>
      </c>
      <c r="B603" t="s">
        <v>356</v>
      </c>
      <c r="C603" s="1">
        <v>44755.16884849537</v>
      </c>
      <c r="D603" s="1">
        <v>44866</v>
      </c>
      <c r="E603" t="s">
        <v>112</v>
      </c>
      <c r="F603" s="1">
        <v>44833.833333333336</v>
      </c>
      <c r="G603" t="s">
        <v>113</v>
      </c>
      <c r="H603" t="s">
        <v>113</v>
      </c>
      <c r="I603" t="s">
        <v>113</v>
      </c>
      <c r="J603" t="s">
        <v>3996</v>
      </c>
      <c r="K603" t="s">
        <v>3997</v>
      </c>
      <c r="L603" t="s">
        <v>3998</v>
      </c>
      <c r="M603" t="s">
        <v>3999</v>
      </c>
      <c r="N603" t="s">
        <v>117</v>
      </c>
      <c r="O603" t="s">
        <v>118</v>
      </c>
      <c r="P603" s="4">
        <v>96950</v>
      </c>
      <c r="Q603" t="s">
        <v>119</v>
      </c>
      <c r="S603" s="5">
        <v>16704833734</v>
      </c>
      <c r="U603">
        <v>811198</v>
      </c>
      <c r="V603" t="s">
        <v>120</v>
      </c>
      <c r="X603" t="s">
        <v>509</v>
      </c>
      <c r="Y603" t="s">
        <v>4000</v>
      </c>
      <c r="Z603" t="s">
        <v>4001</v>
      </c>
      <c r="AA603" t="s">
        <v>1146</v>
      </c>
      <c r="AB603" t="s">
        <v>4002</v>
      </c>
      <c r="AC603" t="s">
        <v>4003</v>
      </c>
      <c r="AD603" t="s">
        <v>117</v>
      </c>
      <c r="AE603" t="s">
        <v>118</v>
      </c>
      <c r="AF603" s="4">
        <v>96950</v>
      </c>
      <c r="AG603" t="s">
        <v>119</v>
      </c>
      <c r="AI603" s="5">
        <v>16704883734</v>
      </c>
      <c r="AK603" t="s">
        <v>4004</v>
      </c>
      <c r="BC603" t="str">
        <f>"37-2011.00"</f>
        <v>37-2011.00</v>
      </c>
      <c r="BD603" t="s">
        <v>125</v>
      </c>
      <c r="BE603" t="s">
        <v>4005</v>
      </c>
      <c r="BF603" t="s">
        <v>480</v>
      </c>
      <c r="BG603">
        <v>1</v>
      </c>
      <c r="BI603" s="1">
        <v>44835</v>
      </c>
      <c r="BJ603" s="1">
        <v>45199</v>
      </c>
      <c r="BM603">
        <v>40</v>
      </c>
      <c r="BN603">
        <v>0</v>
      </c>
      <c r="BO603">
        <v>8</v>
      </c>
      <c r="BP603">
        <v>8</v>
      </c>
      <c r="BQ603">
        <v>8</v>
      </c>
      <c r="BR603">
        <v>8</v>
      </c>
      <c r="BS603">
        <v>8</v>
      </c>
      <c r="BT603">
        <v>0</v>
      </c>
      <c r="BU603" t="str">
        <f>"8:00 AM"</f>
        <v>8:00 AM</v>
      </c>
      <c r="BV603" t="str">
        <f>"5:00 AM"</f>
        <v>5:00 AM</v>
      </c>
      <c r="BW603" t="s">
        <v>128</v>
      </c>
      <c r="BX603">
        <v>0</v>
      </c>
      <c r="BY603">
        <v>12</v>
      </c>
      <c r="BZ603" t="s">
        <v>113</v>
      </c>
      <c r="CB603" t="s">
        <v>128</v>
      </c>
      <c r="CC603" t="s">
        <v>3998</v>
      </c>
      <c r="CD603" t="s">
        <v>4006</v>
      </c>
      <c r="CE603" t="s">
        <v>117</v>
      </c>
      <c r="CF603" t="s">
        <v>118</v>
      </c>
      <c r="CG603" s="4">
        <v>96950</v>
      </c>
      <c r="CH603" s="2">
        <v>7.99</v>
      </c>
      <c r="CI603" s="2">
        <v>7.99</v>
      </c>
      <c r="CJ603" s="2">
        <v>11.98</v>
      </c>
      <c r="CK603" s="2">
        <v>11.98</v>
      </c>
      <c r="CL603" t="s">
        <v>131</v>
      </c>
      <c r="CM603" t="s">
        <v>228</v>
      </c>
      <c r="CN603" t="s">
        <v>1330</v>
      </c>
      <c r="CP603" t="s">
        <v>113</v>
      </c>
      <c r="CQ603" t="s">
        <v>134</v>
      </c>
      <c r="CR603" t="s">
        <v>113</v>
      </c>
      <c r="CS603" t="s">
        <v>134</v>
      </c>
      <c r="CT603" t="s">
        <v>132</v>
      </c>
      <c r="CU603" t="s">
        <v>134</v>
      </c>
      <c r="CV603" t="s">
        <v>132</v>
      </c>
      <c r="CW603" t="s">
        <v>1151</v>
      </c>
      <c r="CX603" s="5">
        <v>16702355328</v>
      </c>
      <c r="CY603" t="s">
        <v>4004</v>
      </c>
      <c r="CZ603" t="s">
        <v>132</v>
      </c>
      <c r="DA603" t="s">
        <v>134</v>
      </c>
      <c r="DB603" t="s">
        <v>113</v>
      </c>
    </row>
    <row r="604" spans="1:111" ht="14.45" customHeight="1" x14ac:dyDescent="0.25">
      <c r="A604" t="s">
        <v>4088</v>
      </c>
      <c r="B604" t="s">
        <v>187</v>
      </c>
      <c r="C604" s="1">
        <v>44755.99395729167</v>
      </c>
      <c r="D604" s="1">
        <v>44866</v>
      </c>
      <c r="E604" t="s">
        <v>170</v>
      </c>
      <c r="G604" t="s">
        <v>113</v>
      </c>
      <c r="H604" t="s">
        <v>113</v>
      </c>
      <c r="I604" t="s">
        <v>113</v>
      </c>
      <c r="J604" t="s">
        <v>2442</v>
      </c>
      <c r="K604" t="s">
        <v>228</v>
      </c>
      <c r="L604" t="s">
        <v>4083</v>
      </c>
      <c r="M604" t="s">
        <v>2444</v>
      </c>
      <c r="N604" t="s">
        <v>117</v>
      </c>
      <c r="O604" t="s">
        <v>118</v>
      </c>
      <c r="P604" s="4">
        <v>96950</v>
      </c>
      <c r="Q604" t="s">
        <v>119</v>
      </c>
      <c r="R604" t="s">
        <v>132</v>
      </c>
      <c r="S604" s="5">
        <v>16702347900</v>
      </c>
      <c r="T604">
        <v>803</v>
      </c>
      <c r="U604">
        <v>236220</v>
      </c>
      <c r="V604" t="s">
        <v>120</v>
      </c>
      <c r="X604" t="s">
        <v>2445</v>
      </c>
      <c r="Y604" t="s">
        <v>2446</v>
      </c>
      <c r="Z604" t="s">
        <v>2447</v>
      </c>
      <c r="AA604" t="s">
        <v>375</v>
      </c>
      <c r="AB604" t="s">
        <v>2443</v>
      </c>
      <c r="AC604" t="s">
        <v>2444</v>
      </c>
      <c r="AD604" t="s">
        <v>117</v>
      </c>
      <c r="AE604" t="s">
        <v>118</v>
      </c>
      <c r="AF604" s="4">
        <v>96950</v>
      </c>
      <c r="AG604" t="s">
        <v>119</v>
      </c>
      <c r="AH604" t="s">
        <v>132</v>
      </c>
      <c r="AI604" s="5">
        <v>16702347900</v>
      </c>
      <c r="AJ604">
        <v>803</v>
      </c>
      <c r="AK604" t="s">
        <v>2448</v>
      </c>
      <c r="BC604" t="str">
        <f>"49-3023.00"</f>
        <v>49-3023.00</v>
      </c>
      <c r="BD604" t="s">
        <v>1481</v>
      </c>
      <c r="BE604" t="s">
        <v>4084</v>
      </c>
      <c r="BF604" t="s">
        <v>4085</v>
      </c>
      <c r="BG604">
        <v>8</v>
      </c>
      <c r="BH604">
        <v>8</v>
      </c>
      <c r="BI604" s="1">
        <v>44835</v>
      </c>
      <c r="BJ604" s="1">
        <v>45199</v>
      </c>
      <c r="BK604" s="1">
        <v>44866</v>
      </c>
      <c r="BL604" s="1">
        <v>45199</v>
      </c>
      <c r="BM604">
        <v>40</v>
      </c>
      <c r="BN604">
        <v>0</v>
      </c>
      <c r="BO604">
        <v>8</v>
      </c>
      <c r="BP604">
        <v>8</v>
      </c>
      <c r="BQ604">
        <v>8</v>
      </c>
      <c r="BR604">
        <v>8</v>
      </c>
      <c r="BS604">
        <v>8</v>
      </c>
      <c r="BT604">
        <v>0</v>
      </c>
      <c r="BU604" t="str">
        <f>"7:30 AM"</f>
        <v>7:30 AM</v>
      </c>
      <c r="BV604" t="str">
        <f>"4:30 PM"</f>
        <v>4:30 PM</v>
      </c>
      <c r="BW604" t="s">
        <v>164</v>
      </c>
      <c r="BX604">
        <v>0</v>
      </c>
      <c r="BY604">
        <v>24</v>
      </c>
      <c r="BZ604" t="s">
        <v>113</v>
      </c>
      <c r="CB604" t="s">
        <v>4086</v>
      </c>
      <c r="CC604" t="s">
        <v>2451</v>
      </c>
      <c r="CD604" t="s">
        <v>2452</v>
      </c>
      <c r="CE604" t="s">
        <v>117</v>
      </c>
      <c r="CF604" t="s">
        <v>118</v>
      </c>
      <c r="CG604" s="4">
        <v>96950</v>
      </c>
      <c r="CH604" s="2">
        <v>9.93</v>
      </c>
      <c r="CI604" s="2">
        <v>9.93</v>
      </c>
      <c r="CJ604" s="2">
        <v>14.9</v>
      </c>
      <c r="CK604" s="2">
        <v>14.9</v>
      </c>
      <c r="CL604" t="s">
        <v>131</v>
      </c>
      <c r="CM604" t="s">
        <v>2453</v>
      </c>
      <c r="CN604" t="s">
        <v>133</v>
      </c>
      <c r="CP604" t="s">
        <v>113</v>
      </c>
      <c r="CQ604" t="s">
        <v>134</v>
      </c>
      <c r="CR604" t="s">
        <v>113</v>
      </c>
      <c r="CS604" t="s">
        <v>134</v>
      </c>
      <c r="CT604" t="s">
        <v>132</v>
      </c>
      <c r="CU604" t="s">
        <v>134</v>
      </c>
      <c r="CV604" t="s">
        <v>132</v>
      </c>
      <c r="CW604" t="s">
        <v>1082</v>
      </c>
      <c r="CX604" s="5">
        <v>16702347900</v>
      </c>
      <c r="CY604" t="s">
        <v>2448</v>
      </c>
      <c r="CZ604" t="s">
        <v>2454</v>
      </c>
      <c r="DA604" t="s">
        <v>134</v>
      </c>
      <c r="DB604" t="s">
        <v>113</v>
      </c>
      <c r="DC604" t="s">
        <v>2445</v>
      </c>
      <c r="DD604" t="s">
        <v>2446</v>
      </c>
      <c r="DE604" t="s">
        <v>1197</v>
      </c>
      <c r="DF604" t="s">
        <v>2442</v>
      </c>
      <c r="DG604" t="s">
        <v>2448</v>
      </c>
    </row>
    <row r="605" spans="1:111" ht="14.45" customHeight="1" x14ac:dyDescent="0.25">
      <c r="A605" t="s">
        <v>4089</v>
      </c>
      <c r="B605" t="s">
        <v>356</v>
      </c>
      <c r="C605" s="1">
        <v>44742.081819560182</v>
      </c>
      <c r="D605" s="1">
        <v>44866</v>
      </c>
      <c r="E605" t="s">
        <v>170</v>
      </c>
      <c r="G605" t="s">
        <v>113</v>
      </c>
      <c r="H605" t="s">
        <v>113</v>
      </c>
      <c r="I605" t="s">
        <v>113</v>
      </c>
      <c r="J605" t="s">
        <v>4090</v>
      </c>
      <c r="K605" t="s">
        <v>4091</v>
      </c>
      <c r="L605" t="s">
        <v>4092</v>
      </c>
      <c r="M605" t="s">
        <v>132</v>
      </c>
      <c r="N605" t="s">
        <v>141</v>
      </c>
      <c r="O605" t="s">
        <v>118</v>
      </c>
      <c r="P605" s="4">
        <v>96950</v>
      </c>
      <c r="Q605" t="s">
        <v>119</v>
      </c>
      <c r="R605" t="s">
        <v>132</v>
      </c>
      <c r="S605" s="5">
        <v>16702858138</v>
      </c>
      <c r="U605">
        <v>81149</v>
      </c>
      <c r="V605" t="s">
        <v>120</v>
      </c>
      <c r="X605" t="s">
        <v>4093</v>
      </c>
      <c r="Y605" t="s">
        <v>4094</v>
      </c>
      <c r="Z605" t="s">
        <v>4095</v>
      </c>
      <c r="AA605" t="s">
        <v>255</v>
      </c>
      <c r="AB605" t="s">
        <v>4092</v>
      </c>
      <c r="AC605" t="s">
        <v>132</v>
      </c>
      <c r="AD605" t="s">
        <v>141</v>
      </c>
      <c r="AE605" t="s">
        <v>118</v>
      </c>
      <c r="AF605" s="4">
        <v>96950</v>
      </c>
      <c r="AG605" t="s">
        <v>119</v>
      </c>
      <c r="AH605" t="s">
        <v>132</v>
      </c>
      <c r="AI605" s="5">
        <v>16702858138</v>
      </c>
      <c r="AK605" t="s">
        <v>4096</v>
      </c>
      <c r="BC605" t="str">
        <f>"49-9071.00"</f>
        <v>49-9071.00</v>
      </c>
      <c r="BD605" t="s">
        <v>240</v>
      </c>
      <c r="BE605" t="s">
        <v>4097</v>
      </c>
      <c r="BF605" t="s">
        <v>4098</v>
      </c>
      <c r="BG605">
        <v>4</v>
      </c>
      <c r="BI605" s="1">
        <v>44837</v>
      </c>
      <c r="BJ605" s="1">
        <v>45199</v>
      </c>
      <c r="BM605">
        <v>40</v>
      </c>
      <c r="BN605">
        <v>0</v>
      </c>
      <c r="BO605">
        <v>8</v>
      </c>
      <c r="BP605">
        <v>8</v>
      </c>
      <c r="BQ605">
        <v>8</v>
      </c>
      <c r="BR605">
        <v>8</v>
      </c>
      <c r="BS605">
        <v>8</v>
      </c>
      <c r="BT605">
        <v>0</v>
      </c>
      <c r="BU605" t="str">
        <f>"8:00 AM"</f>
        <v>8:00 AM</v>
      </c>
      <c r="BV605" t="str">
        <f>"5:00 PM"</f>
        <v>5:00 PM</v>
      </c>
      <c r="BW605" t="s">
        <v>164</v>
      </c>
      <c r="BX605">
        <v>0</v>
      </c>
      <c r="BY605">
        <v>24</v>
      </c>
      <c r="BZ605" t="s">
        <v>113</v>
      </c>
      <c r="CB605" t="s">
        <v>4099</v>
      </c>
      <c r="CC605" t="s">
        <v>1373</v>
      </c>
      <c r="CE605" t="s">
        <v>141</v>
      </c>
      <c r="CF605" t="s">
        <v>118</v>
      </c>
      <c r="CG605" s="4">
        <v>96950</v>
      </c>
      <c r="CH605" s="2">
        <v>8.7200000000000006</v>
      </c>
      <c r="CI605" s="2">
        <v>8.7200000000000006</v>
      </c>
      <c r="CJ605" s="2">
        <v>13.08</v>
      </c>
      <c r="CK605" s="2">
        <v>13.08</v>
      </c>
      <c r="CL605" t="s">
        <v>131</v>
      </c>
      <c r="CM605" t="s">
        <v>132</v>
      </c>
      <c r="CN605" t="s">
        <v>133</v>
      </c>
      <c r="CP605" t="s">
        <v>113</v>
      </c>
      <c r="CQ605" t="s">
        <v>134</v>
      </c>
      <c r="CR605" t="s">
        <v>113</v>
      </c>
      <c r="CS605" t="s">
        <v>113</v>
      </c>
      <c r="CT605" t="s">
        <v>132</v>
      </c>
      <c r="CU605" t="s">
        <v>134</v>
      </c>
      <c r="CV605" t="s">
        <v>132</v>
      </c>
      <c r="CW605" t="s">
        <v>132</v>
      </c>
      <c r="CX605" s="5">
        <v>16702858138</v>
      </c>
      <c r="CY605" t="s">
        <v>4096</v>
      </c>
      <c r="CZ605" t="s">
        <v>132</v>
      </c>
      <c r="DA605" t="s">
        <v>134</v>
      </c>
      <c r="DB605" t="s">
        <v>113</v>
      </c>
    </row>
    <row r="606" spans="1:111" ht="14.45" customHeight="1" x14ac:dyDescent="0.25">
      <c r="A606" t="s">
        <v>4100</v>
      </c>
      <c r="B606" t="s">
        <v>356</v>
      </c>
      <c r="C606" s="1">
        <v>44750.044503240744</v>
      </c>
      <c r="D606" s="1">
        <v>44866</v>
      </c>
      <c r="E606" t="s">
        <v>170</v>
      </c>
      <c r="G606" t="s">
        <v>113</v>
      </c>
      <c r="H606" t="s">
        <v>113</v>
      </c>
      <c r="I606" t="s">
        <v>113</v>
      </c>
      <c r="J606" t="s">
        <v>173</v>
      </c>
      <c r="K606" t="s">
        <v>174</v>
      </c>
      <c r="L606" t="s">
        <v>175</v>
      </c>
      <c r="N606" t="s">
        <v>141</v>
      </c>
      <c r="O606" t="s">
        <v>118</v>
      </c>
      <c r="P606" s="4">
        <v>96950</v>
      </c>
      <c r="Q606" t="s">
        <v>119</v>
      </c>
      <c r="S606" s="5">
        <v>16702345900</v>
      </c>
      <c r="T606">
        <v>575</v>
      </c>
      <c r="U606">
        <v>721110</v>
      </c>
      <c r="V606" t="s">
        <v>120</v>
      </c>
      <c r="X606" t="s">
        <v>176</v>
      </c>
      <c r="Y606" t="s">
        <v>177</v>
      </c>
      <c r="AA606" t="s">
        <v>178</v>
      </c>
      <c r="AB606" t="s">
        <v>175</v>
      </c>
      <c r="AD606" t="s">
        <v>141</v>
      </c>
      <c r="AE606" t="s">
        <v>118</v>
      </c>
      <c r="AF606" s="4">
        <v>96950</v>
      </c>
      <c r="AG606" t="s">
        <v>119</v>
      </c>
      <c r="AI606" s="5">
        <v>16702345900</v>
      </c>
      <c r="AJ606">
        <v>574</v>
      </c>
      <c r="AK606" t="s">
        <v>179</v>
      </c>
      <c r="BC606" t="str">
        <f>"51-3011.00"</f>
        <v>51-3011.00</v>
      </c>
      <c r="BD606" t="s">
        <v>718</v>
      </c>
      <c r="BE606" t="s">
        <v>1653</v>
      </c>
      <c r="BF606" t="s">
        <v>1654</v>
      </c>
      <c r="BG606">
        <v>2</v>
      </c>
      <c r="BI606" s="1">
        <v>44835</v>
      </c>
      <c r="BJ606" s="1">
        <v>45199</v>
      </c>
      <c r="BM606">
        <v>40</v>
      </c>
      <c r="BN606">
        <v>7</v>
      </c>
      <c r="BO606">
        <v>6</v>
      </c>
      <c r="BP606">
        <v>6</v>
      </c>
      <c r="BQ606">
        <v>0</v>
      </c>
      <c r="BR606">
        <v>7</v>
      </c>
      <c r="BS606">
        <v>7</v>
      </c>
      <c r="BT606">
        <v>7</v>
      </c>
      <c r="BU606" t="str">
        <f>"11:00 AM"</f>
        <v>11:00 AM</v>
      </c>
      <c r="BV606" t="str">
        <f>"6:00 PM"</f>
        <v>6:00 PM</v>
      </c>
      <c r="BW606" t="s">
        <v>164</v>
      </c>
      <c r="BX606">
        <v>1</v>
      </c>
      <c r="BY606">
        <v>6</v>
      </c>
      <c r="BZ606" t="s">
        <v>113</v>
      </c>
      <c r="CB606" t="s">
        <v>644</v>
      </c>
      <c r="CC606" t="s">
        <v>184</v>
      </c>
      <c r="CE606" t="s">
        <v>141</v>
      </c>
      <c r="CF606" t="s">
        <v>118</v>
      </c>
      <c r="CG606" s="4">
        <v>96950</v>
      </c>
      <c r="CH606" s="2">
        <v>7.96</v>
      </c>
      <c r="CI606" s="2">
        <v>7.96</v>
      </c>
      <c r="CJ606" s="2">
        <v>11.94</v>
      </c>
      <c r="CK606" s="2">
        <v>11.94</v>
      </c>
      <c r="CL606" t="s">
        <v>131</v>
      </c>
      <c r="CN606" t="s">
        <v>133</v>
      </c>
      <c r="CP606" t="s">
        <v>113</v>
      </c>
      <c r="CQ606" t="s">
        <v>134</v>
      </c>
      <c r="CR606" t="s">
        <v>113</v>
      </c>
      <c r="CS606" t="s">
        <v>134</v>
      </c>
      <c r="CT606" t="s">
        <v>132</v>
      </c>
      <c r="CU606" t="s">
        <v>134</v>
      </c>
      <c r="CV606" t="s">
        <v>132</v>
      </c>
      <c r="CW606" t="s">
        <v>185</v>
      </c>
      <c r="CX606" s="5">
        <v>16702345900</v>
      </c>
      <c r="CY606" t="s">
        <v>179</v>
      </c>
      <c r="CZ606" t="s">
        <v>132</v>
      </c>
      <c r="DA606" t="s">
        <v>134</v>
      </c>
      <c r="DB606" t="s">
        <v>113</v>
      </c>
    </row>
    <row r="607" spans="1:111" ht="14.45" customHeight="1" x14ac:dyDescent="0.25">
      <c r="A607" t="s">
        <v>4101</v>
      </c>
      <c r="B607" t="s">
        <v>356</v>
      </c>
      <c r="C607" s="1">
        <v>44742.032753935186</v>
      </c>
      <c r="D607" s="1">
        <v>44866</v>
      </c>
      <c r="E607" t="s">
        <v>170</v>
      </c>
      <c r="G607" t="s">
        <v>134</v>
      </c>
      <c r="H607" t="s">
        <v>113</v>
      </c>
      <c r="I607" t="s">
        <v>113</v>
      </c>
      <c r="J607" t="s">
        <v>4090</v>
      </c>
      <c r="K607" t="s">
        <v>4102</v>
      </c>
      <c r="L607" t="s">
        <v>4103</v>
      </c>
      <c r="M607" t="s">
        <v>132</v>
      </c>
      <c r="N607" t="s">
        <v>117</v>
      </c>
      <c r="O607" t="s">
        <v>118</v>
      </c>
      <c r="P607" s="4">
        <v>96950</v>
      </c>
      <c r="Q607" t="s">
        <v>119</v>
      </c>
      <c r="R607" t="s">
        <v>132</v>
      </c>
      <c r="S607" s="5">
        <v>16702858138</v>
      </c>
      <c r="U607">
        <v>8114</v>
      </c>
      <c r="V607" t="s">
        <v>120</v>
      </c>
      <c r="X607" t="s">
        <v>4104</v>
      </c>
      <c r="Y607" t="s">
        <v>4105</v>
      </c>
      <c r="Z607" t="s">
        <v>4106</v>
      </c>
      <c r="AA607" t="s">
        <v>326</v>
      </c>
      <c r="AB607" t="s">
        <v>4103</v>
      </c>
      <c r="AC607" t="s">
        <v>132</v>
      </c>
      <c r="AD607" t="s">
        <v>117</v>
      </c>
      <c r="AE607" t="s">
        <v>118</v>
      </c>
      <c r="AF607" s="4">
        <v>96950</v>
      </c>
      <c r="AG607" t="s">
        <v>119</v>
      </c>
      <c r="AH607" t="s">
        <v>132</v>
      </c>
      <c r="AI607" s="5">
        <v>16702858138</v>
      </c>
      <c r="AK607" t="s">
        <v>4096</v>
      </c>
      <c r="BC607" t="str">
        <f>"49-9071.00"</f>
        <v>49-9071.00</v>
      </c>
      <c r="BD607" t="s">
        <v>240</v>
      </c>
      <c r="BE607" t="s">
        <v>4107</v>
      </c>
      <c r="BF607" t="s">
        <v>422</v>
      </c>
      <c r="BG607">
        <v>2</v>
      </c>
      <c r="BI607" s="1">
        <v>44834</v>
      </c>
      <c r="BJ607" s="1">
        <v>45200</v>
      </c>
      <c r="BM607">
        <v>40</v>
      </c>
      <c r="BN607">
        <v>0</v>
      </c>
      <c r="BO607">
        <v>8</v>
      </c>
      <c r="BP607">
        <v>8</v>
      </c>
      <c r="BQ607">
        <v>8</v>
      </c>
      <c r="BR607">
        <v>8</v>
      </c>
      <c r="BS607">
        <v>8</v>
      </c>
      <c r="BT607">
        <v>0</v>
      </c>
      <c r="BU607" t="str">
        <f>"8:00 AM"</f>
        <v>8:00 AM</v>
      </c>
      <c r="BV607" t="str">
        <f>"5:00 PM"</f>
        <v>5:00 PM</v>
      </c>
      <c r="BW607" t="s">
        <v>164</v>
      </c>
      <c r="BX607">
        <v>0</v>
      </c>
      <c r="BY607">
        <v>24</v>
      </c>
      <c r="BZ607" t="s">
        <v>113</v>
      </c>
      <c r="CB607" t="s">
        <v>4099</v>
      </c>
      <c r="CC607" t="s">
        <v>1373</v>
      </c>
      <c r="CD607" t="s">
        <v>132</v>
      </c>
      <c r="CE607" t="s">
        <v>141</v>
      </c>
      <c r="CF607" t="s">
        <v>118</v>
      </c>
      <c r="CG607" s="4">
        <v>96950</v>
      </c>
      <c r="CH607" s="2">
        <v>8.7200000000000006</v>
      </c>
      <c r="CI607" s="2">
        <v>8.7200000000000006</v>
      </c>
      <c r="CJ607" s="2">
        <v>13.08</v>
      </c>
      <c r="CK607" s="2">
        <v>13.08</v>
      </c>
      <c r="CL607" t="s">
        <v>131</v>
      </c>
      <c r="CM607" t="s">
        <v>132</v>
      </c>
      <c r="CN607" t="s">
        <v>133</v>
      </c>
      <c r="CP607" t="s">
        <v>113</v>
      </c>
      <c r="CQ607" t="s">
        <v>134</v>
      </c>
      <c r="CR607" t="s">
        <v>113</v>
      </c>
      <c r="CS607" t="s">
        <v>134</v>
      </c>
      <c r="CT607" t="s">
        <v>134</v>
      </c>
      <c r="CU607" t="s">
        <v>134</v>
      </c>
      <c r="CV607" t="s">
        <v>132</v>
      </c>
      <c r="CW607" t="s">
        <v>132</v>
      </c>
      <c r="CX607" s="5">
        <v>16702858138</v>
      </c>
      <c r="CY607" t="s">
        <v>4096</v>
      </c>
      <c r="CZ607" t="s">
        <v>132</v>
      </c>
      <c r="DA607" t="s">
        <v>134</v>
      </c>
      <c r="DB607" t="s">
        <v>113</v>
      </c>
    </row>
    <row r="608" spans="1:111" ht="14.45" customHeight="1" x14ac:dyDescent="0.25">
      <c r="A608" t="s">
        <v>4108</v>
      </c>
      <c r="B608" t="s">
        <v>356</v>
      </c>
      <c r="C608" s="1">
        <v>44734.535450115742</v>
      </c>
      <c r="D608" s="1">
        <v>44866</v>
      </c>
      <c r="E608" t="s">
        <v>112</v>
      </c>
      <c r="F608" s="1">
        <v>44833.833333333336</v>
      </c>
      <c r="G608" t="s">
        <v>113</v>
      </c>
      <c r="H608" t="s">
        <v>113</v>
      </c>
      <c r="I608" t="s">
        <v>113</v>
      </c>
      <c r="J608" t="s">
        <v>4109</v>
      </c>
      <c r="K608" t="s">
        <v>4110</v>
      </c>
      <c r="L608" t="s">
        <v>4111</v>
      </c>
      <c r="M608" t="s">
        <v>183</v>
      </c>
      <c r="N608" t="s">
        <v>556</v>
      </c>
      <c r="O608" t="s">
        <v>118</v>
      </c>
      <c r="P608" s="4">
        <v>96950</v>
      </c>
      <c r="Q608" t="s">
        <v>119</v>
      </c>
      <c r="S608" s="5">
        <v>16702851863</v>
      </c>
      <c r="U608">
        <v>44512</v>
      </c>
      <c r="V608" t="s">
        <v>120</v>
      </c>
      <c r="X608" t="s">
        <v>4112</v>
      </c>
      <c r="Y608" t="s">
        <v>4113</v>
      </c>
      <c r="AA608" t="s">
        <v>4114</v>
      </c>
      <c r="AB608" t="s">
        <v>4111</v>
      </c>
      <c r="AC608" t="s">
        <v>183</v>
      </c>
      <c r="AD608" t="s">
        <v>556</v>
      </c>
      <c r="AE608" t="s">
        <v>118</v>
      </c>
      <c r="AF608" s="4">
        <v>96950</v>
      </c>
      <c r="AG608" t="s">
        <v>119</v>
      </c>
      <c r="AI608" s="5">
        <v>16702851863</v>
      </c>
      <c r="AK608" t="s">
        <v>4115</v>
      </c>
      <c r="BC608" t="str">
        <f>"49-9071.00"</f>
        <v>49-9071.00</v>
      </c>
      <c r="BD608" t="s">
        <v>240</v>
      </c>
      <c r="BE608" t="s">
        <v>4116</v>
      </c>
      <c r="BF608" t="s">
        <v>4117</v>
      </c>
      <c r="BG608">
        <v>1</v>
      </c>
      <c r="BI608" s="1">
        <v>44835</v>
      </c>
      <c r="BJ608" s="1">
        <v>45199</v>
      </c>
      <c r="BM608">
        <v>40</v>
      </c>
      <c r="BN608">
        <v>0</v>
      </c>
      <c r="BO608">
        <v>8</v>
      </c>
      <c r="BP608">
        <v>8</v>
      </c>
      <c r="BQ608">
        <v>8</v>
      </c>
      <c r="BR608">
        <v>8</v>
      </c>
      <c r="BS608">
        <v>8</v>
      </c>
      <c r="BT608">
        <v>0</v>
      </c>
      <c r="BU608" t="str">
        <f>"8:00 AM"</f>
        <v>8:00 AM</v>
      </c>
      <c r="BV608" t="str">
        <f>"5:00 PM"</f>
        <v>5:00 PM</v>
      </c>
      <c r="BW608" t="s">
        <v>128</v>
      </c>
      <c r="BX608">
        <v>0</v>
      </c>
      <c r="BY608">
        <v>24</v>
      </c>
      <c r="BZ608" t="s">
        <v>113</v>
      </c>
      <c r="CB608" s="3" t="s">
        <v>4118</v>
      </c>
      <c r="CC608" t="s">
        <v>3709</v>
      </c>
      <c r="CD608" t="s">
        <v>183</v>
      </c>
      <c r="CE608" t="s">
        <v>556</v>
      </c>
      <c r="CF608" t="s">
        <v>118</v>
      </c>
      <c r="CG608" s="4">
        <v>96950</v>
      </c>
      <c r="CH608" s="2">
        <v>8.7200000000000006</v>
      </c>
      <c r="CI608" s="2">
        <v>8.7200000000000006</v>
      </c>
      <c r="CJ608" s="2">
        <v>13.08</v>
      </c>
      <c r="CK608" s="2">
        <v>13.08</v>
      </c>
      <c r="CL608" t="s">
        <v>131</v>
      </c>
      <c r="CM608" t="s">
        <v>132</v>
      </c>
      <c r="CN608" t="s">
        <v>133</v>
      </c>
      <c r="CP608" t="s">
        <v>113</v>
      </c>
      <c r="CQ608" t="s">
        <v>134</v>
      </c>
      <c r="CR608" t="s">
        <v>113</v>
      </c>
      <c r="CS608" t="s">
        <v>134</v>
      </c>
      <c r="CT608" t="s">
        <v>132</v>
      </c>
      <c r="CU608" t="s">
        <v>134</v>
      </c>
      <c r="CV608" t="s">
        <v>132</v>
      </c>
      <c r="CW608" t="s">
        <v>2381</v>
      </c>
      <c r="CX608" s="5">
        <v>16702851863</v>
      </c>
      <c r="CY608" t="s">
        <v>4115</v>
      </c>
      <c r="CZ608" t="s">
        <v>132</v>
      </c>
      <c r="DA608" t="s">
        <v>134</v>
      </c>
      <c r="DB608" t="s">
        <v>113</v>
      </c>
    </row>
    <row r="609" spans="1:111" ht="14.45" customHeight="1" x14ac:dyDescent="0.25">
      <c r="A609" t="s">
        <v>4119</v>
      </c>
      <c r="B609" t="s">
        <v>356</v>
      </c>
      <c r="C609" s="1">
        <v>44748.224277662041</v>
      </c>
      <c r="D609" s="1">
        <v>44866</v>
      </c>
      <c r="E609" t="s">
        <v>112</v>
      </c>
      <c r="F609" s="1">
        <v>44833.833333333336</v>
      </c>
      <c r="G609" t="s">
        <v>113</v>
      </c>
      <c r="H609" t="s">
        <v>113</v>
      </c>
      <c r="I609" t="s">
        <v>113</v>
      </c>
      <c r="J609" t="s">
        <v>4120</v>
      </c>
      <c r="K609" t="s">
        <v>4121</v>
      </c>
      <c r="L609" t="s">
        <v>4122</v>
      </c>
      <c r="M609" t="s">
        <v>132</v>
      </c>
      <c r="N609" t="s">
        <v>117</v>
      </c>
      <c r="O609" t="s">
        <v>118</v>
      </c>
      <c r="P609" s="4">
        <v>96950</v>
      </c>
      <c r="Q609" t="s">
        <v>119</v>
      </c>
      <c r="S609" s="5">
        <v>16702341858</v>
      </c>
      <c r="U609">
        <v>812111</v>
      </c>
      <c r="V609" t="s">
        <v>120</v>
      </c>
      <c r="X609" t="s">
        <v>3183</v>
      </c>
      <c r="Y609" t="s">
        <v>4123</v>
      </c>
      <c r="AA609" t="s">
        <v>477</v>
      </c>
      <c r="AB609" t="s">
        <v>4122</v>
      </c>
      <c r="AC609" t="s">
        <v>132</v>
      </c>
      <c r="AD609" t="s">
        <v>117</v>
      </c>
      <c r="AE609" t="s">
        <v>118</v>
      </c>
      <c r="AF609" s="4">
        <v>96950</v>
      </c>
      <c r="AG609" t="s">
        <v>119</v>
      </c>
      <c r="AI609" s="5">
        <v>16702341858</v>
      </c>
      <c r="AK609" t="s">
        <v>4124</v>
      </c>
      <c r="BC609" t="str">
        <f>"49-9071.00"</f>
        <v>49-9071.00</v>
      </c>
      <c r="BD609" t="s">
        <v>240</v>
      </c>
      <c r="BE609" t="s">
        <v>4125</v>
      </c>
      <c r="BF609" t="s">
        <v>4126</v>
      </c>
      <c r="BG609">
        <v>2</v>
      </c>
      <c r="BI609" s="1">
        <v>44835</v>
      </c>
      <c r="BJ609" s="1">
        <v>45199</v>
      </c>
      <c r="BM609">
        <v>40</v>
      </c>
      <c r="BN609">
        <v>0</v>
      </c>
      <c r="BO609">
        <v>8</v>
      </c>
      <c r="BP609">
        <v>8</v>
      </c>
      <c r="BQ609">
        <v>8</v>
      </c>
      <c r="BR609">
        <v>8</v>
      </c>
      <c r="BS609">
        <v>8</v>
      </c>
      <c r="BT609">
        <v>0</v>
      </c>
      <c r="BU609" t="str">
        <f>"8:00 AM"</f>
        <v>8:00 AM</v>
      </c>
      <c r="BV609" t="str">
        <f>"5:00 PM"</f>
        <v>5:00 PM</v>
      </c>
      <c r="BW609" t="s">
        <v>128</v>
      </c>
      <c r="BX609">
        <v>0</v>
      </c>
      <c r="BY609">
        <v>24</v>
      </c>
      <c r="BZ609" t="s">
        <v>113</v>
      </c>
      <c r="CB609" s="3" t="s">
        <v>4127</v>
      </c>
      <c r="CC609" t="s">
        <v>1373</v>
      </c>
      <c r="CD609" t="s">
        <v>132</v>
      </c>
      <c r="CE609" t="s">
        <v>117</v>
      </c>
      <c r="CF609" t="s">
        <v>118</v>
      </c>
      <c r="CG609" s="4">
        <v>96950</v>
      </c>
      <c r="CH609" s="2">
        <v>8.7200000000000006</v>
      </c>
      <c r="CI609" s="2">
        <v>8.7200000000000006</v>
      </c>
      <c r="CJ609" s="2">
        <v>13.08</v>
      </c>
      <c r="CK609" s="2">
        <v>13.08</v>
      </c>
      <c r="CL609" t="s">
        <v>131</v>
      </c>
      <c r="CM609" t="s">
        <v>132</v>
      </c>
      <c r="CN609" t="s">
        <v>133</v>
      </c>
      <c r="CP609" t="s">
        <v>113</v>
      </c>
      <c r="CQ609" t="s">
        <v>134</v>
      </c>
      <c r="CR609" t="s">
        <v>113</v>
      </c>
      <c r="CS609" t="s">
        <v>134</v>
      </c>
      <c r="CT609" t="s">
        <v>132</v>
      </c>
      <c r="CU609" t="s">
        <v>134</v>
      </c>
      <c r="CV609" t="s">
        <v>132</v>
      </c>
      <c r="CW609" t="s">
        <v>2511</v>
      </c>
      <c r="CX609" s="5">
        <v>16702341858</v>
      </c>
      <c r="CY609" t="s">
        <v>4128</v>
      </c>
      <c r="CZ609" t="s">
        <v>132</v>
      </c>
      <c r="DA609" t="s">
        <v>134</v>
      </c>
      <c r="DB609" t="s">
        <v>113</v>
      </c>
    </row>
    <row r="610" spans="1:111" ht="14.45" customHeight="1" x14ac:dyDescent="0.25">
      <c r="A610" t="s">
        <v>4129</v>
      </c>
      <c r="B610" t="s">
        <v>356</v>
      </c>
      <c r="C610" s="1">
        <v>44804.800520023149</v>
      </c>
      <c r="D610" s="1">
        <v>44866</v>
      </c>
      <c r="E610" t="s">
        <v>112</v>
      </c>
      <c r="F610" s="1">
        <v>44833.833333333336</v>
      </c>
      <c r="G610" t="s">
        <v>113</v>
      </c>
      <c r="H610" t="s">
        <v>113</v>
      </c>
      <c r="I610" t="s">
        <v>113</v>
      </c>
      <c r="J610" t="s">
        <v>4130</v>
      </c>
      <c r="K610" t="s">
        <v>4130</v>
      </c>
      <c r="L610" t="s">
        <v>4131</v>
      </c>
      <c r="N610" t="s">
        <v>141</v>
      </c>
      <c r="O610" t="s">
        <v>118</v>
      </c>
      <c r="P610" s="4">
        <v>96950</v>
      </c>
      <c r="Q610" t="s">
        <v>119</v>
      </c>
      <c r="S610" s="5">
        <v>16702342901</v>
      </c>
      <c r="T610">
        <v>128</v>
      </c>
      <c r="U610">
        <v>621492</v>
      </c>
      <c r="V610" t="s">
        <v>120</v>
      </c>
      <c r="X610" t="s">
        <v>387</v>
      </c>
      <c r="Y610" t="s">
        <v>4132</v>
      </c>
      <c r="Z610" t="s">
        <v>4133</v>
      </c>
      <c r="AA610" t="s">
        <v>4134</v>
      </c>
      <c r="AB610" t="s">
        <v>4135</v>
      </c>
      <c r="AD610" t="s">
        <v>117</v>
      </c>
      <c r="AE610" t="s">
        <v>118</v>
      </c>
      <c r="AF610" s="4">
        <v>96950</v>
      </c>
      <c r="AG610" t="s">
        <v>119</v>
      </c>
      <c r="AI610" s="5">
        <v>16702342901</v>
      </c>
      <c r="AJ610">
        <v>128</v>
      </c>
      <c r="AK610" t="s">
        <v>4136</v>
      </c>
      <c r="BC610" t="str">
        <f>"29-1141.00"</f>
        <v>29-1141.00</v>
      </c>
      <c r="BD610" t="s">
        <v>4137</v>
      </c>
      <c r="BE610" t="s">
        <v>4138</v>
      </c>
      <c r="BF610" t="s">
        <v>4139</v>
      </c>
      <c r="BG610">
        <v>1</v>
      </c>
      <c r="BI610" s="1">
        <v>44835</v>
      </c>
      <c r="BJ610" s="1">
        <v>45199</v>
      </c>
      <c r="BM610">
        <v>40</v>
      </c>
      <c r="BN610">
        <v>0</v>
      </c>
      <c r="BO610">
        <v>8</v>
      </c>
      <c r="BP610">
        <v>8</v>
      </c>
      <c r="BQ610">
        <v>8</v>
      </c>
      <c r="BR610">
        <v>8</v>
      </c>
      <c r="BS610">
        <v>8</v>
      </c>
      <c r="BT610">
        <v>0</v>
      </c>
      <c r="BU610" t="str">
        <f>"8:00 AM"</f>
        <v>8:00 AM</v>
      </c>
      <c r="BV610" t="str">
        <f>"5:00 PM"</f>
        <v>5:00 PM</v>
      </c>
      <c r="BW610" t="s">
        <v>394</v>
      </c>
      <c r="BX610">
        <v>0</v>
      </c>
      <c r="BY610">
        <v>12</v>
      </c>
      <c r="BZ610" t="s">
        <v>113</v>
      </c>
      <c r="CB610" t="s">
        <v>4140</v>
      </c>
      <c r="CC610" t="s">
        <v>4131</v>
      </c>
      <c r="CE610" t="s">
        <v>141</v>
      </c>
      <c r="CF610" t="s">
        <v>118</v>
      </c>
      <c r="CG610" s="4">
        <v>96950</v>
      </c>
      <c r="CH610" s="2">
        <v>22.19</v>
      </c>
      <c r="CI610" s="2">
        <v>22.19</v>
      </c>
      <c r="CJ610" s="2">
        <v>33.29</v>
      </c>
      <c r="CK610" s="2">
        <v>33.29</v>
      </c>
      <c r="CL610" t="s">
        <v>131</v>
      </c>
      <c r="CM610" t="s">
        <v>132</v>
      </c>
      <c r="CN610" t="s">
        <v>133</v>
      </c>
      <c r="CP610" t="s">
        <v>113</v>
      </c>
      <c r="CQ610" t="s">
        <v>134</v>
      </c>
      <c r="CR610" t="s">
        <v>113</v>
      </c>
      <c r="CS610" t="s">
        <v>134</v>
      </c>
      <c r="CT610" t="s">
        <v>132</v>
      </c>
      <c r="CU610" t="s">
        <v>132</v>
      </c>
      <c r="CV610" t="s">
        <v>132</v>
      </c>
      <c r="CW610" t="s">
        <v>4141</v>
      </c>
      <c r="CX610" s="5">
        <v>16702342902</v>
      </c>
      <c r="CY610" t="s">
        <v>4136</v>
      </c>
      <c r="CZ610" t="s">
        <v>132</v>
      </c>
      <c r="DA610" t="s">
        <v>134</v>
      </c>
      <c r="DB610" t="s">
        <v>113</v>
      </c>
    </row>
    <row r="611" spans="1:111" ht="14.45" customHeight="1" x14ac:dyDescent="0.25">
      <c r="A611" t="s">
        <v>4142</v>
      </c>
      <c r="B611" t="s">
        <v>356</v>
      </c>
      <c r="C611" s="1">
        <v>44804.508947569448</v>
      </c>
      <c r="D611" s="1">
        <v>44866</v>
      </c>
      <c r="E611" t="s">
        <v>170</v>
      </c>
      <c r="G611" t="s">
        <v>134</v>
      </c>
      <c r="H611" t="s">
        <v>113</v>
      </c>
      <c r="I611" t="s">
        <v>113</v>
      </c>
      <c r="J611" t="s">
        <v>4143</v>
      </c>
      <c r="K611" t="s">
        <v>4144</v>
      </c>
      <c r="L611" t="s">
        <v>4145</v>
      </c>
      <c r="N611" t="s">
        <v>141</v>
      </c>
      <c r="O611" t="s">
        <v>118</v>
      </c>
      <c r="P611" s="4">
        <v>96950</v>
      </c>
      <c r="Q611" t="s">
        <v>119</v>
      </c>
      <c r="S611" s="5">
        <v>16702356190</v>
      </c>
      <c r="U611">
        <v>44831</v>
      </c>
      <c r="V611" t="s">
        <v>120</v>
      </c>
      <c r="X611" t="s">
        <v>4146</v>
      </c>
      <c r="Y611" t="s">
        <v>4147</v>
      </c>
      <c r="AA611" t="s">
        <v>1860</v>
      </c>
      <c r="AB611" t="s">
        <v>4145</v>
      </c>
      <c r="AD611" t="s">
        <v>141</v>
      </c>
      <c r="AE611" t="s">
        <v>118</v>
      </c>
      <c r="AF611" s="4">
        <v>96950</v>
      </c>
      <c r="AG611" t="s">
        <v>119</v>
      </c>
      <c r="AI611" s="5">
        <v>16702876046</v>
      </c>
      <c r="AK611" t="s">
        <v>4148</v>
      </c>
      <c r="BC611" t="str">
        <f>"43-3031.00"</f>
        <v>43-3031.00</v>
      </c>
      <c r="BD611" t="s">
        <v>316</v>
      </c>
      <c r="BE611" t="s">
        <v>4149</v>
      </c>
      <c r="BF611" t="s">
        <v>2092</v>
      </c>
      <c r="BG611">
        <v>2</v>
      </c>
      <c r="BI611" s="1">
        <v>44835</v>
      </c>
      <c r="BJ611" s="1">
        <v>45199</v>
      </c>
      <c r="BM611">
        <v>35</v>
      </c>
      <c r="BN611">
        <v>0</v>
      </c>
      <c r="BO611">
        <v>5.5</v>
      </c>
      <c r="BP611">
        <v>5.5</v>
      </c>
      <c r="BQ611">
        <v>5.5</v>
      </c>
      <c r="BR611">
        <v>6</v>
      </c>
      <c r="BS611">
        <v>6</v>
      </c>
      <c r="BT611">
        <v>6.5</v>
      </c>
      <c r="BU611" t="str">
        <f>"12:30 PM"</f>
        <v>12:30 PM</v>
      </c>
      <c r="BV611" t="str">
        <f>"6:00 PM"</f>
        <v>6:00 PM</v>
      </c>
      <c r="BW611" t="s">
        <v>150</v>
      </c>
      <c r="BX611">
        <v>0</v>
      </c>
      <c r="BY611">
        <v>12</v>
      </c>
      <c r="BZ611" t="s">
        <v>113</v>
      </c>
      <c r="CB611" s="3" t="s">
        <v>4150</v>
      </c>
      <c r="CC611" t="s">
        <v>4151</v>
      </c>
      <c r="CD611" t="s">
        <v>708</v>
      </c>
      <c r="CE611" t="s">
        <v>141</v>
      </c>
      <c r="CF611" t="s">
        <v>118</v>
      </c>
      <c r="CG611" s="4">
        <v>96950</v>
      </c>
      <c r="CH611" s="2">
        <v>11.21</v>
      </c>
      <c r="CI611" s="2">
        <v>11.21</v>
      </c>
      <c r="CJ611" s="2">
        <v>16.809999999999999</v>
      </c>
      <c r="CK611" s="2">
        <v>16.809999999999999</v>
      </c>
      <c r="CL611" t="s">
        <v>131</v>
      </c>
      <c r="CM611" t="s">
        <v>128</v>
      </c>
      <c r="CN611" t="s">
        <v>133</v>
      </c>
      <c r="CP611" t="s">
        <v>113</v>
      </c>
      <c r="CQ611" t="s">
        <v>134</v>
      </c>
      <c r="CR611" t="s">
        <v>113</v>
      </c>
      <c r="CS611" t="s">
        <v>134</v>
      </c>
      <c r="CT611" t="s">
        <v>132</v>
      </c>
      <c r="CU611" t="s">
        <v>134</v>
      </c>
      <c r="CV611" t="s">
        <v>132</v>
      </c>
      <c r="CW611" t="s">
        <v>4152</v>
      </c>
      <c r="CX611" s="5">
        <v>16702356190</v>
      </c>
      <c r="CY611" t="s">
        <v>4148</v>
      </c>
      <c r="CZ611" t="s">
        <v>132</v>
      </c>
      <c r="DA611" t="s">
        <v>134</v>
      </c>
      <c r="DB611" t="s">
        <v>113</v>
      </c>
      <c r="DG611" t="s">
        <v>132</v>
      </c>
    </row>
    <row r="612" spans="1:111" ht="14.45" customHeight="1" x14ac:dyDescent="0.25">
      <c r="A612" t="s">
        <v>4153</v>
      </c>
      <c r="B612" t="s">
        <v>187</v>
      </c>
      <c r="C612" s="1">
        <v>44754.20449074074</v>
      </c>
      <c r="D612" s="1">
        <v>44866</v>
      </c>
      <c r="E612" t="s">
        <v>112</v>
      </c>
      <c r="F612" s="1">
        <v>44833.833333333336</v>
      </c>
      <c r="G612" t="s">
        <v>113</v>
      </c>
      <c r="H612" t="s">
        <v>113</v>
      </c>
      <c r="I612" t="s">
        <v>113</v>
      </c>
      <c r="J612" t="s">
        <v>4154</v>
      </c>
      <c r="K612" t="s">
        <v>4155</v>
      </c>
      <c r="L612" t="s">
        <v>4156</v>
      </c>
      <c r="M612" t="s">
        <v>4157</v>
      </c>
      <c r="N612" t="s">
        <v>117</v>
      </c>
      <c r="O612" t="s">
        <v>118</v>
      </c>
      <c r="P612" s="4">
        <v>96950</v>
      </c>
      <c r="Q612" t="s">
        <v>119</v>
      </c>
      <c r="S612" s="5">
        <v>16704847880</v>
      </c>
      <c r="U612">
        <v>72111</v>
      </c>
      <c r="V612" t="s">
        <v>120</v>
      </c>
      <c r="X612" t="s">
        <v>4158</v>
      </c>
      <c r="Y612" t="s">
        <v>2361</v>
      </c>
      <c r="AA612" t="s">
        <v>4159</v>
      </c>
      <c r="AB612" t="s">
        <v>4156</v>
      </c>
      <c r="AC612" t="s">
        <v>4160</v>
      </c>
      <c r="AD612" t="s">
        <v>117</v>
      </c>
      <c r="AE612" t="s">
        <v>118</v>
      </c>
      <c r="AF612" s="4">
        <v>96950</v>
      </c>
      <c r="AG612" t="s">
        <v>119</v>
      </c>
      <c r="AI612" s="5">
        <v>16704847880</v>
      </c>
      <c r="AK612" t="s">
        <v>4161</v>
      </c>
      <c r="BC612" t="str">
        <f>"11-1021.00"</f>
        <v>11-1021.00</v>
      </c>
      <c r="BD612" t="s">
        <v>637</v>
      </c>
      <c r="BE612" t="s">
        <v>4162</v>
      </c>
      <c r="BF612" t="s">
        <v>4163</v>
      </c>
      <c r="BG612">
        <v>1</v>
      </c>
      <c r="BH612">
        <v>1</v>
      </c>
      <c r="BI612" s="1">
        <v>44835</v>
      </c>
      <c r="BJ612" s="1">
        <v>45199</v>
      </c>
      <c r="BK612" s="1">
        <v>44866</v>
      </c>
      <c r="BL612" s="1">
        <v>45199</v>
      </c>
      <c r="BM612">
        <v>40</v>
      </c>
      <c r="BN612">
        <v>0</v>
      </c>
      <c r="BO612">
        <v>8</v>
      </c>
      <c r="BP612">
        <v>8</v>
      </c>
      <c r="BQ612">
        <v>8</v>
      </c>
      <c r="BR612">
        <v>8</v>
      </c>
      <c r="BS612">
        <v>8</v>
      </c>
      <c r="BT612">
        <v>0</v>
      </c>
      <c r="BU612" t="str">
        <f>"8:00 AM"</f>
        <v>8:00 AM</v>
      </c>
      <c r="BV612" t="str">
        <f>"5:00 PM"</f>
        <v>5:00 PM</v>
      </c>
      <c r="BW612" t="s">
        <v>164</v>
      </c>
      <c r="BX612">
        <v>0</v>
      </c>
      <c r="BY612">
        <v>12</v>
      </c>
      <c r="BZ612" t="s">
        <v>134</v>
      </c>
      <c r="CA612">
        <v>3</v>
      </c>
      <c r="CB612" t="s">
        <v>4164</v>
      </c>
      <c r="CC612" t="s">
        <v>4156</v>
      </c>
      <c r="CD612" t="s">
        <v>4157</v>
      </c>
      <c r="CE612" t="s">
        <v>117</v>
      </c>
      <c r="CF612" t="s">
        <v>118</v>
      </c>
      <c r="CG612" s="4">
        <v>96950</v>
      </c>
      <c r="CH612" s="2">
        <v>20.83</v>
      </c>
      <c r="CI612" s="2">
        <v>20.83</v>
      </c>
      <c r="CJ612" s="2">
        <v>31.24</v>
      </c>
      <c r="CK612" s="2">
        <v>31.24</v>
      </c>
      <c r="CL612" t="s">
        <v>131</v>
      </c>
      <c r="CM612" t="s">
        <v>228</v>
      </c>
      <c r="CN612" t="s">
        <v>133</v>
      </c>
      <c r="CP612" t="s">
        <v>113</v>
      </c>
      <c r="CQ612" t="s">
        <v>134</v>
      </c>
      <c r="CR612" t="s">
        <v>113</v>
      </c>
      <c r="CS612" t="s">
        <v>134</v>
      </c>
      <c r="CT612" t="s">
        <v>132</v>
      </c>
      <c r="CU612" t="s">
        <v>134</v>
      </c>
      <c r="CV612" t="s">
        <v>132</v>
      </c>
      <c r="CW612" t="s">
        <v>1151</v>
      </c>
      <c r="CX612" s="5">
        <v>16704847880</v>
      </c>
      <c r="CY612" t="s">
        <v>4161</v>
      </c>
      <c r="CZ612" t="s">
        <v>132</v>
      </c>
      <c r="DA612" t="s">
        <v>134</v>
      </c>
      <c r="DB612" t="s">
        <v>113</v>
      </c>
      <c r="DC612" t="s">
        <v>4158</v>
      </c>
      <c r="DD612" t="s">
        <v>2361</v>
      </c>
      <c r="DF612" t="s">
        <v>4154</v>
      </c>
      <c r="DG612" t="s">
        <v>4161</v>
      </c>
    </row>
    <row r="613" spans="1:111" ht="14.45" customHeight="1" x14ac:dyDescent="0.25">
      <c r="A613" t="s">
        <v>4165</v>
      </c>
      <c r="B613" t="s">
        <v>356</v>
      </c>
      <c r="C613" s="1">
        <v>44750.1955900463</v>
      </c>
      <c r="D613" s="1">
        <v>44866</v>
      </c>
      <c r="E613" t="s">
        <v>170</v>
      </c>
      <c r="G613" t="s">
        <v>113</v>
      </c>
      <c r="H613" t="s">
        <v>113</v>
      </c>
      <c r="I613" t="s">
        <v>113</v>
      </c>
      <c r="J613" t="s">
        <v>2133</v>
      </c>
      <c r="K613" t="s">
        <v>2134</v>
      </c>
      <c r="L613" t="s">
        <v>473</v>
      </c>
      <c r="M613" t="s">
        <v>1256</v>
      </c>
      <c r="N613" t="s">
        <v>117</v>
      </c>
      <c r="O613" t="s">
        <v>118</v>
      </c>
      <c r="P613" s="4">
        <v>96950</v>
      </c>
      <c r="Q613" t="s">
        <v>119</v>
      </c>
      <c r="S613" s="5">
        <v>16702872161</v>
      </c>
      <c r="U613">
        <v>81141</v>
      </c>
      <c r="V613" t="s">
        <v>120</v>
      </c>
      <c r="X613" t="s">
        <v>475</v>
      </c>
      <c r="Y613" t="s">
        <v>476</v>
      </c>
      <c r="AA613" t="s">
        <v>255</v>
      </c>
      <c r="AB613" t="s">
        <v>473</v>
      </c>
      <c r="AC613" t="s">
        <v>1256</v>
      </c>
      <c r="AD613" t="s">
        <v>117</v>
      </c>
      <c r="AE613" t="s">
        <v>118</v>
      </c>
      <c r="AF613" s="4">
        <v>96950</v>
      </c>
      <c r="AG613" t="s">
        <v>119</v>
      </c>
      <c r="AI613" s="5">
        <v>16702872161</v>
      </c>
      <c r="AK613" t="s">
        <v>1258</v>
      </c>
      <c r="BC613" t="str">
        <f>"37-2011.00"</f>
        <v>37-2011.00</v>
      </c>
      <c r="BD613" t="s">
        <v>125</v>
      </c>
      <c r="BE613" t="s">
        <v>4166</v>
      </c>
      <c r="BF613" t="s">
        <v>480</v>
      </c>
      <c r="BG613">
        <v>4</v>
      </c>
      <c r="BI613" s="1">
        <v>44835</v>
      </c>
      <c r="BJ613" s="1">
        <v>45199</v>
      </c>
      <c r="BM613">
        <v>35</v>
      </c>
      <c r="BN613">
        <v>0</v>
      </c>
      <c r="BO613">
        <v>7</v>
      </c>
      <c r="BP613">
        <v>7</v>
      </c>
      <c r="BQ613">
        <v>7</v>
      </c>
      <c r="BR613">
        <v>7</v>
      </c>
      <c r="BS613">
        <v>7</v>
      </c>
      <c r="BT613">
        <v>0</v>
      </c>
      <c r="BU613" t="str">
        <f>"9:00 AM"</f>
        <v>9:00 AM</v>
      </c>
      <c r="BV613" t="str">
        <f>"5:00 PM"</f>
        <v>5:00 PM</v>
      </c>
      <c r="BW613" t="s">
        <v>164</v>
      </c>
      <c r="BX613">
        <v>0</v>
      </c>
      <c r="BY613">
        <v>3</v>
      </c>
      <c r="BZ613" t="s">
        <v>113</v>
      </c>
      <c r="CB613" t="s">
        <v>2138</v>
      </c>
      <c r="CC613" t="s">
        <v>473</v>
      </c>
      <c r="CD613" t="s">
        <v>1256</v>
      </c>
      <c r="CE613" t="s">
        <v>117</v>
      </c>
      <c r="CF613" t="s">
        <v>118</v>
      </c>
      <c r="CG613" s="4">
        <v>96950</v>
      </c>
      <c r="CH613" s="2">
        <v>7.93</v>
      </c>
      <c r="CI613" s="2">
        <v>7.93</v>
      </c>
      <c r="CJ613" s="2">
        <v>11.9</v>
      </c>
      <c r="CK613" s="2">
        <v>11.9</v>
      </c>
      <c r="CL613" t="s">
        <v>131</v>
      </c>
      <c r="CM613" t="s">
        <v>183</v>
      </c>
      <c r="CN613" t="s">
        <v>133</v>
      </c>
      <c r="CP613" t="s">
        <v>113</v>
      </c>
      <c r="CQ613" t="s">
        <v>134</v>
      </c>
      <c r="CR613" t="s">
        <v>113</v>
      </c>
      <c r="CS613" t="s">
        <v>134</v>
      </c>
      <c r="CT613" t="s">
        <v>132</v>
      </c>
      <c r="CU613" t="s">
        <v>134</v>
      </c>
      <c r="CV613" t="s">
        <v>132</v>
      </c>
      <c r="CW613" t="s">
        <v>4167</v>
      </c>
      <c r="CX613" s="5">
        <v>16702872161</v>
      </c>
      <c r="CY613" t="s">
        <v>1258</v>
      </c>
      <c r="CZ613" t="s">
        <v>183</v>
      </c>
      <c r="DA613" t="s">
        <v>134</v>
      </c>
      <c r="DB613" t="s">
        <v>113</v>
      </c>
      <c r="DC613" t="s">
        <v>475</v>
      </c>
      <c r="DD613" t="s">
        <v>485</v>
      </c>
      <c r="DF613" t="s">
        <v>2140</v>
      </c>
      <c r="DG613" t="s">
        <v>1258</v>
      </c>
    </row>
    <row r="614" spans="1:111" ht="14.45" customHeight="1" x14ac:dyDescent="0.25">
      <c r="A614" t="s">
        <v>3966</v>
      </c>
      <c r="B614" t="s">
        <v>187</v>
      </c>
      <c r="C614" s="1">
        <v>44769.974979976854</v>
      </c>
      <c r="D614" s="1">
        <v>44865</v>
      </c>
      <c r="E614" t="s">
        <v>112</v>
      </c>
      <c r="F614" s="1">
        <v>44833.833333333336</v>
      </c>
      <c r="G614" t="s">
        <v>113</v>
      </c>
      <c r="H614" t="s">
        <v>113</v>
      </c>
      <c r="I614" t="s">
        <v>113</v>
      </c>
      <c r="J614" t="s">
        <v>3967</v>
      </c>
      <c r="K614" t="s">
        <v>3968</v>
      </c>
      <c r="L614" t="s">
        <v>3969</v>
      </c>
      <c r="M614" t="s">
        <v>3970</v>
      </c>
      <c r="N614" t="s">
        <v>234</v>
      </c>
      <c r="O614" t="s">
        <v>118</v>
      </c>
      <c r="P614" s="4">
        <v>96951</v>
      </c>
      <c r="Q614" t="s">
        <v>119</v>
      </c>
      <c r="S614" s="5">
        <v>16705323400</v>
      </c>
      <c r="U614">
        <v>445110</v>
      </c>
      <c r="V614" t="s">
        <v>120</v>
      </c>
      <c r="X614" t="s">
        <v>3122</v>
      </c>
      <c r="Y614" t="s">
        <v>3971</v>
      </c>
      <c r="Z614" t="s">
        <v>3782</v>
      </c>
      <c r="AA614" t="s">
        <v>1772</v>
      </c>
      <c r="AB614" t="s">
        <v>3969</v>
      </c>
      <c r="AC614" t="s">
        <v>3970</v>
      </c>
      <c r="AD614" t="s">
        <v>234</v>
      </c>
      <c r="AE614" t="s">
        <v>118</v>
      </c>
      <c r="AF614" s="4">
        <v>96951</v>
      </c>
      <c r="AG614" t="s">
        <v>119</v>
      </c>
      <c r="AI614" s="5">
        <v>16705323400</v>
      </c>
      <c r="AK614" t="s">
        <v>3972</v>
      </c>
      <c r="BC614" t="str">
        <f>"41-1011.00"</f>
        <v>41-1011.00</v>
      </c>
      <c r="BD614" t="s">
        <v>653</v>
      </c>
      <c r="BE614" t="s">
        <v>3973</v>
      </c>
      <c r="BF614" t="s">
        <v>3974</v>
      </c>
      <c r="BG614">
        <v>1</v>
      </c>
      <c r="BH614">
        <v>1</v>
      </c>
      <c r="BI614" s="1">
        <v>44835</v>
      </c>
      <c r="BJ614" s="1">
        <v>45199</v>
      </c>
      <c r="BK614" s="1">
        <v>44865</v>
      </c>
      <c r="BL614" s="1">
        <v>45199</v>
      </c>
      <c r="BM614">
        <v>40</v>
      </c>
      <c r="BN614">
        <v>0</v>
      </c>
      <c r="BO614">
        <v>8</v>
      </c>
      <c r="BP614">
        <v>8</v>
      </c>
      <c r="BQ614">
        <v>8</v>
      </c>
      <c r="BR614">
        <v>8</v>
      </c>
      <c r="BS614">
        <v>8</v>
      </c>
      <c r="BT614">
        <v>0</v>
      </c>
      <c r="BU614" t="str">
        <f>"8:00 AM"</f>
        <v>8:00 AM</v>
      </c>
      <c r="BV614" t="str">
        <f>"5:00 PM"</f>
        <v>5:00 PM</v>
      </c>
      <c r="BW614" t="s">
        <v>164</v>
      </c>
      <c r="BX614">
        <v>0</v>
      </c>
      <c r="BY614">
        <v>6</v>
      </c>
      <c r="BZ614" t="s">
        <v>134</v>
      </c>
      <c r="CA614">
        <v>7</v>
      </c>
      <c r="CB614" t="s">
        <v>3975</v>
      </c>
      <c r="CC614" t="s">
        <v>3976</v>
      </c>
      <c r="CD614" t="s">
        <v>3970</v>
      </c>
      <c r="CE614" t="s">
        <v>234</v>
      </c>
      <c r="CF614" t="s">
        <v>118</v>
      </c>
      <c r="CG614" s="4">
        <v>96951</v>
      </c>
      <c r="CH614" s="2">
        <v>10.45</v>
      </c>
      <c r="CJ614" s="2">
        <v>15.68</v>
      </c>
      <c r="CL614" t="s">
        <v>131</v>
      </c>
      <c r="CM614" t="s">
        <v>132</v>
      </c>
      <c r="CN614" t="s">
        <v>133</v>
      </c>
      <c r="CP614" t="s">
        <v>113</v>
      </c>
      <c r="CQ614" t="s">
        <v>134</v>
      </c>
      <c r="CR614" t="s">
        <v>113</v>
      </c>
      <c r="CS614" t="s">
        <v>134</v>
      </c>
      <c r="CT614" t="s">
        <v>132</v>
      </c>
      <c r="CU614" t="s">
        <v>134</v>
      </c>
      <c r="CV614" t="s">
        <v>132</v>
      </c>
      <c r="CW614" t="s">
        <v>3977</v>
      </c>
      <c r="CX614" s="5">
        <v>16705323400</v>
      </c>
      <c r="CY614" t="s">
        <v>3978</v>
      </c>
      <c r="CZ614" t="s">
        <v>132</v>
      </c>
      <c r="DA614" t="s">
        <v>134</v>
      </c>
      <c r="DB614" t="s">
        <v>113</v>
      </c>
    </row>
    <row r="615" spans="1:111" ht="14.45" customHeight="1" x14ac:dyDescent="0.25">
      <c r="A615" t="s">
        <v>3979</v>
      </c>
      <c r="B615" t="s">
        <v>356</v>
      </c>
      <c r="C615" s="1">
        <v>44755.141612962965</v>
      </c>
      <c r="D615" s="1">
        <v>44865</v>
      </c>
      <c r="E615" t="s">
        <v>170</v>
      </c>
      <c r="G615" t="s">
        <v>113</v>
      </c>
      <c r="H615" t="s">
        <v>113</v>
      </c>
      <c r="I615" t="s">
        <v>113</v>
      </c>
      <c r="J615" t="s">
        <v>3980</v>
      </c>
      <c r="K615" t="s">
        <v>3981</v>
      </c>
      <c r="L615" t="s">
        <v>3982</v>
      </c>
      <c r="N615" t="s">
        <v>117</v>
      </c>
      <c r="O615" t="s">
        <v>118</v>
      </c>
      <c r="P615" s="4">
        <v>96950</v>
      </c>
      <c r="Q615" t="s">
        <v>119</v>
      </c>
      <c r="S615" s="5">
        <v>16702871116</v>
      </c>
      <c r="U615">
        <v>56132</v>
      </c>
      <c r="V615" t="s">
        <v>120</v>
      </c>
      <c r="X615" t="s">
        <v>3983</v>
      </c>
      <c r="Y615" t="s">
        <v>3984</v>
      </c>
      <c r="Z615" t="s">
        <v>3985</v>
      </c>
      <c r="AA615" t="s">
        <v>255</v>
      </c>
      <c r="AB615" t="s">
        <v>3982</v>
      </c>
      <c r="AD615" t="s">
        <v>117</v>
      </c>
      <c r="AE615" t="s">
        <v>118</v>
      </c>
      <c r="AF615" s="4">
        <v>96950</v>
      </c>
      <c r="AG615" t="s">
        <v>119</v>
      </c>
      <c r="AI615" s="5">
        <v>16702871116</v>
      </c>
      <c r="AK615" t="s">
        <v>3986</v>
      </c>
      <c r="BC615" t="str">
        <f>"35-3031.00"</f>
        <v>35-3031.00</v>
      </c>
      <c r="BD615" t="s">
        <v>415</v>
      </c>
      <c r="BE615" t="s">
        <v>3987</v>
      </c>
      <c r="BF615" t="s">
        <v>3988</v>
      </c>
      <c r="BG615">
        <v>10</v>
      </c>
      <c r="BI615" s="1">
        <v>44835</v>
      </c>
      <c r="BJ615" s="1">
        <v>45199</v>
      </c>
      <c r="BM615">
        <v>40</v>
      </c>
      <c r="BN615">
        <v>0</v>
      </c>
      <c r="BO615">
        <v>8</v>
      </c>
      <c r="BP615">
        <v>8</v>
      </c>
      <c r="BQ615">
        <v>8</v>
      </c>
      <c r="BR615">
        <v>8</v>
      </c>
      <c r="BS615">
        <v>8</v>
      </c>
      <c r="BT615">
        <v>0</v>
      </c>
      <c r="BU615" t="str">
        <f>"8:00 AM"</f>
        <v>8:00 AM</v>
      </c>
      <c r="BV615" t="str">
        <f>"5:00 PM"</f>
        <v>5:00 PM</v>
      </c>
      <c r="BW615" t="s">
        <v>164</v>
      </c>
      <c r="BX615">
        <v>0</v>
      </c>
      <c r="BY615">
        <v>12</v>
      </c>
      <c r="BZ615" t="s">
        <v>113</v>
      </c>
      <c r="CB615" t="s">
        <v>228</v>
      </c>
      <c r="CC615" t="s">
        <v>117</v>
      </c>
      <c r="CE615" t="s">
        <v>117</v>
      </c>
      <c r="CF615" t="s">
        <v>118</v>
      </c>
      <c r="CG615" s="4">
        <v>96950</v>
      </c>
      <c r="CH615" s="2">
        <v>8.17</v>
      </c>
      <c r="CI615" s="2">
        <v>8.17</v>
      </c>
      <c r="CJ615" s="2">
        <v>12.26</v>
      </c>
      <c r="CL615" t="s">
        <v>131</v>
      </c>
      <c r="CM615" t="s">
        <v>557</v>
      </c>
      <c r="CN615" t="s">
        <v>133</v>
      </c>
      <c r="CP615" t="s">
        <v>113</v>
      </c>
      <c r="CQ615" t="s">
        <v>134</v>
      </c>
      <c r="CR615" t="s">
        <v>113</v>
      </c>
      <c r="CS615" t="s">
        <v>134</v>
      </c>
      <c r="CT615" t="s">
        <v>132</v>
      </c>
      <c r="CU615" t="s">
        <v>134</v>
      </c>
      <c r="CV615" t="s">
        <v>132</v>
      </c>
      <c r="CW615" t="s">
        <v>3989</v>
      </c>
      <c r="CX615" s="5">
        <v>16702871116</v>
      </c>
      <c r="CY615" t="s">
        <v>3990</v>
      </c>
      <c r="CZ615" t="s">
        <v>557</v>
      </c>
      <c r="DA615" t="s">
        <v>134</v>
      </c>
      <c r="DB615" t="s">
        <v>113</v>
      </c>
    </row>
    <row r="616" spans="1:111" ht="14.45" customHeight="1" x14ac:dyDescent="0.25">
      <c r="A616" t="s">
        <v>3991</v>
      </c>
      <c r="B616" t="s">
        <v>187</v>
      </c>
      <c r="C616" s="1">
        <v>44755.13731701389</v>
      </c>
      <c r="D616" s="1">
        <v>44865</v>
      </c>
      <c r="E616" t="s">
        <v>170</v>
      </c>
      <c r="G616" t="s">
        <v>113</v>
      </c>
      <c r="H616" t="s">
        <v>113</v>
      </c>
      <c r="I616" t="s">
        <v>113</v>
      </c>
      <c r="J616" t="s">
        <v>3980</v>
      </c>
      <c r="K616" t="s">
        <v>3981</v>
      </c>
      <c r="L616" t="s">
        <v>3982</v>
      </c>
      <c r="N616" t="s">
        <v>117</v>
      </c>
      <c r="O616" t="s">
        <v>118</v>
      </c>
      <c r="P616" s="4">
        <v>96950</v>
      </c>
      <c r="Q616" t="s">
        <v>119</v>
      </c>
      <c r="S616" s="5">
        <v>16702871116</v>
      </c>
      <c r="U616">
        <v>56132</v>
      </c>
      <c r="V616" t="s">
        <v>120</v>
      </c>
      <c r="X616" t="s">
        <v>3983</v>
      </c>
      <c r="Y616" t="s">
        <v>3984</v>
      </c>
      <c r="Z616" t="s">
        <v>3985</v>
      </c>
      <c r="AA616" t="s">
        <v>255</v>
      </c>
      <c r="AB616" t="s">
        <v>3982</v>
      </c>
      <c r="AD616" t="s">
        <v>117</v>
      </c>
      <c r="AE616" t="s">
        <v>118</v>
      </c>
      <c r="AF616" s="4">
        <v>96950</v>
      </c>
      <c r="AG616" t="s">
        <v>119</v>
      </c>
      <c r="AI616" s="5">
        <v>16702871116</v>
      </c>
      <c r="AK616" t="s">
        <v>3992</v>
      </c>
      <c r="BC616" t="str">
        <f>"37-2012.00"</f>
        <v>37-2012.00</v>
      </c>
      <c r="BD616" t="s">
        <v>180</v>
      </c>
      <c r="BE616" t="s">
        <v>3993</v>
      </c>
      <c r="BF616" t="s">
        <v>335</v>
      </c>
      <c r="BG616">
        <v>10</v>
      </c>
      <c r="BH616">
        <v>10</v>
      </c>
      <c r="BI616" s="1">
        <v>44835</v>
      </c>
      <c r="BJ616" s="1">
        <v>45199</v>
      </c>
      <c r="BK616" s="1">
        <v>44865</v>
      </c>
      <c r="BL616" s="1">
        <v>45199</v>
      </c>
      <c r="BM616">
        <v>40</v>
      </c>
      <c r="BN616">
        <v>0</v>
      </c>
      <c r="BO616">
        <v>8</v>
      </c>
      <c r="BP616">
        <v>8</v>
      </c>
      <c r="BQ616">
        <v>8</v>
      </c>
      <c r="BR616">
        <v>8</v>
      </c>
      <c r="BS616">
        <v>8</v>
      </c>
      <c r="BT616">
        <v>0</v>
      </c>
      <c r="BU616" t="str">
        <f>"8:00 AM"</f>
        <v>8:00 AM</v>
      </c>
      <c r="BV616" t="str">
        <f>"5:00 PM"</f>
        <v>5:00 PM</v>
      </c>
      <c r="BW616" t="s">
        <v>164</v>
      </c>
      <c r="BX616">
        <v>0</v>
      </c>
      <c r="BY616">
        <v>3</v>
      </c>
      <c r="BZ616" t="s">
        <v>113</v>
      </c>
      <c r="CB616" t="s">
        <v>228</v>
      </c>
      <c r="CC616" t="s">
        <v>117</v>
      </c>
      <c r="CE616" t="s">
        <v>117</v>
      </c>
      <c r="CF616" t="s">
        <v>118</v>
      </c>
      <c r="CG616" s="4">
        <v>96950</v>
      </c>
      <c r="CH616" s="2">
        <v>7.56</v>
      </c>
      <c r="CI616" s="2">
        <v>7.56</v>
      </c>
      <c r="CJ616" s="2">
        <v>11.34</v>
      </c>
      <c r="CL616" t="s">
        <v>131</v>
      </c>
      <c r="CM616" t="s">
        <v>228</v>
      </c>
      <c r="CN616" t="s">
        <v>133</v>
      </c>
      <c r="CP616" t="s">
        <v>113</v>
      </c>
      <c r="CQ616" t="s">
        <v>134</v>
      </c>
      <c r="CR616" t="s">
        <v>113</v>
      </c>
      <c r="CS616" t="s">
        <v>134</v>
      </c>
      <c r="CT616" t="s">
        <v>132</v>
      </c>
      <c r="CU616" t="s">
        <v>134</v>
      </c>
      <c r="CV616" t="s">
        <v>132</v>
      </c>
      <c r="CW616" t="s">
        <v>3994</v>
      </c>
      <c r="CX616" s="5">
        <v>16702871116</v>
      </c>
      <c r="CY616" t="s">
        <v>3990</v>
      </c>
      <c r="CZ616" t="s">
        <v>557</v>
      </c>
      <c r="DA616" t="s">
        <v>134</v>
      </c>
      <c r="DB616" t="s">
        <v>113</v>
      </c>
    </row>
    <row r="617" spans="1:111" ht="14.45" customHeight="1" x14ac:dyDescent="0.25">
      <c r="A617" t="s">
        <v>3995</v>
      </c>
      <c r="B617" t="s">
        <v>187</v>
      </c>
      <c r="C617" s="1">
        <v>44755.175539814816</v>
      </c>
      <c r="D617" s="1">
        <v>44865</v>
      </c>
      <c r="E617" t="s">
        <v>170</v>
      </c>
      <c r="G617" t="s">
        <v>113</v>
      </c>
      <c r="H617" t="s">
        <v>113</v>
      </c>
      <c r="I617" t="s">
        <v>113</v>
      </c>
      <c r="J617" t="s">
        <v>3996</v>
      </c>
      <c r="K617" t="s">
        <v>3997</v>
      </c>
      <c r="L617" t="s">
        <v>3998</v>
      </c>
      <c r="M617" t="s">
        <v>3999</v>
      </c>
      <c r="N617" t="s">
        <v>117</v>
      </c>
      <c r="O617" t="s">
        <v>118</v>
      </c>
      <c r="P617" s="4">
        <v>96950</v>
      </c>
      <c r="Q617" t="s">
        <v>119</v>
      </c>
      <c r="S617" s="5">
        <v>16704833734</v>
      </c>
      <c r="U617">
        <v>811198</v>
      </c>
      <c r="V617" t="s">
        <v>120</v>
      </c>
      <c r="X617" t="s">
        <v>509</v>
      </c>
      <c r="Y617" t="s">
        <v>4000</v>
      </c>
      <c r="Z617" t="s">
        <v>4001</v>
      </c>
      <c r="AA617" t="s">
        <v>1146</v>
      </c>
      <c r="AB617" t="s">
        <v>4002</v>
      </c>
      <c r="AC617" t="s">
        <v>4003</v>
      </c>
      <c r="AD617" t="s">
        <v>117</v>
      </c>
      <c r="AE617" t="s">
        <v>118</v>
      </c>
      <c r="AF617" s="4">
        <v>96950</v>
      </c>
      <c r="AG617" t="s">
        <v>119</v>
      </c>
      <c r="AI617" s="5">
        <v>16704883734</v>
      </c>
      <c r="AK617" t="s">
        <v>4004</v>
      </c>
      <c r="BC617" t="str">
        <f>"37-2011.00"</f>
        <v>37-2011.00</v>
      </c>
      <c r="BD617" t="s">
        <v>125</v>
      </c>
      <c r="BE617" t="s">
        <v>4005</v>
      </c>
      <c r="BF617" t="s">
        <v>480</v>
      </c>
      <c r="BG617">
        <v>3</v>
      </c>
      <c r="BH617">
        <v>3</v>
      </c>
      <c r="BI617" s="1">
        <v>44835</v>
      </c>
      <c r="BJ617" s="1">
        <v>45199</v>
      </c>
      <c r="BK617" s="1">
        <v>44865</v>
      </c>
      <c r="BL617" s="1">
        <v>45199</v>
      </c>
      <c r="BM617">
        <v>40</v>
      </c>
      <c r="BN617">
        <v>0</v>
      </c>
      <c r="BO617">
        <v>8</v>
      </c>
      <c r="BP617">
        <v>8</v>
      </c>
      <c r="BQ617">
        <v>8</v>
      </c>
      <c r="BR617">
        <v>8</v>
      </c>
      <c r="BS617">
        <v>8</v>
      </c>
      <c r="BT617">
        <v>0</v>
      </c>
      <c r="BU617" t="str">
        <f>"8:00 AM"</f>
        <v>8:00 AM</v>
      </c>
      <c r="BV617" t="str">
        <f>"5:00 PM"</f>
        <v>5:00 PM</v>
      </c>
      <c r="BW617" t="s">
        <v>128</v>
      </c>
      <c r="BX617">
        <v>0</v>
      </c>
      <c r="BY617">
        <v>12</v>
      </c>
      <c r="BZ617" t="s">
        <v>113</v>
      </c>
      <c r="CB617" t="s">
        <v>128</v>
      </c>
      <c r="CC617" t="s">
        <v>3998</v>
      </c>
      <c r="CD617" t="s">
        <v>4006</v>
      </c>
      <c r="CE617" t="s">
        <v>117</v>
      </c>
      <c r="CF617" t="s">
        <v>118</v>
      </c>
      <c r="CG617" s="4">
        <v>96950</v>
      </c>
      <c r="CH617" s="2">
        <v>7.99</v>
      </c>
      <c r="CI617" s="2">
        <v>7.99</v>
      </c>
      <c r="CJ617" s="2">
        <v>11.98</v>
      </c>
      <c r="CK617" s="2">
        <v>11.98</v>
      </c>
      <c r="CL617" t="s">
        <v>131</v>
      </c>
      <c r="CM617" t="s">
        <v>228</v>
      </c>
      <c r="CN617" t="s">
        <v>133</v>
      </c>
      <c r="CP617" t="s">
        <v>113</v>
      </c>
      <c r="CQ617" t="s">
        <v>134</v>
      </c>
      <c r="CR617" t="s">
        <v>113</v>
      </c>
      <c r="CS617" t="s">
        <v>134</v>
      </c>
      <c r="CT617" t="s">
        <v>132</v>
      </c>
      <c r="CU617" t="s">
        <v>134</v>
      </c>
      <c r="CV617" t="s">
        <v>132</v>
      </c>
      <c r="CW617" t="s">
        <v>1151</v>
      </c>
      <c r="CX617" s="5">
        <v>16702355328</v>
      </c>
      <c r="CY617" t="s">
        <v>4004</v>
      </c>
      <c r="CZ617" t="s">
        <v>132</v>
      </c>
      <c r="DA617" t="s">
        <v>134</v>
      </c>
      <c r="DB617" t="s">
        <v>113</v>
      </c>
    </row>
    <row r="618" spans="1:111" ht="14.45" customHeight="1" x14ac:dyDescent="0.25">
      <c r="A618" t="s">
        <v>4007</v>
      </c>
      <c r="B618" t="s">
        <v>356</v>
      </c>
      <c r="C618" s="1">
        <v>44815.079106481484</v>
      </c>
      <c r="D618" s="1">
        <v>44865</v>
      </c>
      <c r="E618" t="s">
        <v>170</v>
      </c>
      <c r="G618" t="s">
        <v>113</v>
      </c>
      <c r="H618" t="s">
        <v>113</v>
      </c>
      <c r="I618" t="s">
        <v>113</v>
      </c>
      <c r="J618" t="s">
        <v>4008</v>
      </c>
      <c r="K618" t="s">
        <v>2272</v>
      </c>
      <c r="L618" t="s">
        <v>747</v>
      </c>
      <c r="M618" t="s">
        <v>742</v>
      </c>
      <c r="N618" t="s">
        <v>695</v>
      </c>
      <c r="O618" t="s">
        <v>118</v>
      </c>
      <c r="P618" s="4">
        <v>96952</v>
      </c>
      <c r="Q618" t="s">
        <v>119</v>
      </c>
      <c r="S618" s="5">
        <v>16704331577</v>
      </c>
      <c r="U618">
        <v>721120</v>
      </c>
      <c r="V618" t="s">
        <v>120</v>
      </c>
      <c r="X618" t="s">
        <v>743</v>
      </c>
      <c r="Y618" t="s">
        <v>744</v>
      </c>
      <c r="Z618" t="s">
        <v>745</v>
      </c>
      <c r="AA618" t="s">
        <v>746</v>
      </c>
      <c r="AB618" t="s">
        <v>747</v>
      </c>
      <c r="AC618" t="s">
        <v>742</v>
      </c>
      <c r="AD618" t="s">
        <v>695</v>
      </c>
      <c r="AE618" t="s">
        <v>118</v>
      </c>
      <c r="AF618" s="4">
        <v>96952</v>
      </c>
      <c r="AG618" t="s">
        <v>119</v>
      </c>
      <c r="AI618" s="5">
        <v>16704331577</v>
      </c>
      <c r="AK618" t="s">
        <v>748</v>
      </c>
      <c r="BC618" t="str">
        <f>"39-1013.00"</f>
        <v>39-1013.00</v>
      </c>
      <c r="BD618" t="s">
        <v>2276</v>
      </c>
      <c r="BE618" t="s">
        <v>4009</v>
      </c>
      <c r="BF618" t="s">
        <v>4010</v>
      </c>
      <c r="BG618">
        <v>2</v>
      </c>
      <c r="BI618" s="1">
        <v>44896</v>
      </c>
      <c r="BJ618" s="1">
        <v>45260</v>
      </c>
      <c r="BM618">
        <v>40</v>
      </c>
      <c r="BN618">
        <v>8</v>
      </c>
      <c r="BO618">
        <v>8</v>
      </c>
      <c r="BP618">
        <v>0</v>
      </c>
      <c r="BQ618">
        <v>0</v>
      </c>
      <c r="BR618">
        <v>8</v>
      </c>
      <c r="BS618">
        <v>8</v>
      </c>
      <c r="BT618">
        <v>8</v>
      </c>
      <c r="BU618" t="str">
        <f>"6:00 PM"</f>
        <v>6:00 PM</v>
      </c>
      <c r="BV618" t="str">
        <f>"2:00 AM"</f>
        <v>2:00 AM</v>
      </c>
      <c r="BW618" t="s">
        <v>164</v>
      </c>
      <c r="BX618">
        <v>24</v>
      </c>
      <c r="BY618">
        <v>24</v>
      </c>
      <c r="BZ618" t="s">
        <v>134</v>
      </c>
      <c r="CA618">
        <v>4</v>
      </c>
      <c r="CB618" t="s">
        <v>4011</v>
      </c>
      <c r="CC618" t="s">
        <v>753</v>
      </c>
      <c r="CD618" t="s">
        <v>742</v>
      </c>
      <c r="CE618" t="s">
        <v>695</v>
      </c>
      <c r="CF618" t="s">
        <v>118</v>
      </c>
      <c r="CG618" s="4">
        <v>96952</v>
      </c>
      <c r="CH618" s="2">
        <v>16.48</v>
      </c>
      <c r="CI618" s="2">
        <v>18</v>
      </c>
      <c r="CJ618" s="2">
        <v>0</v>
      </c>
      <c r="CK618" s="2">
        <v>0</v>
      </c>
      <c r="CL618" t="s">
        <v>131</v>
      </c>
      <c r="CM618" t="s">
        <v>557</v>
      </c>
      <c r="CN618" t="s">
        <v>133</v>
      </c>
      <c r="CP618" t="s">
        <v>113</v>
      </c>
      <c r="CQ618" t="s">
        <v>134</v>
      </c>
      <c r="CR618" t="s">
        <v>113</v>
      </c>
      <c r="CS618" t="s">
        <v>113</v>
      </c>
      <c r="CT618" t="s">
        <v>134</v>
      </c>
      <c r="CU618" t="s">
        <v>134</v>
      </c>
      <c r="CV618" t="s">
        <v>132</v>
      </c>
      <c r="CW618" t="s">
        <v>4012</v>
      </c>
      <c r="CX618" s="5">
        <v>16704331577</v>
      </c>
      <c r="CY618" t="s">
        <v>748</v>
      </c>
      <c r="CZ618" t="s">
        <v>755</v>
      </c>
      <c r="DA618" t="s">
        <v>134</v>
      </c>
      <c r="DB618" t="s">
        <v>113</v>
      </c>
    </row>
    <row r="619" spans="1:111" ht="14.45" customHeight="1" x14ac:dyDescent="0.25">
      <c r="A619" t="s">
        <v>4013</v>
      </c>
      <c r="B619" t="s">
        <v>356</v>
      </c>
      <c r="C619" s="1">
        <v>44749.192749305555</v>
      </c>
      <c r="D619" s="1">
        <v>44865</v>
      </c>
      <c r="E619" t="s">
        <v>170</v>
      </c>
      <c r="G619" t="s">
        <v>113</v>
      </c>
      <c r="H619" t="s">
        <v>113</v>
      </c>
      <c r="I619" t="s">
        <v>113</v>
      </c>
      <c r="J619" t="s">
        <v>4014</v>
      </c>
      <c r="L619" t="s">
        <v>4015</v>
      </c>
      <c r="N619" t="s">
        <v>141</v>
      </c>
      <c r="O619" t="s">
        <v>118</v>
      </c>
      <c r="P619" s="4">
        <v>96950</v>
      </c>
      <c r="Q619" t="s">
        <v>119</v>
      </c>
      <c r="S619" s="5">
        <v>16702356622</v>
      </c>
      <c r="U619">
        <v>236115</v>
      </c>
      <c r="V619" t="s">
        <v>120</v>
      </c>
      <c r="X619" t="s">
        <v>4016</v>
      </c>
      <c r="Y619" t="s">
        <v>4017</v>
      </c>
      <c r="Z619" t="s">
        <v>4018</v>
      </c>
      <c r="AA619" t="s">
        <v>4019</v>
      </c>
      <c r="AB619" t="s">
        <v>4020</v>
      </c>
      <c r="AD619" t="s">
        <v>117</v>
      </c>
      <c r="AE619" t="s">
        <v>118</v>
      </c>
      <c r="AF619" s="4">
        <v>96950</v>
      </c>
      <c r="AG619" t="s">
        <v>119</v>
      </c>
      <c r="AI619" s="5">
        <v>16702356622</v>
      </c>
      <c r="AK619" t="s">
        <v>4021</v>
      </c>
      <c r="BC619" t="str">
        <f>"43-3031.00"</f>
        <v>43-3031.00</v>
      </c>
      <c r="BD619" t="s">
        <v>316</v>
      </c>
      <c r="BE619" t="s">
        <v>4022</v>
      </c>
      <c r="BF619" t="s">
        <v>2092</v>
      </c>
      <c r="BG619">
        <v>1</v>
      </c>
      <c r="BI619" s="1">
        <v>44835</v>
      </c>
      <c r="BJ619" s="1">
        <v>45199</v>
      </c>
      <c r="BM619">
        <v>40</v>
      </c>
      <c r="BN619">
        <v>0</v>
      </c>
      <c r="BO619">
        <v>8</v>
      </c>
      <c r="BP619">
        <v>8</v>
      </c>
      <c r="BQ619">
        <v>8</v>
      </c>
      <c r="BR619">
        <v>8</v>
      </c>
      <c r="BS619">
        <v>8</v>
      </c>
      <c r="BT619">
        <v>0</v>
      </c>
      <c r="BU619" t="str">
        <f>"8:00 AM"</f>
        <v>8:00 AM</v>
      </c>
      <c r="BV619" t="str">
        <f>"5:00 PM"</f>
        <v>5:00 PM</v>
      </c>
      <c r="BW619" t="s">
        <v>164</v>
      </c>
      <c r="BX619">
        <v>0</v>
      </c>
      <c r="BY619">
        <v>6</v>
      </c>
      <c r="BZ619" t="s">
        <v>113</v>
      </c>
      <c r="CB619" t="s">
        <v>4023</v>
      </c>
      <c r="CC619" t="s">
        <v>4024</v>
      </c>
      <c r="CE619" t="s">
        <v>141</v>
      </c>
      <c r="CF619" t="s">
        <v>118</v>
      </c>
      <c r="CG619" s="4">
        <v>96950</v>
      </c>
      <c r="CH619" s="2">
        <v>10.16</v>
      </c>
      <c r="CI619" s="2">
        <v>11.5</v>
      </c>
      <c r="CJ619" s="2">
        <v>15.24</v>
      </c>
      <c r="CK619" s="2">
        <v>17.25</v>
      </c>
      <c r="CL619" t="s">
        <v>131</v>
      </c>
      <c r="CM619" t="s">
        <v>128</v>
      </c>
      <c r="CN619" t="s">
        <v>133</v>
      </c>
      <c r="CP619" t="s">
        <v>113</v>
      </c>
      <c r="CQ619" t="s">
        <v>134</v>
      </c>
      <c r="CR619" t="s">
        <v>134</v>
      </c>
      <c r="CS619" t="s">
        <v>134</v>
      </c>
      <c r="CT619" t="s">
        <v>132</v>
      </c>
      <c r="CU619" t="s">
        <v>134</v>
      </c>
      <c r="CV619" t="s">
        <v>134</v>
      </c>
      <c r="CW619" t="s">
        <v>4025</v>
      </c>
      <c r="CX619" s="5">
        <v>16702356622</v>
      </c>
      <c r="CY619" t="s">
        <v>4021</v>
      </c>
      <c r="CZ619" t="s">
        <v>132</v>
      </c>
      <c r="DA619" t="s">
        <v>134</v>
      </c>
      <c r="DB619" t="s">
        <v>113</v>
      </c>
    </row>
    <row r="620" spans="1:111" ht="14.45" customHeight="1" x14ac:dyDescent="0.25">
      <c r="A620" t="s">
        <v>4026</v>
      </c>
      <c r="B620" t="s">
        <v>313</v>
      </c>
      <c r="C620" s="1">
        <v>44755.148724999999</v>
      </c>
      <c r="D620" s="1">
        <v>44865</v>
      </c>
      <c r="E620" t="s">
        <v>170</v>
      </c>
      <c r="G620" t="s">
        <v>113</v>
      </c>
      <c r="H620" t="s">
        <v>113</v>
      </c>
      <c r="I620" t="s">
        <v>113</v>
      </c>
      <c r="J620" t="s">
        <v>4027</v>
      </c>
      <c r="K620" t="s">
        <v>4028</v>
      </c>
      <c r="L620" t="s">
        <v>3982</v>
      </c>
      <c r="N620" t="s">
        <v>117</v>
      </c>
      <c r="O620" t="s">
        <v>118</v>
      </c>
      <c r="P620" s="4">
        <v>96950</v>
      </c>
      <c r="Q620" t="s">
        <v>119</v>
      </c>
      <c r="S620" s="5">
        <v>16702871116</v>
      </c>
      <c r="U620">
        <v>56132</v>
      </c>
      <c r="V620" t="s">
        <v>120</v>
      </c>
      <c r="X620" t="s">
        <v>3983</v>
      </c>
      <c r="Y620" t="s">
        <v>3984</v>
      </c>
      <c r="Z620" t="s">
        <v>3985</v>
      </c>
      <c r="AA620" t="s">
        <v>255</v>
      </c>
      <c r="AB620" t="s">
        <v>3982</v>
      </c>
      <c r="AD620" t="s">
        <v>117</v>
      </c>
      <c r="AE620" t="s">
        <v>118</v>
      </c>
      <c r="AF620" s="4">
        <v>96950</v>
      </c>
      <c r="AG620" t="s">
        <v>119</v>
      </c>
      <c r="AI620" s="5">
        <v>16702871116</v>
      </c>
      <c r="AK620" t="s">
        <v>3986</v>
      </c>
      <c r="BC620" t="str">
        <f>"35-2014.00"</f>
        <v>35-2014.00</v>
      </c>
      <c r="BD620" t="s">
        <v>287</v>
      </c>
      <c r="BE620" t="s">
        <v>4029</v>
      </c>
      <c r="BF620" t="s">
        <v>289</v>
      </c>
      <c r="BG620">
        <v>10</v>
      </c>
      <c r="BH620">
        <v>8</v>
      </c>
      <c r="BI620" s="1">
        <v>44835</v>
      </c>
      <c r="BJ620" s="1">
        <v>45199</v>
      </c>
      <c r="BK620" s="1">
        <v>44865</v>
      </c>
      <c r="BL620" s="1">
        <v>45199</v>
      </c>
      <c r="BM620">
        <v>40</v>
      </c>
      <c r="BN620">
        <v>0</v>
      </c>
      <c r="BO620">
        <v>8</v>
      </c>
      <c r="BP620">
        <v>8</v>
      </c>
      <c r="BQ620">
        <v>8</v>
      </c>
      <c r="BR620">
        <v>8</v>
      </c>
      <c r="BS620">
        <v>8</v>
      </c>
      <c r="BT620">
        <v>0</v>
      </c>
      <c r="BU620" t="str">
        <f>"8:00 AM"</f>
        <v>8:00 AM</v>
      </c>
      <c r="BV620" t="str">
        <f>"5:00 PM"</f>
        <v>5:00 PM</v>
      </c>
      <c r="BW620" t="s">
        <v>164</v>
      </c>
      <c r="BX620">
        <v>0</v>
      </c>
      <c r="BY620">
        <v>12</v>
      </c>
      <c r="BZ620" t="s">
        <v>113</v>
      </c>
      <c r="CB620" t="s">
        <v>228</v>
      </c>
      <c r="CC620" t="s">
        <v>117</v>
      </c>
      <c r="CE620" t="s">
        <v>117</v>
      </c>
      <c r="CF620" t="s">
        <v>118</v>
      </c>
      <c r="CG620" s="4">
        <v>96950</v>
      </c>
      <c r="CH620" s="2">
        <v>8.5500000000000007</v>
      </c>
      <c r="CI620" s="2">
        <v>8.5500000000000007</v>
      </c>
      <c r="CJ620" s="2">
        <v>12.82</v>
      </c>
      <c r="CL620" t="s">
        <v>131</v>
      </c>
      <c r="CM620" t="s">
        <v>557</v>
      </c>
      <c r="CN620" t="s">
        <v>133</v>
      </c>
      <c r="CP620" t="s">
        <v>113</v>
      </c>
      <c r="CQ620" t="s">
        <v>134</v>
      </c>
      <c r="CR620" t="s">
        <v>113</v>
      </c>
      <c r="CS620" t="s">
        <v>134</v>
      </c>
      <c r="CT620" t="s">
        <v>132</v>
      </c>
      <c r="CU620" t="s">
        <v>134</v>
      </c>
      <c r="CV620" t="s">
        <v>132</v>
      </c>
      <c r="CW620" t="s">
        <v>3989</v>
      </c>
      <c r="CX620" s="5">
        <v>16702871116</v>
      </c>
      <c r="CY620" t="s">
        <v>3990</v>
      </c>
      <c r="CZ620" t="s">
        <v>557</v>
      </c>
      <c r="DA620" t="s">
        <v>134</v>
      </c>
      <c r="DB620" t="s">
        <v>113</v>
      </c>
    </row>
    <row r="621" spans="1:111" ht="14.45" customHeight="1" x14ac:dyDescent="0.25">
      <c r="A621" t="s">
        <v>4030</v>
      </c>
      <c r="B621" t="s">
        <v>356</v>
      </c>
      <c r="C621" s="1">
        <v>44740.990576620374</v>
      </c>
      <c r="D621" s="1">
        <v>44865</v>
      </c>
      <c r="E621" t="s">
        <v>170</v>
      </c>
      <c r="G621" t="s">
        <v>113</v>
      </c>
      <c r="H621" t="s">
        <v>113</v>
      </c>
      <c r="I621" t="s">
        <v>113</v>
      </c>
      <c r="J621" t="s">
        <v>4031</v>
      </c>
      <c r="L621" t="s">
        <v>4032</v>
      </c>
      <c r="M621" t="s">
        <v>4033</v>
      </c>
      <c r="N621" t="s">
        <v>117</v>
      </c>
      <c r="O621" t="s">
        <v>118</v>
      </c>
      <c r="P621" s="4">
        <v>96950</v>
      </c>
      <c r="Q621" t="s">
        <v>119</v>
      </c>
      <c r="S621" s="5">
        <v>16702873831</v>
      </c>
      <c r="U621">
        <v>236116</v>
      </c>
      <c r="V621" t="s">
        <v>120</v>
      </c>
      <c r="X621" t="s">
        <v>4034</v>
      </c>
      <c r="Y621" t="s">
        <v>4035</v>
      </c>
      <c r="AA621" t="s">
        <v>4036</v>
      </c>
      <c r="AB621" t="s">
        <v>4032</v>
      </c>
      <c r="AC621" t="s">
        <v>4033</v>
      </c>
      <c r="AD621" t="s">
        <v>117</v>
      </c>
      <c r="AE621" t="s">
        <v>118</v>
      </c>
      <c r="AF621" s="4">
        <v>96950</v>
      </c>
      <c r="AG621" t="s">
        <v>119</v>
      </c>
      <c r="AI621" s="5">
        <v>16702873831</v>
      </c>
      <c r="AK621" t="s">
        <v>4037</v>
      </c>
      <c r="BC621" t="str">
        <f>"47-2031.01"</f>
        <v>47-2031.01</v>
      </c>
      <c r="BD621" t="s">
        <v>578</v>
      </c>
      <c r="BE621" t="s">
        <v>4038</v>
      </c>
      <c r="BF621" t="s">
        <v>1660</v>
      </c>
      <c r="BG621">
        <v>60</v>
      </c>
      <c r="BI621" s="1">
        <v>44835</v>
      </c>
      <c r="BJ621" s="1">
        <v>45199</v>
      </c>
      <c r="BM621">
        <v>40</v>
      </c>
      <c r="BN621">
        <v>0</v>
      </c>
      <c r="BO621">
        <v>8</v>
      </c>
      <c r="BP621">
        <v>8</v>
      </c>
      <c r="BQ621">
        <v>8</v>
      </c>
      <c r="BR621">
        <v>8</v>
      </c>
      <c r="BS621">
        <v>8</v>
      </c>
      <c r="BT621">
        <v>0</v>
      </c>
      <c r="BU621" t="str">
        <f>"8:00 AM"</f>
        <v>8:00 AM</v>
      </c>
      <c r="BV621" t="str">
        <f>"5:00 PM"</f>
        <v>5:00 PM</v>
      </c>
      <c r="BW621" t="s">
        <v>164</v>
      </c>
      <c r="BX621">
        <v>0</v>
      </c>
      <c r="BY621">
        <v>12</v>
      </c>
      <c r="BZ621" t="s">
        <v>113</v>
      </c>
      <c r="CB621" t="s">
        <v>4039</v>
      </c>
      <c r="CC621" t="s">
        <v>4032</v>
      </c>
      <c r="CD621" t="s">
        <v>4033</v>
      </c>
      <c r="CE621" t="s">
        <v>117</v>
      </c>
      <c r="CF621" t="s">
        <v>118</v>
      </c>
      <c r="CG621" s="4">
        <v>969504322</v>
      </c>
      <c r="CH621" s="2">
        <v>11.8</v>
      </c>
      <c r="CI621" s="2">
        <v>11.8</v>
      </c>
      <c r="CJ621" s="2">
        <v>17.7</v>
      </c>
      <c r="CK621" s="2">
        <v>17.7</v>
      </c>
      <c r="CL621" t="s">
        <v>131</v>
      </c>
      <c r="CM621" t="s">
        <v>132</v>
      </c>
      <c r="CN621" t="s">
        <v>133</v>
      </c>
      <c r="CP621" t="s">
        <v>113</v>
      </c>
      <c r="CQ621" t="s">
        <v>134</v>
      </c>
      <c r="CR621" t="s">
        <v>113</v>
      </c>
      <c r="CS621" t="s">
        <v>134</v>
      </c>
      <c r="CT621" t="s">
        <v>132</v>
      </c>
      <c r="CU621" t="s">
        <v>134</v>
      </c>
      <c r="CV621" t="s">
        <v>132</v>
      </c>
      <c r="CW621" t="s">
        <v>2381</v>
      </c>
      <c r="CX621" s="5">
        <v>16702873831</v>
      </c>
      <c r="CY621" t="s">
        <v>4037</v>
      </c>
      <c r="CZ621" t="s">
        <v>132</v>
      </c>
      <c r="DA621" t="s">
        <v>134</v>
      </c>
      <c r="DB621" t="s">
        <v>113</v>
      </c>
    </row>
    <row r="622" spans="1:111" ht="14.45" customHeight="1" x14ac:dyDescent="0.25">
      <c r="A622" t="s">
        <v>4040</v>
      </c>
      <c r="B622" t="s">
        <v>187</v>
      </c>
      <c r="C622" s="1">
        <v>44756.823311689812</v>
      </c>
      <c r="D622" s="1">
        <v>44865</v>
      </c>
      <c r="E622" t="s">
        <v>170</v>
      </c>
      <c r="G622" t="s">
        <v>113</v>
      </c>
      <c r="H622" t="s">
        <v>113</v>
      </c>
      <c r="I622" t="s">
        <v>113</v>
      </c>
      <c r="J622" t="s">
        <v>4041</v>
      </c>
      <c r="L622" t="s">
        <v>4042</v>
      </c>
      <c r="N622" t="s">
        <v>141</v>
      </c>
      <c r="O622" t="s">
        <v>118</v>
      </c>
      <c r="P622" s="4">
        <v>96950</v>
      </c>
      <c r="Q622" t="s">
        <v>119</v>
      </c>
      <c r="S622" s="5">
        <v>16702353334</v>
      </c>
      <c r="U622">
        <v>713120</v>
      </c>
      <c r="V622" t="s">
        <v>120</v>
      </c>
      <c r="X622" t="s">
        <v>4043</v>
      </c>
      <c r="Y622" t="s">
        <v>4044</v>
      </c>
      <c r="Z622" t="s">
        <v>4043</v>
      </c>
      <c r="AA622" t="s">
        <v>144</v>
      </c>
      <c r="AB622" t="s">
        <v>4042</v>
      </c>
      <c r="AD622" t="s">
        <v>141</v>
      </c>
      <c r="AE622" t="s">
        <v>118</v>
      </c>
      <c r="AF622" s="4">
        <v>96950</v>
      </c>
      <c r="AG622" t="s">
        <v>119</v>
      </c>
      <c r="AI622" s="5">
        <v>16702353334</v>
      </c>
      <c r="AK622" t="s">
        <v>4045</v>
      </c>
      <c r="BC622" t="str">
        <f>"49-9091.00"</f>
        <v>49-9091.00</v>
      </c>
      <c r="BD622" t="s">
        <v>4046</v>
      </c>
      <c r="BE622" t="s">
        <v>4047</v>
      </c>
      <c r="BF622" t="s">
        <v>4048</v>
      </c>
      <c r="BG622">
        <v>3</v>
      </c>
      <c r="BH622">
        <v>3</v>
      </c>
      <c r="BI622" s="1">
        <v>44835</v>
      </c>
      <c r="BJ622" s="1">
        <v>45199</v>
      </c>
      <c r="BK622" s="1">
        <v>44865</v>
      </c>
      <c r="BL622" s="1">
        <v>45199</v>
      </c>
      <c r="BM622">
        <v>40</v>
      </c>
      <c r="BN622">
        <v>0</v>
      </c>
      <c r="BO622">
        <v>8</v>
      </c>
      <c r="BP622">
        <v>8</v>
      </c>
      <c r="BQ622">
        <v>8</v>
      </c>
      <c r="BR622">
        <v>8</v>
      </c>
      <c r="BS622">
        <v>8</v>
      </c>
      <c r="BT622">
        <v>0</v>
      </c>
      <c r="BU622" t="str">
        <f>"9:00 AM"</f>
        <v>9:00 AM</v>
      </c>
      <c r="BV622" t="str">
        <f>"5:00 PM"</f>
        <v>5:00 PM</v>
      </c>
      <c r="BW622" t="s">
        <v>164</v>
      </c>
      <c r="BX622">
        <v>3</v>
      </c>
      <c r="BY622">
        <v>12</v>
      </c>
      <c r="BZ622" t="s">
        <v>113</v>
      </c>
      <c r="CB622" t="s">
        <v>4049</v>
      </c>
      <c r="CC622" t="s">
        <v>4042</v>
      </c>
      <c r="CE622" t="s">
        <v>141</v>
      </c>
      <c r="CF622" t="s">
        <v>118</v>
      </c>
      <c r="CG622" s="4">
        <v>96950</v>
      </c>
      <c r="CH622" s="2">
        <v>12.79</v>
      </c>
      <c r="CI622" s="2">
        <v>12.79</v>
      </c>
      <c r="CJ622" s="2">
        <v>19.190000000000001</v>
      </c>
      <c r="CK622" s="2">
        <v>19.190000000000001</v>
      </c>
      <c r="CL622" t="s">
        <v>131</v>
      </c>
      <c r="CM622" t="s">
        <v>557</v>
      </c>
      <c r="CN622" t="s">
        <v>133</v>
      </c>
      <c r="CP622" t="s">
        <v>113</v>
      </c>
      <c r="CQ622" t="s">
        <v>134</v>
      </c>
      <c r="CR622" t="s">
        <v>113</v>
      </c>
      <c r="CS622" t="s">
        <v>134</v>
      </c>
      <c r="CT622" t="s">
        <v>134</v>
      </c>
      <c r="CU622" t="s">
        <v>134</v>
      </c>
      <c r="CV622" t="s">
        <v>132</v>
      </c>
      <c r="CW622" t="s">
        <v>4050</v>
      </c>
      <c r="CX622" s="5">
        <v>16702353334</v>
      </c>
      <c r="CY622" t="s">
        <v>4045</v>
      </c>
      <c r="CZ622" t="s">
        <v>132</v>
      </c>
      <c r="DA622" t="s">
        <v>134</v>
      </c>
      <c r="DB622" t="s">
        <v>113</v>
      </c>
    </row>
    <row r="623" spans="1:111" ht="14.45" customHeight="1" x14ac:dyDescent="0.25">
      <c r="A623" t="s">
        <v>4051</v>
      </c>
      <c r="B623" t="s">
        <v>356</v>
      </c>
      <c r="C623" s="1">
        <v>44776.792750115739</v>
      </c>
      <c r="D623" s="1">
        <v>44865</v>
      </c>
      <c r="E623" t="s">
        <v>170</v>
      </c>
      <c r="G623" t="s">
        <v>113</v>
      </c>
      <c r="H623" t="s">
        <v>113</v>
      </c>
      <c r="I623" t="s">
        <v>113</v>
      </c>
      <c r="J623" t="s">
        <v>4052</v>
      </c>
      <c r="K623" t="s">
        <v>4053</v>
      </c>
      <c r="L623" t="s">
        <v>4054</v>
      </c>
      <c r="N623" t="s">
        <v>4055</v>
      </c>
      <c r="O623" t="s">
        <v>118</v>
      </c>
      <c r="P623" s="4">
        <v>96950</v>
      </c>
      <c r="Q623" t="s">
        <v>119</v>
      </c>
      <c r="R623" t="s">
        <v>132</v>
      </c>
      <c r="S623" s="5">
        <v>16702876868</v>
      </c>
      <c r="U623">
        <v>448190</v>
      </c>
      <c r="V623" t="s">
        <v>120</v>
      </c>
      <c r="X623" t="s">
        <v>4056</v>
      </c>
      <c r="Y623" t="s">
        <v>4057</v>
      </c>
      <c r="Z623" t="s">
        <v>3750</v>
      </c>
      <c r="AA623" t="s">
        <v>4058</v>
      </c>
      <c r="AB623" t="s">
        <v>4054</v>
      </c>
      <c r="AD623" t="s">
        <v>117</v>
      </c>
      <c r="AE623" t="s">
        <v>118</v>
      </c>
      <c r="AF623" s="4">
        <v>96950</v>
      </c>
      <c r="AG623" t="s">
        <v>119</v>
      </c>
      <c r="AH623" t="s">
        <v>132</v>
      </c>
      <c r="AI623" s="5">
        <v>16704839919</v>
      </c>
      <c r="AK623" t="s">
        <v>432</v>
      </c>
      <c r="BC623" t="str">
        <f>"51-6031.00"</f>
        <v>51-6031.00</v>
      </c>
      <c r="BD623" t="s">
        <v>1121</v>
      </c>
      <c r="BE623" t="s">
        <v>4059</v>
      </c>
      <c r="BF623" t="s">
        <v>4060</v>
      </c>
      <c r="BG623">
        <v>3</v>
      </c>
      <c r="BI623" s="1">
        <v>44867</v>
      </c>
      <c r="BJ623" s="1">
        <v>45231</v>
      </c>
      <c r="BM623">
        <v>40</v>
      </c>
      <c r="BN623">
        <v>0</v>
      </c>
      <c r="BO623">
        <v>8</v>
      </c>
      <c r="BP623">
        <v>8</v>
      </c>
      <c r="BQ623">
        <v>8</v>
      </c>
      <c r="BR623">
        <v>8</v>
      </c>
      <c r="BS623">
        <v>8</v>
      </c>
      <c r="BT623">
        <v>0</v>
      </c>
      <c r="BU623" t="str">
        <f>"8:00 AM"</f>
        <v>8:00 AM</v>
      </c>
      <c r="BV623" t="str">
        <f>"4:00 PM"</f>
        <v>4:00 PM</v>
      </c>
      <c r="BW623" t="s">
        <v>164</v>
      </c>
      <c r="BX623">
        <v>0</v>
      </c>
      <c r="BY623">
        <v>6</v>
      </c>
      <c r="BZ623" t="s">
        <v>113</v>
      </c>
      <c r="CB623" s="3" t="s">
        <v>4061</v>
      </c>
      <c r="CC623" t="s">
        <v>4054</v>
      </c>
      <c r="CE623" t="s">
        <v>117</v>
      </c>
      <c r="CF623" t="s">
        <v>118</v>
      </c>
      <c r="CG623" s="4">
        <v>96950</v>
      </c>
      <c r="CH623" s="2">
        <v>8.0299999999999994</v>
      </c>
      <c r="CI623" s="2">
        <v>8.0299999999999994</v>
      </c>
      <c r="CJ623" s="2">
        <v>12.05</v>
      </c>
      <c r="CK623" s="2">
        <v>12.05</v>
      </c>
      <c r="CL623" t="s">
        <v>131</v>
      </c>
      <c r="CM623" t="s">
        <v>132</v>
      </c>
      <c r="CN623" t="s">
        <v>133</v>
      </c>
      <c r="CP623" t="s">
        <v>113</v>
      </c>
      <c r="CQ623" t="s">
        <v>134</v>
      </c>
      <c r="CR623" t="s">
        <v>134</v>
      </c>
      <c r="CS623" t="s">
        <v>134</v>
      </c>
      <c r="CT623" t="s">
        <v>132</v>
      </c>
      <c r="CU623" t="s">
        <v>134</v>
      </c>
      <c r="CV623" t="s">
        <v>132</v>
      </c>
      <c r="CW623" t="s">
        <v>4062</v>
      </c>
      <c r="CX623" s="5">
        <v>16702876868</v>
      </c>
      <c r="CY623" t="s">
        <v>432</v>
      </c>
      <c r="CZ623" t="s">
        <v>132</v>
      </c>
      <c r="DA623" t="s">
        <v>134</v>
      </c>
      <c r="DB623" t="s">
        <v>113</v>
      </c>
    </row>
    <row r="624" spans="1:111" ht="14.45" customHeight="1" x14ac:dyDescent="0.25">
      <c r="A624" t="s">
        <v>4063</v>
      </c>
      <c r="B624" t="s">
        <v>187</v>
      </c>
      <c r="C624" s="1">
        <v>44756.826901157408</v>
      </c>
      <c r="D624" s="1">
        <v>44865</v>
      </c>
      <c r="E624" t="s">
        <v>170</v>
      </c>
      <c r="G624" t="s">
        <v>113</v>
      </c>
      <c r="H624" t="s">
        <v>113</v>
      </c>
      <c r="I624" t="s">
        <v>113</v>
      </c>
      <c r="J624" t="s">
        <v>4041</v>
      </c>
      <c r="L624" t="s">
        <v>4042</v>
      </c>
      <c r="N624" t="s">
        <v>141</v>
      </c>
      <c r="O624" t="s">
        <v>118</v>
      </c>
      <c r="P624" s="4">
        <v>96950</v>
      </c>
      <c r="Q624" t="s">
        <v>119</v>
      </c>
      <c r="S624" s="5">
        <v>16702353334</v>
      </c>
      <c r="U624">
        <v>713120</v>
      </c>
      <c r="V624" t="s">
        <v>120</v>
      </c>
      <c r="X624" t="s">
        <v>4043</v>
      </c>
      <c r="Y624" t="s">
        <v>4044</v>
      </c>
      <c r="Z624" t="s">
        <v>4043</v>
      </c>
      <c r="AA624" t="s">
        <v>144</v>
      </c>
      <c r="AB624" t="s">
        <v>4042</v>
      </c>
      <c r="AD624" t="s">
        <v>141</v>
      </c>
      <c r="AE624" t="s">
        <v>118</v>
      </c>
      <c r="AF624" s="4">
        <v>96950</v>
      </c>
      <c r="AG624" t="s">
        <v>119</v>
      </c>
      <c r="AI624" s="5">
        <v>16702353334</v>
      </c>
      <c r="AK624" t="s">
        <v>4045</v>
      </c>
      <c r="BC624" t="str">
        <f>"49-9091.00"</f>
        <v>49-9091.00</v>
      </c>
      <c r="BD624" t="s">
        <v>4046</v>
      </c>
      <c r="BE624" t="s">
        <v>4064</v>
      </c>
      <c r="BF624" t="s">
        <v>953</v>
      </c>
      <c r="BG624">
        <v>3</v>
      </c>
      <c r="BH624">
        <v>3</v>
      </c>
      <c r="BI624" s="1">
        <v>44835</v>
      </c>
      <c r="BJ624" s="1">
        <v>45199</v>
      </c>
      <c r="BK624" s="1">
        <v>44865</v>
      </c>
      <c r="BL624" s="1">
        <v>45199</v>
      </c>
      <c r="BM624">
        <v>40</v>
      </c>
      <c r="BN624">
        <v>0</v>
      </c>
      <c r="BO624">
        <v>8</v>
      </c>
      <c r="BP624">
        <v>8</v>
      </c>
      <c r="BQ624">
        <v>8</v>
      </c>
      <c r="BR624">
        <v>8</v>
      </c>
      <c r="BS624">
        <v>8</v>
      </c>
      <c r="BT624">
        <v>0</v>
      </c>
      <c r="BU624" t="str">
        <f>"9:00 AM"</f>
        <v>9:00 AM</v>
      </c>
      <c r="BV624" t="str">
        <f>"5:00 PM"</f>
        <v>5:00 PM</v>
      </c>
      <c r="BW624" t="s">
        <v>164</v>
      </c>
      <c r="BX624">
        <v>3</v>
      </c>
      <c r="BY624">
        <v>12</v>
      </c>
      <c r="BZ624" t="s">
        <v>113</v>
      </c>
      <c r="CB624" t="s">
        <v>4049</v>
      </c>
      <c r="CC624" t="s">
        <v>4042</v>
      </c>
      <c r="CE624" t="s">
        <v>141</v>
      </c>
      <c r="CF624" t="s">
        <v>118</v>
      </c>
      <c r="CG624" s="4">
        <v>96950</v>
      </c>
      <c r="CH624" s="2">
        <v>12.79</v>
      </c>
      <c r="CI624" s="2">
        <v>12.79</v>
      </c>
      <c r="CJ624" s="2">
        <v>19.190000000000001</v>
      </c>
      <c r="CK624" s="2">
        <v>19.190000000000001</v>
      </c>
      <c r="CL624" t="s">
        <v>131</v>
      </c>
      <c r="CM624" t="s">
        <v>557</v>
      </c>
      <c r="CN624" t="s">
        <v>133</v>
      </c>
      <c r="CP624" t="s">
        <v>113</v>
      </c>
      <c r="CQ624" t="s">
        <v>134</v>
      </c>
      <c r="CR624" t="s">
        <v>113</v>
      </c>
      <c r="CS624" t="s">
        <v>134</v>
      </c>
      <c r="CT624" t="s">
        <v>134</v>
      </c>
      <c r="CU624" t="s">
        <v>134</v>
      </c>
      <c r="CV624" t="s">
        <v>132</v>
      </c>
      <c r="CW624" t="s">
        <v>4050</v>
      </c>
      <c r="CX624" s="5">
        <v>16702353334</v>
      </c>
      <c r="CY624" t="s">
        <v>4045</v>
      </c>
      <c r="CZ624" t="s">
        <v>132</v>
      </c>
      <c r="DA624" t="s">
        <v>134</v>
      </c>
      <c r="DB624" t="s">
        <v>113</v>
      </c>
    </row>
    <row r="625" spans="1:111" ht="14.45" customHeight="1" x14ac:dyDescent="0.25">
      <c r="A625" t="s">
        <v>4065</v>
      </c>
      <c r="B625" t="s">
        <v>356</v>
      </c>
      <c r="C625" s="1">
        <v>44749.02383564815</v>
      </c>
      <c r="D625" s="1">
        <v>44865</v>
      </c>
      <c r="E625" t="s">
        <v>112</v>
      </c>
      <c r="F625" s="1">
        <v>44833.833333333336</v>
      </c>
      <c r="G625" t="s">
        <v>113</v>
      </c>
      <c r="H625" t="s">
        <v>113</v>
      </c>
      <c r="I625" t="s">
        <v>113</v>
      </c>
      <c r="J625" t="s">
        <v>4066</v>
      </c>
      <c r="K625" t="s">
        <v>4067</v>
      </c>
      <c r="L625" t="s">
        <v>1132</v>
      </c>
      <c r="M625" t="s">
        <v>132</v>
      </c>
      <c r="N625" t="s">
        <v>117</v>
      </c>
      <c r="O625" t="s">
        <v>118</v>
      </c>
      <c r="P625" s="4">
        <v>96950</v>
      </c>
      <c r="Q625" t="s">
        <v>119</v>
      </c>
      <c r="S625" s="5">
        <v>16702851863</v>
      </c>
      <c r="U625">
        <v>812111</v>
      </c>
      <c r="V625" t="s">
        <v>120</v>
      </c>
      <c r="X625" t="s">
        <v>4068</v>
      </c>
      <c r="Y625" t="s">
        <v>4069</v>
      </c>
      <c r="AA625" t="s">
        <v>477</v>
      </c>
      <c r="AB625" t="s">
        <v>1132</v>
      </c>
      <c r="AC625" t="s">
        <v>132</v>
      </c>
      <c r="AD625" t="s">
        <v>117</v>
      </c>
      <c r="AE625" t="s">
        <v>118</v>
      </c>
      <c r="AF625" s="4">
        <v>96950</v>
      </c>
      <c r="AG625" t="s">
        <v>119</v>
      </c>
      <c r="AI625" s="5">
        <v>16702851863</v>
      </c>
      <c r="AK625" t="s">
        <v>4070</v>
      </c>
      <c r="BC625" t="str">
        <f>"39-5012.00"</f>
        <v>39-5012.00</v>
      </c>
      <c r="BD625" t="s">
        <v>806</v>
      </c>
      <c r="BE625" t="s">
        <v>4071</v>
      </c>
      <c r="BF625" t="s">
        <v>4072</v>
      </c>
      <c r="BG625">
        <v>2</v>
      </c>
      <c r="BI625" s="1">
        <v>44835</v>
      </c>
      <c r="BJ625" s="1">
        <v>45199</v>
      </c>
      <c r="BM625">
        <v>40</v>
      </c>
      <c r="BN625">
        <v>0</v>
      </c>
      <c r="BO625">
        <v>8</v>
      </c>
      <c r="BP625">
        <v>8</v>
      </c>
      <c r="BQ625">
        <v>8</v>
      </c>
      <c r="BR625">
        <v>8</v>
      </c>
      <c r="BS625">
        <v>8</v>
      </c>
      <c r="BT625">
        <v>0</v>
      </c>
      <c r="BU625" t="str">
        <f>"8:00 AM"</f>
        <v>8:00 AM</v>
      </c>
      <c r="BV625" t="str">
        <f>"5:00 PM"</f>
        <v>5:00 PM</v>
      </c>
      <c r="BW625" t="s">
        <v>128</v>
      </c>
      <c r="BX625">
        <v>0</v>
      </c>
      <c r="BY625">
        <v>24</v>
      </c>
      <c r="BZ625" t="s">
        <v>113</v>
      </c>
      <c r="CB625" t="s">
        <v>4073</v>
      </c>
      <c r="CC625" t="s">
        <v>1132</v>
      </c>
      <c r="CD625" t="s">
        <v>132</v>
      </c>
      <c r="CE625" t="s">
        <v>117</v>
      </c>
      <c r="CF625" t="s">
        <v>118</v>
      </c>
      <c r="CG625" s="4">
        <v>96950</v>
      </c>
      <c r="CH625" s="2">
        <v>7.52</v>
      </c>
      <c r="CI625" s="2">
        <v>7.52</v>
      </c>
      <c r="CJ625" s="2">
        <v>11.28</v>
      </c>
      <c r="CK625" s="2">
        <v>11.28</v>
      </c>
      <c r="CL625" t="s">
        <v>131</v>
      </c>
      <c r="CM625" t="s">
        <v>132</v>
      </c>
      <c r="CN625" t="s">
        <v>133</v>
      </c>
      <c r="CP625" t="s">
        <v>113</v>
      </c>
      <c r="CQ625" t="s">
        <v>134</v>
      </c>
      <c r="CR625" t="s">
        <v>113</v>
      </c>
      <c r="CS625" t="s">
        <v>134</v>
      </c>
      <c r="CT625" t="s">
        <v>132</v>
      </c>
      <c r="CU625" t="s">
        <v>134</v>
      </c>
      <c r="CV625" t="s">
        <v>132</v>
      </c>
      <c r="CW625" t="s">
        <v>2381</v>
      </c>
      <c r="CX625" s="5">
        <v>16702851863</v>
      </c>
      <c r="CY625" t="s">
        <v>4070</v>
      </c>
      <c r="CZ625" t="s">
        <v>132</v>
      </c>
      <c r="DA625" t="s">
        <v>134</v>
      </c>
      <c r="DB625" t="s">
        <v>113</v>
      </c>
    </row>
    <row r="626" spans="1:111" ht="14.45" customHeight="1" x14ac:dyDescent="0.25">
      <c r="A626" t="s">
        <v>4074</v>
      </c>
      <c r="B626" t="s">
        <v>187</v>
      </c>
      <c r="C626" s="1">
        <v>44755.182016666666</v>
      </c>
      <c r="D626" s="1">
        <v>44865</v>
      </c>
      <c r="E626" t="s">
        <v>112</v>
      </c>
      <c r="F626" s="1">
        <v>44833.833333333336</v>
      </c>
      <c r="G626" t="s">
        <v>113</v>
      </c>
      <c r="H626" t="s">
        <v>113</v>
      </c>
      <c r="I626" t="s">
        <v>113</v>
      </c>
      <c r="J626" t="s">
        <v>3996</v>
      </c>
      <c r="K626" t="s">
        <v>3997</v>
      </c>
      <c r="L626" t="s">
        <v>3998</v>
      </c>
      <c r="M626" t="s">
        <v>4006</v>
      </c>
      <c r="N626" t="s">
        <v>117</v>
      </c>
      <c r="O626" t="s">
        <v>118</v>
      </c>
      <c r="P626" s="4">
        <v>96950</v>
      </c>
      <c r="Q626" t="s">
        <v>119</v>
      </c>
      <c r="S626" s="5">
        <v>16704833734</v>
      </c>
      <c r="U626">
        <v>811198</v>
      </c>
      <c r="V626" t="s">
        <v>120</v>
      </c>
      <c r="X626" t="s">
        <v>509</v>
      </c>
      <c r="Y626" t="s">
        <v>4000</v>
      </c>
      <c r="Z626" t="s">
        <v>4001</v>
      </c>
      <c r="AA626" t="s">
        <v>1146</v>
      </c>
      <c r="AB626" t="s">
        <v>3998</v>
      </c>
      <c r="AC626" t="s">
        <v>4006</v>
      </c>
      <c r="AD626" t="s">
        <v>117</v>
      </c>
      <c r="AE626" t="s">
        <v>118</v>
      </c>
      <c r="AF626" s="4">
        <v>96950</v>
      </c>
      <c r="AG626" t="s">
        <v>119</v>
      </c>
      <c r="AI626" s="5">
        <v>16704833734</v>
      </c>
      <c r="AK626" t="s">
        <v>4004</v>
      </c>
      <c r="BC626" t="str">
        <f>"49-9021.00"</f>
        <v>49-9021.00</v>
      </c>
      <c r="BD626" t="s">
        <v>3446</v>
      </c>
      <c r="BE626" t="s">
        <v>4075</v>
      </c>
      <c r="BF626" t="s">
        <v>4076</v>
      </c>
      <c r="BG626">
        <v>1</v>
      </c>
      <c r="BH626">
        <v>1</v>
      </c>
      <c r="BI626" s="1">
        <v>44835</v>
      </c>
      <c r="BJ626" s="1">
        <v>45199</v>
      </c>
      <c r="BK626" s="1">
        <v>44865</v>
      </c>
      <c r="BL626" s="1">
        <v>45199</v>
      </c>
      <c r="BM626">
        <v>40</v>
      </c>
      <c r="BN626">
        <v>0</v>
      </c>
      <c r="BO626">
        <v>8</v>
      </c>
      <c r="BP626">
        <v>8</v>
      </c>
      <c r="BQ626">
        <v>8</v>
      </c>
      <c r="BR626">
        <v>8</v>
      </c>
      <c r="BS626">
        <v>8</v>
      </c>
      <c r="BT626">
        <v>0</v>
      </c>
      <c r="BU626" t="str">
        <f>"8:00 AM"</f>
        <v>8:00 AM</v>
      </c>
      <c r="BV626" t="str">
        <f>"5:00 PM"</f>
        <v>5:00 PM</v>
      </c>
      <c r="BW626" t="s">
        <v>164</v>
      </c>
      <c r="BX626">
        <v>0</v>
      </c>
      <c r="BY626">
        <v>12</v>
      </c>
      <c r="BZ626" t="s">
        <v>113</v>
      </c>
      <c r="CB626" t="s">
        <v>128</v>
      </c>
      <c r="CC626" t="s">
        <v>3998</v>
      </c>
      <c r="CD626" t="s">
        <v>4006</v>
      </c>
      <c r="CE626" t="s">
        <v>117</v>
      </c>
      <c r="CF626" t="s">
        <v>118</v>
      </c>
      <c r="CG626" s="4">
        <v>96950</v>
      </c>
      <c r="CH626" s="2">
        <v>9.6999999999999993</v>
      </c>
      <c r="CI626" s="2">
        <v>9.6999999999999993</v>
      </c>
      <c r="CJ626" s="2">
        <v>14.55</v>
      </c>
      <c r="CK626" s="2">
        <v>14.55</v>
      </c>
      <c r="CL626" t="s">
        <v>131</v>
      </c>
      <c r="CM626" t="s">
        <v>228</v>
      </c>
      <c r="CN626" t="s">
        <v>133</v>
      </c>
      <c r="CP626" t="s">
        <v>113</v>
      </c>
      <c r="CQ626" t="s">
        <v>134</v>
      </c>
      <c r="CR626" t="s">
        <v>113</v>
      </c>
      <c r="CS626" t="s">
        <v>134</v>
      </c>
      <c r="CT626" t="s">
        <v>132</v>
      </c>
      <c r="CU626" t="s">
        <v>134</v>
      </c>
      <c r="CV626" t="s">
        <v>132</v>
      </c>
      <c r="CW626" t="s">
        <v>4077</v>
      </c>
      <c r="CX626" s="5">
        <v>16702355328</v>
      </c>
      <c r="CY626" t="s">
        <v>4004</v>
      </c>
      <c r="CZ626" t="s">
        <v>132</v>
      </c>
      <c r="DA626" t="s">
        <v>134</v>
      </c>
      <c r="DB626" t="s">
        <v>113</v>
      </c>
    </row>
    <row r="627" spans="1:111" ht="14.45" customHeight="1" x14ac:dyDescent="0.25">
      <c r="A627" t="s">
        <v>4078</v>
      </c>
      <c r="B627" t="s">
        <v>187</v>
      </c>
      <c r="C627" s="1">
        <v>44781.000614699071</v>
      </c>
      <c r="D627" s="1">
        <v>44865</v>
      </c>
      <c r="E627" t="s">
        <v>170</v>
      </c>
      <c r="G627" t="s">
        <v>113</v>
      </c>
      <c r="H627" t="s">
        <v>113</v>
      </c>
      <c r="I627" t="s">
        <v>113</v>
      </c>
      <c r="J627" t="s">
        <v>634</v>
      </c>
      <c r="L627" t="s">
        <v>627</v>
      </c>
      <c r="M627" t="s">
        <v>628</v>
      </c>
      <c r="N627" t="s">
        <v>117</v>
      </c>
      <c r="O627" t="s">
        <v>118</v>
      </c>
      <c r="P627" s="4">
        <v>96950</v>
      </c>
      <c r="Q627" t="s">
        <v>119</v>
      </c>
      <c r="R627" t="s">
        <v>132</v>
      </c>
      <c r="S627" s="5">
        <v>16709890608</v>
      </c>
      <c r="T627">
        <v>0</v>
      </c>
      <c r="U627">
        <v>81131</v>
      </c>
      <c r="V627" t="s">
        <v>120</v>
      </c>
      <c r="X627" t="s">
        <v>4079</v>
      </c>
      <c r="Y627" t="s">
        <v>4080</v>
      </c>
      <c r="Z627" t="s">
        <v>843</v>
      </c>
      <c r="AA627" t="s">
        <v>375</v>
      </c>
      <c r="AB627" t="s">
        <v>627</v>
      </c>
      <c r="AC627" t="s">
        <v>628</v>
      </c>
      <c r="AD627" t="s">
        <v>117</v>
      </c>
      <c r="AE627" t="s">
        <v>118</v>
      </c>
      <c r="AF627" s="4">
        <v>96950</v>
      </c>
      <c r="AG627" t="s">
        <v>119</v>
      </c>
      <c r="AH627" t="s">
        <v>132</v>
      </c>
      <c r="AI627" s="5">
        <v>16709890608</v>
      </c>
      <c r="AJ627">
        <v>0</v>
      </c>
      <c r="AK627" t="s">
        <v>631</v>
      </c>
      <c r="BC627" t="str">
        <f>"13-2011.00"</f>
        <v>13-2011.00</v>
      </c>
      <c r="BD627" t="s">
        <v>147</v>
      </c>
      <c r="BE627" t="s">
        <v>4081</v>
      </c>
      <c r="BF627" t="s">
        <v>908</v>
      </c>
      <c r="BG627">
        <v>1</v>
      </c>
      <c r="BH627">
        <v>1</v>
      </c>
      <c r="BI627" s="1">
        <v>44835</v>
      </c>
      <c r="BJ627" s="1">
        <v>45199</v>
      </c>
      <c r="BK627" s="1">
        <v>44865</v>
      </c>
      <c r="BL627" s="1">
        <v>45199</v>
      </c>
      <c r="BM627">
        <v>40</v>
      </c>
      <c r="BN627">
        <v>0</v>
      </c>
      <c r="BO627">
        <v>8</v>
      </c>
      <c r="BP627">
        <v>8</v>
      </c>
      <c r="BQ627">
        <v>8</v>
      </c>
      <c r="BR627">
        <v>8</v>
      </c>
      <c r="BS627">
        <v>8</v>
      </c>
      <c r="BT627">
        <v>0</v>
      </c>
      <c r="BU627" t="str">
        <f>"8:00 AM"</f>
        <v>8:00 AM</v>
      </c>
      <c r="BV627" t="str">
        <f>"5:00 PM"</f>
        <v>5:00 PM</v>
      </c>
      <c r="BW627" t="s">
        <v>394</v>
      </c>
      <c r="BX627">
        <v>0</v>
      </c>
      <c r="BY627">
        <v>24</v>
      </c>
      <c r="BZ627" t="s">
        <v>113</v>
      </c>
      <c r="CB627" t="s">
        <v>2784</v>
      </c>
      <c r="CC627" t="s">
        <v>627</v>
      </c>
      <c r="CD627" t="s">
        <v>628</v>
      </c>
      <c r="CE627" t="s">
        <v>117</v>
      </c>
      <c r="CF627" t="s">
        <v>118</v>
      </c>
      <c r="CG627" s="4">
        <v>96950</v>
      </c>
      <c r="CH627" s="2">
        <v>16.190000000000001</v>
      </c>
      <c r="CI627" s="2">
        <v>16.190000000000001</v>
      </c>
      <c r="CJ627" s="2">
        <v>24.28</v>
      </c>
      <c r="CK627" s="2">
        <v>24.28</v>
      </c>
      <c r="CL627" t="s">
        <v>131</v>
      </c>
      <c r="CM627" t="s">
        <v>132</v>
      </c>
      <c r="CN627" t="s">
        <v>133</v>
      </c>
      <c r="CP627" t="s">
        <v>113</v>
      </c>
      <c r="CQ627" t="s">
        <v>134</v>
      </c>
      <c r="CR627" t="s">
        <v>113</v>
      </c>
      <c r="CS627" t="s">
        <v>134</v>
      </c>
      <c r="CT627" t="s">
        <v>132</v>
      </c>
      <c r="CU627" t="s">
        <v>134</v>
      </c>
      <c r="CV627" t="s">
        <v>132</v>
      </c>
      <c r="CW627" t="s">
        <v>132</v>
      </c>
      <c r="CX627" s="5">
        <v>16709899914</v>
      </c>
      <c r="CY627" t="s">
        <v>631</v>
      </c>
      <c r="CZ627" t="s">
        <v>132</v>
      </c>
      <c r="DA627" t="s">
        <v>134</v>
      </c>
      <c r="DB627" t="s">
        <v>113</v>
      </c>
      <c r="DC627" t="s">
        <v>4079</v>
      </c>
      <c r="DD627" t="s">
        <v>4080</v>
      </c>
      <c r="DE627" t="s">
        <v>843</v>
      </c>
      <c r="DF627" t="s">
        <v>634</v>
      </c>
      <c r="DG627" t="s">
        <v>631</v>
      </c>
    </row>
    <row r="628" spans="1:111" ht="14.45" customHeight="1" x14ac:dyDescent="0.25">
      <c r="A628" t="s">
        <v>3950</v>
      </c>
      <c r="B628" t="s">
        <v>111</v>
      </c>
      <c r="C628" s="1">
        <v>44771.988029976848</v>
      </c>
      <c r="D628" s="1">
        <v>44863</v>
      </c>
      <c r="E628" t="s">
        <v>112</v>
      </c>
      <c r="F628" s="1">
        <v>44833.833333333336</v>
      </c>
      <c r="G628" t="s">
        <v>113</v>
      </c>
      <c r="H628" t="s">
        <v>113</v>
      </c>
      <c r="I628" t="s">
        <v>113</v>
      </c>
      <c r="J628" t="s">
        <v>3951</v>
      </c>
      <c r="L628" t="s">
        <v>2043</v>
      </c>
      <c r="M628" t="s">
        <v>2044</v>
      </c>
      <c r="N628" t="s">
        <v>141</v>
      </c>
      <c r="O628" t="s">
        <v>118</v>
      </c>
      <c r="P628" s="4">
        <v>96950</v>
      </c>
      <c r="Q628" t="s">
        <v>119</v>
      </c>
      <c r="S628" s="5">
        <v>16702353027</v>
      </c>
      <c r="U628">
        <v>561320</v>
      </c>
      <c r="V628" t="s">
        <v>120</v>
      </c>
      <c r="X628" t="s">
        <v>2656</v>
      </c>
      <c r="Y628" t="s">
        <v>2657</v>
      </c>
      <c r="Z628" t="s">
        <v>2658</v>
      </c>
      <c r="AA628" t="s">
        <v>326</v>
      </c>
      <c r="AB628" t="s">
        <v>2043</v>
      </c>
      <c r="AC628" t="s">
        <v>2044</v>
      </c>
      <c r="AD628" t="s">
        <v>141</v>
      </c>
      <c r="AE628" t="s">
        <v>118</v>
      </c>
      <c r="AF628" s="4">
        <v>96950</v>
      </c>
      <c r="AG628" t="s">
        <v>119</v>
      </c>
      <c r="AI628" s="5">
        <v>16702353027</v>
      </c>
      <c r="AK628" t="s">
        <v>3952</v>
      </c>
      <c r="BC628" t="str">
        <f>"35-2021.00"</f>
        <v>35-2021.00</v>
      </c>
      <c r="BD628" t="s">
        <v>1703</v>
      </c>
      <c r="BE628" t="s">
        <v>3953</v>
      </c>
      <c r="BF628" t="s">
        <v>3954</v>
      </c>
      <c r="BG628">
        <v>2</v>
      </c>
      <c r="BI628" s="1">
        <v>44835</v>
      </c>
      <c r="BJ628" s="1">
        <v>45199</v>
      </c>
      <c r="BM628">
        <v>35</v>
      </c>
      <c r="BN628">
        <v>0</v>
      </c>
      <c r="BO628">
        <v>7</v>
      </c>
      <c r="BP628">
        <v>7</v>
      </c>
      <c r="BQ628">
        <v>7</v>
      </c>
      <c r="BR628">
        <v>7</v>
      </c>
      <c r="BS628">
        <v>7</v>
      </c>
      <c r="BT628">
        <v>0</v>
      </c>
      <c r="BU628" t="str">
        <f>"7:00 AM"</f>
        <v>7:00 AM</v>
      </c>
      <c r="BV628" t="str">
        <f>"2:00 PM"</f>
        <v>2:00 PM</v>
      </c>
      <c r="BW628" t="s">
        <v>164</v>
      </c>
      <c r="BX628">
        <v>0</v>
      </c>
      <c r="BY628">
        <v>3</v>
      </c>
      <c r="BZ628" t="s">
        <v>113</v>
      </c>
      <c r="CB628" t="s">
        <v>3955</v>
      </c>
      <c r="CC628" t="s">
        <v>2043</v>
      </c>
      <c r="CD628" t="s">
        <v>2044</v>
      </c>
      <c r="CE628" t="s">
        <v>141</v>
      </c>
      <c r="CF628" t="s">
        <v>118</v>
      </c>
      <c r="CG628" s="4">
        <v>96950</v>
      </c>
      <c r="CH628" s="2">
        <v>7.87</v>
      </c>
      <c r="CI628" s="2">
        <v>7.87</v>
      </c>
      <c r="CJ628" s="2">
        <v>11.81</v>
      </c>
      <c r="CK628" s="2">
        <v>11.81</v>
      </c>
      <c r="CL628" t="s">
        <v>131</v>
      </c>
      <c r="CM628" t="s">
        <v>128</v>
      </c>
      <c r="CN628" t="s">
        <v>133</v>
      </c>
      <c r="CP628" t="s">
        <v>113</v>
      </c>
      <c r="CQ628" t="s">
        <v>134</v>
      </c>
      <c r="CR628" t="s">
        <v>113</v>
      </c>
      <c r="CS628" t="s">
        <v>134</v>
      </c>
      <c r="CT628" t="s">
        <v>132</v>
      </c>
      <c r="CU628" t="s">
        <v>134</v>
      </c>
      <c r="CV628" t="s">
        <v>132</v>
      </c>
      <c r="CW628" t="s">
        <v>2053</v>
      </c>
      <c r="CX628" s="5">
        <v>16702353027</v>
      </c>
      <c r="CY628" t="s">
        <v>3952</v>
      </c>
      <c r="CZ628" t="s">
        <v>132</v>
      </c>
      <c r="DA628" t="s">
        <v>134</v>
      </c>
      <c r="DB628" t="s">
        <v>113</v>
      </c>
      <c r="DC628" t="s">
        <v>128</v>
      </c>
    </row>
    <row r="629" spans="1:111" ht="14.45" customHeight="1" x14ac:dyDescent="0.25">
      <c r="A629" t="s">
        <v>3956</v>
      </c>
      <c r="B629" t="s">
        <v>111</v>
      </c>
      <c r="C629" s="1">
        <v>44778.870403009256</v>
      </c>
      <c r="D629" s="1">
        <v>44863</v>
      </c>
      <c r="E629" t="s">
        <v>112</v>
      </c>
      <c r="F629" s="1">
        <v>44833.833333333336</v>
      </c>
      <c r="G629" t="s">
        <v>113</v>
      </c>
      <c r="H629" t="s">
        <v>113</v>
      </c>
      <c r="I629" t="s">
        <v>113</v>
      </c>
      <c r="J629" t="s">
        <v>3957</v>
      </c>
      <c r="L629" t="s">
        <v>2043</v>
      </c>
      <c r="M629" t="s">
        <v>2044</v>
      </c>
      <c r="N629" t="s">
        <v>141</v>
      </c>
      <c r="O629" t="s">
        <v>118</v>
      </c>
      <c r="P629" s="4">
        <v>96950</v>
      </c>
      <c r="Q629" t="s">
        <v>119</v>
      </c>
      <c r="S629" s="5">
        <v>16702353027</v>
      </c>
      <c r="U629">
        <v>561320</v>
      </c>
      <c r="V629" t="s">
        <v>120</v>
      </c>
      <c r="X629" t="s">
        <v>2656</v>
      </c>
      <c r="Y629" t="s">
        <v>2657</v>
      </c>
      <c r="Z629" t="s">
        <v>2658</v>
      </c>
      <c r="AA629" t="s">
        <v>326</v>
      </c>
      <c r="AB629" t="s">
        <v>2043</v>
      </c>
      <c r="AC629" t="s">
        <v>2044</v>
      </c>
      <c r="AD629" t="s">
        <v>141</v>
      </c>
      <c r="AE629" t="s">
        <v>118</v>
      </c>
      <c r="AF629" s="4">
        <v>96950</v>
      </c>
      <c r="AG629" t="s">
        <v>119</v>
      </c>
      <c r="AI629" s="5">
        <v>16702353027</v>
      </c>
      <c r="AK629" t="s">
        <v>3958</v>
      </c>
      <c r="BC629" t="str">
        <f>"35-1012.00"</f>
        <v>35-1012.00</v>
      </c>
      <c r="BD629" t="s">
        <v>338</v>
      </c>
      <c r="BE629" t="s">
        <v>3959</v>
      </c>
      <c r="BF629" t="s">
        <v>3960</v>
      </c>
      <c r="BG629">
        <v>2</v>
      </c>
      <c r="BI629" s="1">
        <v>44835</v>
      </c>
      <c r="BJ629" s="1">
        <v>45199</v>
      </c>
      <c r="BM629">
        <v>35</v>
      </c>
      <c r="BN629">
        <v>0</v>
      </c>
      <c r="BO629">
        <v>7</v>
      </c>
      <c r="BP629">
        <v>7</v>
      </c>
      <c r="BQ629">
        <v>7</v>
      </c>
      <c r="BR629">
        <v>7</v>
      </c>
      <c r="BS629">
        <v>7</v>
      </c>
      <c r="BT629">
        <v>0</v>
      </c>
      <c r="BU629" t="str">
        <f>"8:00 AM"</f>
        <v>8:00 AM</v>
      </c>
      <c r="BV629" t="str">
        <f>"3:00 PM"</f>
        <v>3:00 PM</v>
      </c>
      <c r="BW629" t="s">
        <v>164</v>
      </c>
      <c r="BX629">
        <v>0</v>
      </c>
      <c r="BY629">
        <v>3</v>
      </c>
      <c r="BZ629" t="s">
        <v>134</v>
      </c>
      <c r="CA629">
        <v>3</v>
      </c>
      <c r="CB629" t="s">
        <v>3961</v>
      </c>
      <c r="CC629" t="s">
        <v>2043</v>
      </c>
      <c r="CD629" t="s">
        <v>2044</v>
      </c>
      <c r="CE629" t="s">
        <v>141</v>
      </c>
      <c r="CF629" t="s">
        <v>118</v>
      </c>
      <c r="CG629" s="4">
        <v>96950</v>
      </c>
      <c r="CH629" s="2">
        <v>9.75</v>
      </c>
      <c r="CI629" s="2">
        <v>9.75</v>
      </c>
      <c r="CJ629" s="2">
        <v>14.63</v>
      </c>
      <c r="CK629" s="2">
        <v>14.63</v>
      </c>
      <c r="CL629" t="s">
        <v>131</v>
      </c>
      <c r="CN629" t="s">
        <v>133</v>
      </c>
      <c r="CP629" t="s">
        <v>113</v>
      </c>
      <c r="CQ629" t="s">
        <v>134</v>
      </c>
      <c r="CR629" t="s">
        <v>113</v>
      </c>
      <c r="CS629" t="s">
        <v>134</v>
      </c>
      <c r="CT629" t="s">
        <v>132</v>
      </c>
      <c r="CU629" t="s">
        <v>134</v>
      </c>
      <c r="CV629" t="s">
        <v>132</v>
      </c>
      <c r="CW629" t="s">
        <v>2053</v>
      </c>
      <c r="CX629" s="5">
        <v>16702353027</v>
      </c>
      <c r="CY629" t="s">
        <v>3952</v>
      </c>
      <c r="CZ629" t="s">
        <v>132</v>
      </c>
      <c r="DA629" t="s">
        <v>134</v>
      </c>
      <c r="DB629" t="s">
        <v>113</v>
      </c>
      <c r="DC629" t="s">
        <v>128</v>
      </c>
    </row>
    <row r="630" spans="1:111" ht="14.45" customHeight="1" x14ac:dyDescent="0.25">
      <c r="A630" t="s">
        <v>3962</v>
      </c>
      <c r="B630" t="s">
        <v>111</v>
      </c>
      <c r="C630" s="1">
        <v>44849.068839120373</v>
      </c>
      <c r="D630" s="1">
        <v>44863</v>
      </c>
      <c r="E630" t="s">
        <v>112</v>
      </c>
      <c r="F630" s="1">
        <v>44864.833333333336</v>
      </c>
      <c r="G630" t="s">
        <v>113</v>
      </c>
      <c r="H630" t="s">
        <v>113</v>
      </c>
      <c r="I630" t="s">
        <v>113</v>
      </c>
      <c r="J630" t="s">
        <v>3951</v>
      </c>
      <c r="L630" t="s">
        <v>2043</v>
      </c>
      <c r="M630" t="s">
        <v>2044</v>
      </c>
      <c r="N630" t="s">
        <v>141</v>
      </c>
      <c r="O630" t="s">
        <v>118</v>
      </c>
      <c r="P630" s="4">
        <v>96950</v>
      </c>
      <c r="Q630" t="s">
        <v>119</v>
      </c>
      <c r="S630" s="5">
        <v>16702353027</v>
      </c>
      <c r="U630">
        <v>561320</v>
      </c>
      <c r="V630" t="s">
        <v>120</v>
      </c>
      <c r="X630" t="s">
        <v>2656</v>
      </c>
      <c r="Y630" t="s">
        <v>2657</v>
      </c>
      <c r="Z630" t="s">
        <v>2658</v>
      </c>
      <c r="AA630" t="s">
        <v>326</v>
      </c>
      <c r="AB630" t="s">
        <v>2043</v>
      </c>
      <c r="AC630" t="s">
        <v>2044</v>
      </c>
      <c r="AD630" t="s">
        <v>141</v>
      </c>
      <c r="AE630" t="s">
        <v>118</v>
      </c>
      <c r="AF630" s="4">
        <v>96950</v>
      </c>
      <c r="AG630" t="s">
        <v>119</v>
      </c>
      <c r="AI630" s="5">
        <v>16702353027</v>
      </c>
      <c r="AK630" t="s">
        <v>3952</v>
      </c>
      <c r="BC630" t="str">
        <f>"35-2021.00"</f>
        <v>35-2021.00</v>
      </c>
      <c r="BD630" t="s">
        <v>1703</v>
      </c>
      <c r="BE630" t="s">
        <v>3953</v>
      </c>
      <c r="BF630" t="s">
        <v>3954</v>
      </c>
      <c r="BG630">
        <v>2</v>
      </c>
      <c r="BI630" s="1">
        <v>44866</v>
      </c>
      <c r="BJ630" s="1">
        <v>45230</v>
      </c>
      <c r="BM630">
        <v>35</v>
      </c>
      <c r="BN630">
        <v>0</v>
      </c>
      <c r="BO630">
        <v>7</v>
      </c>
      <c r="BP630">
        <v>7</v>
      </c>
      <c r="BQ630">
        <v>7</v>
      </c>
      <c r="BR630">
        <v>7</v>
      </c>
      <c r="BS630">
        <v>7</v>
      </c>
      <c r="BT630">
        <v>0</v>
      </c>
      <c r="BU630" t="str">
        <f>"7:00 AM"</f>
        <v>7:00 AM</v>
      </c>
      <c r="BV630" t="str">
        <f>"2:00 PM"</f>
        <v>2:00 PM</v>
      </c>
      <c r="BW630" t="s">
        <v>164</v>
      </c>
      <c r="BX630">
        <v>0</v>
      </c>
      <c r="BY630">
        <v>3</v>
      </c>
      <c r="BZ630" t="s">
        <v>113</v>
      </c>
      <c r="CB630" t="s">
        <v>3955</v>
      </c>
      <c r="CC630" t="s">
        <v>2043</v>
      </c>
      <c r="CD630" t="s">
        <v>2044</v>
      </c>
      <c r="CE630" t="s">
        <v>141</v>
      </c>
      <c r="CF630" t="s">
        <v>118</v>
      </c>
      <c r="CG630" s="4">
        <v>96950</v>
      </c>
      <c r="CH630" s="2">
        <v>7.87</v>
      </c>
      <c r="CI630" s="2">
        <v>7.87</v>
      </c>
      <c r="CJ630" s="2">
        <v>11.81</v>
      </c>
      <c r="CK630" s="2">
        <v>11.81</v>
      </c>
      <c r="CL630" t="s">
        <v>131</v>
      </c>
      <c r="CM630" t="s">
        <v>128</v>
      </c>
      <c r="CN630" t="s">
        <v>133</v>
      </c>
      <c r="CP630" t="s">
        <v>113</v>
      </c>
      <c r="CQ630" t="s">
        <v>134</v>
      </c>
      <c r="CR630" t="s">
        <v>113</v>
      </c>
      <c r="CS630" t="s">
        <v>134</v>
      </c>
      <c r="CT630" t="s">
        <v>132</v>
      </c>
      <c r="CU630" t="s">
        <v>134</v>
      </c>
      <c r="CV630" t="s">
        <v>132</v>
      </c>
      <c r="CW630" t="s">
        <v>2053</v>
      </c>
      <c r="CX630" s="5">
        <v>16702353027</v>
      </c>
      <c r="CY630" t="s">
        <v>3952</v>
      </c>
      <c r="CZ630" t="s">
        <v>132</v>
      </c>
      <c r="DA630" t="s">
        <v>134</v>
      </c>
      <c r="DB630" t="s">
        <v>113</v>
      </c>
      <c r="DC630" t="s">
        <v>228</v>
      </c>
    </row>
    <row r="631" spans="1:111" ht="14.45" customHeight="1" x14ac:dyDescent="0.25">
      <c r="A631" t="s">
        <v>3963</v>
      </c>
      <c r="B631" t="s">
        <v>111</v>
      </c>
      <c r="C631" s="1">
        <v>44863.15401435185</v>
      </c>
      <c r="D631" s="1">
        <v>44863</v>
      </c>
      <c r="E631" t="s">
        <v>170</v>
      </c>
      <c r="G631" t="s">
        <v>113</v>
      </c>
      <c r="H631" t="s">
        <v>113</v>
      </c>
      <c r="I631" t="s">
        <v>113</v>
      </c>
      <c r="J631" t="s">
        <v>3951</v>
      </c>
      <c r="L631" t="s">
        <v>2043</v>
      </c>
      <c r="M631" t="s">
        <v>2044</v>
      </c>
      <c r="N631" t="s">
        <v>141</v>
      </c>
      <c r="O631" t="s">
        <v>118</v>
      </c>
      <c r="P631" s="4">
        <v>96950</v>
      </c>
      <c r="Q631" t="s">
        <v>119</v>
      </c>
      <c r="S631" s="5">
        <v>16702353027</v>
      </c>
      <c r="U631">
        <v>561320</v>
      </c>
      <c r="V631" t="s">
        <v>120</v>
      </c>
      <c r="X631" t="s">
        <v>2656</v>
      </c>
      <c r="Y631" t="s">
        <v>2657</v>
      </c>
      <c r="Z631" t="s">
        <v>2658</v>
      </c>
      <c r="AA631" t="s">
        <v>326</v>
      </c>
      <c r="AB631" t="s">
        <v>2043</v>
      </c>
      <c r="AC631" t="s">
        <v>2044</v>
      </c>
      <c r="AD631" t="s">
        <v>141</v>
      </c>
      <c r="AE631" t="s">
        <v>118</v>
      </c>
      <c r="AF631" s="4">
        <v>96950</v>
      </c>
      <c r="AG631" t="s">
        <v>119</v>
      </c>
      <c r="AI631" s="5">
        <v>16702353027</v>
      </c>
      <c r="AK631" t="s">
        <v>3952</v>
      </c>
      <c r="BC631" t="str">
        <f>"35-2021.00"</f>
        <v>35-2021.00</v>
      </c>
      <c r="BD631" t="s">
        <v>1703</v>
      </c>
      <c r="BE631" t="s">
        <v>3953</v>
      </c>
      <c r="BF631" t="s">
        <v>3954</v>
      </c>
      <c r="BG631">
        <v>2</v>
      </c>
      <c r="BI631" s="1">
        <v>44896</v>
      </c>
      <c r="BJ631" s="1">
        <v>45260</v>
      </c>
      <c r="BM631">
        <v>35</v>
      </c>
      <c r="BN631">
        <v>0</v>
      </c>
      <c r="BO631">
        <v>7</v>
      </c>
      <c r="BP631">
        <v>7</v>
      </c>
      <c r="BQ631">
        <v>7</v>
      </c>
      <c r="BR631">
        <v>7</v>
      </c>
      <c r="BS631">
        <v>7</v>
      </c>
      <c r="BT631">
        <v>0</v>
      </c>
      <c r="BU631" t="str">
        <f>"7:00 AM"</f>
        <v>7:00 AM</v>
      </c>
      <c r="BV631" t="str">
        <f>"2:00 PM"</f>
        <v>2:00 PM</v>
      </c>
      <c r="BW631" t="s">
        <v>164</v>
      </c>
      <c r="BX631">
        <v>0</v>
      </c>
      <c r="BY631">
        <v>3</v>
      </c>
      <c r="BZ631" t="s">
        <v>113</v>
      </c>
      <c r="CB631" t="s">
        <v>3955</v>
      </c>
      <c r="CC631" t="s">
        <v>2043</v>
      </c>
      <c r="CD631" t="s">
        <v>2044</v>
      </c>
      <c r="CE631" t="s">
        <v>141</v>
      </c>
      <c r="CF631" t="s">
        <v>118</v>
      </c>
      <c r="CG631" s="4">
        <v>96950</v>
      </c>
      <c r="CH631" s="2">
        <v>7.87</v>
      </c>
      <c r="CI631" s="2">
        <v>7.87</v>
      </c>
      <c r="CJ631" s="2">
        <v>11.81</v>
      </c>
      <c r="CK631" s="2">
        <v>11.81</v>
      </c>
      <c r="CL631" t="s">
        <v>131</v>
      </c>
      <c r="CM631" t="s">
        <v>128</v>
      </c>
      <c r="CN631" t="s">
        <v>133</v>
      </c>
      <c r="CP631" t="s">
        <v>113</v>
      </c>
      <c r="CQ631" t="s">
        <v>134</v>
      </c>
      <c r="CR631" t="s">
        <v>113</v>
      </c>
      <c r="CS631" t="s">
        <v>134</v>
      </c>
      <c r="CT631" t="s">
        <v>132</v>
      </c>
      <c r="CU631" t="s">
        <v>134</v>
      </c>
      <c r="CV631" t="s">
        <v>132</v>
      </c>
      <c r="CW631" t="s">
        <v>3964</v>
      </c>
      <c r="CX631" s="5">
        <v>16702353027</v>
      </c>
      <c r="CY631" t="s">
        <v>3952</v>
      </c>
      <c r="CZ631" t="s">
        <v>128</v>
      </c>
      <c r="DA631" t="s">
        <v>134</v>
      </c>
      <c r="DB631" t="s">
        <v>113</v>
      </c>
      <c r="DC631" t="s">
        <v>128</v>
      </c>
    </row>
    <row r="632" spans="1:111" ht="14.45" customHeight="1" x14ac:dyDescent="0.25">
      <c r="A632" t="s">
        <v>3965</v>
      </c>
      <c r="B632" t="s">
        <v>111</v>
      </c>
      <c r="C632" s="1">
        <v>44849.078907060182</v>
      </c>
      <c r="D632" s="1">
        <v>44863</v>
      </c>
      <c r="E632" t="s">
        <v>112</v>
      </c>
      <c r="F632" s="1">
        <v>44864.833333333336</v>
      </c>
      <c r="G632" t="s">
        <v>113</v>
      </c>
      <c r="H632" t="s">
        <v>113</v>
      </c>
      <c r="I632" t="s">
        <v>113</v>
      </c>
      <c r="J632" t="s">
        <v>3957</v>
      </c>
      <c r="L632" t="s">
        <v>2043</v>
      </c>
      <c r="M632" t="s">
        <v>2044</v>
      </c>
      <c r="N632" t="s">
        <v>141</v>
      </c>
      <c r="O632" t="s">
        <v>118</v>
      </c>
      <c r="P632" s="4">
        <v>96950</v>
      </c>
      <c r="Q632" t="s">
        <v>119</v>
      </c>
      <c r="S632" s="5">
        <v>16702353027</v>
      </c>
      <c r="U632">
        <v>561320</v>
      </c>
      <c r="V632" t="s">
        <v>120</v>
      </c>
      <c r="X632" t="s">
        <v>2656</v>
      </c>
      <c r="Y632" t="s">
        <v>2657</v>
      </c>
      <c r="Z632" t="s">
        <v>2658</v>
      </c>
      <c r="AA632" t="s">
        <v>326</v>
      </c>
      <c r="AB632" t="s">
        <v>2043</v>
      </c>
      <c r="AC632" t="s">
        <v>2044</v>
      </c>
      <c r="AD632" t="s">
        <v>141</v>
      </c>
      <c r="AE632" t="s">
        <v>118</v>
      </c>
      <c r="AF632" s="4">
        <v>96950</v>
      </c>
      <c r="AG632" t="s">
        <v>119</v>
      </c>
      <c r="AI632" s="5">
        <v>16702353027</v>
      </c>
      <c r="AK632" t="s">
        <v>3958</v>
      </c>
      <c r="BC632" t="str">
        <f>"35-1012.00"</f>
        <v>35-1012.00</v>
      </c>
      <c r="BD632" t="s">
        <v>338</v>
      </c>
      <c r="BE632" t="s">
        <v>3959</v>
      </c>
      <c r="BF632" t="s">
        <v>3960</v>
      </c>
      <c r="BG632">
        <v>2</v>
      </c>
      <c r="BI632" s="1">
        <v>44866</v>
      </c>
      <c r="BJ632" s="1">
        <v>45230</v>
      </c>
      <c r="BM632">
        <v>35</v>
      </c>
      <c r="BN632">
        <v>0</v>
      </c>
      <c r="BO632">
        <v>7</v>
      </c>
      <c r="BP632">
        <v>7</v>
      </c>
      <c r="BQ632">
        <v>7</v>
      </c>
      <c r="BR632">
        <v>7</v>
      </c>
      <c r="BS632">
        <v>7</v>
      </c>
      <c r="BT632">
        <v>0</v>
      </c>
      <c r="BU632" t="str">
        <f>"8:00 AM"</f>
        <v>8:00 AM</v>
      </c>
      <c r="BV632" t="str">
        <f>"3:00 PM"</f>
        <v>3:00 PM</v>
      </c>
      <c r="BW632" t="s">
        <v>164</v>
      </c>
      <c r="BX632">
        <v>0</v>
      </c>
      <c r="BY632">
        <v>3</v>
      </c>
      <c r="BZ632" t="s">
        <v>134</v>
      </c>
      <c r="CA632">
        <v>3</v>
      </c>
      <c r="CB632" t="s">
        <v>3961</v>
      </c>
      <c r="CC632" t="s">
        <v>2043</v>
      </c>
      <c r="CD632" t="s">
        <v>2044</v>
      </c>
      <c r="CE632" t="s">
        <v>141</v>
      </c>
      <c r="CG632" s="4">
        <v>96950</v>
      </c>
      <c r="CH632" s="2">
        <v>9.75</v>
      </c>
      <c r="CI632" s="2">
        <v>9.75</v>
      </c>
      <c r="CJ632" s="2">
        <v>14.63</v>
      </c>
      <c r="CK632" s="2">
        <v>14.63</v>
      </c>
      <c r="CL632" t="s">
        <v>131</v>
      </c>
      <c r="CM632" t="s">
        <v>128</v>
      </c>
      <c r="CN632" t="s">
        <v>133</v>
      </c>
      <c r="CP632" t="s">
        <v>113</v>
      </c>
      <c r="CQ632" t="s">
        <v>134</v>
      </c>
      <c r="CR632" t="s">
        <v>113</v>
      </c>
      <c r="CS632" t="s">
        <v>134</v>
      </c>
      <c r="CT632" t="s">
        <v>132</v>
      </c>
      <c r="CU632" t="s">
        <v>134</v>
      </c>
      <c r="CV632" t="s">
        <v>132</v>
      </c>
      <c r="CW632" t="s">
        <v>2053</v>
      </c>
      <c r="CX632" s="5">
        <v>16702353027</v>
      </c>
      <c r="CY632" t="s">
        <v>3952</v>
      </c>
      <c r="CZ632" t="s">
        <v>132</v>
      </c>
      <c r="DA632" t="s">
        <v>134</v>
      </c>
      <c r="DB632" t="s">
        <v>113</v>
      </c>
      <c r="DC632" t="s">
        <v>228</v>
      </c>
    </row>
    <row r="633" spans="1:111" ht="14.45" customHeight="1" x14ac:dyDescent="0.25">
      <c r="A633" t="s">
        <v>3894</v>
      </c>
      <c r="B633" t="s">
        <v>187</v>
      </c>
      <c r="C633" s="1">
        <v>44750.12224178241</v>
      </c>
      <c r="D633" s="1">
        <v>44862</v>
      </c>
      <c r="E633" t="s">
        <v>170</v>
      </c>
      <c r="G633" t="s">
        <v>113</v>
      </c>
      <c r="H633" t="s">
        <v>113</v>
      </c>
      <c r="I633" t="s">
        <v>113</v>
      </c>
      <c r="J633" t="s">
        <v>2085</v>
      </c>
      <c r="L633" t="s">
        <v>3895</v>
      </c>
      <c r="M633" t="s">
        <v>3896</v>
      </c>
      <c r="N633" t="s">
        <v>1132</v>
      </c>
      <c r="O633" t="s">
        <v>118</v>
      </c>
      <c r="P633" s="4">
        <v>96950</v>
      </c>
      <c r="Q633" t="s">
        <v>119</v>
      </c>
      <c r="R633" t="s">
        <v>183</v>
      </c>
      <c r="S633" s="5">
        <v>16702852253</v>
      </c>
      <c r="U633">
        <v>81131</v>
      </c>
      <c r="V633" t="s">
        <v>120</v>
      </c>
      <c r="X633" t="s">
        <v>2089</v>
      </c>
      <c r="Y633" t="s">
        <v>2090</v>
      </c>
      <c r="Z633" t="s">
        <v>2091</v>
      </c>
      <c r="AA633" t="s">
        <v>2092</v>
      </c>
      <c r="AB633" t="s">
        <v>2087</v>
      </c>
      <c r="AC633" t="s">
        <v>2088</v>
      </c>
      <c r="AD633" t="s">
        <v>815</v>
      </c>
      <c r="AE633" t="s">
        <v>118</v>
      </c>
      <c r="AF633" s="4">
        <v>96950</v>
      </c>
      <c r="AG633" t="s">
        <v>119</v>
      </c>
      <c r="AH633" t="s">
        <v>183</v>
      </c>
      <c r="AI633" s="5">
        <v>16702852253</v>
      </c>
      <c r="AK633" t="s">
        <v>2093</v>
      </c>
      <c r="BC633" t="str">
        <f>"49-3042.00"</f>
        <v>49-3042.00</v>
      </c>
      <c r="BD633" t="s">
        <v>1472</v>
      </c>
      <c r="BE633" t="s">
        <v>3897</v>
      </c>
      <c r="BF633" t="s">
        <v>3898</v>
      </c>
      <c r="BG633">
        <v>1</v>
      </c>
      <c r="BH633">
        <v>1</v>
      </c>
      <c r="BI633" s="1">
        <v>44775</v>
      </c>
      <c r="BJ633" s="1">
        <v>45139</v>
      </c>
      <c r="BK633" s="1">
        <v>44862</v>
      </c>
      <c r="BL633" s="1">
        <v>45139</v>
      </c>
      <c r="BM633">
        <v>40</v>
      </c>
      <c r="BN633">
        <v>0</v>
      </c>
      <c r="BO633">
        <v>7</v>
      </c>
      <c r="BP633">
        <v>6</v>
      </c>
      <c r="BQ633">
        <v>6</v>
      </c>
      <c r="BR633">
        <v>7</v>
      </c>
      <c r="BS633">
        <v>7</v>
      </c>
      <c r="BT633">
        <v>7</v>
      </c>
      <c r="BU633" t="str">
        <f>"8:00 AM"</f>
        <v>8:00 AM</v>
      </c>
      <c r="BV633" t="str">
        <f>"5:00 PM"</f>
        <v>5:00 PM</v>
      </c>
      <c r="BW633" t="s">
        <v>128</v>
      </c>
      <c r="BX633">
        <v>0</v>
      </c>
      <c r="BY633">
        <v>24</v>
      </c>
      <c r="BZ633" t="s">
        <v>113</v>
      </c>
      <c r="CB633" t="s">
        <v>3899</v>
      </c>
      <c r="CC633" t="s">
        <v>3895</v>
      </c>
      <c r="CD633" t="s">
        <v>3896</v>
      </c>
      <c r="CE633" t="s">
        <v>1132</v>
      </c>
      <c r="CF633" t="s">
        <v>118</v>
      </c>
      <c r="CG633" s="4">
        <v>96950</v>
      </c>
      <c r="CH633" s="2">
        <v>10.15</v>
      </c>
      <c r="CI633" s="2">
        <v>10.15</v>
      </c>
      <c r="CJ633" s="2">
        <v>15.23</v>
      </c>
      <c r="CK633" s="2">
        <v>15.23</v>
      </c>
      <c r="CL633" t="s">
        <v>131</v>
      </c>
      <c r="CM633" t="s">
        <v>183</v>
      </c>
      <c r="CN633" t="s">
        <v>133</v>
      </c>
      <c r="CP633" t="s">
        <v>113</v>
      </c>
      <c r="CQ633" t="s">
        <v>134</v>
      </c>
      <c r="CR633" t="s">
        <v>113</v>
      </c>
      <c r="CS633" t="s">
        <v>134</v>
      </c>
      <c r="CT633" t="s">
        <v>132</v>
      </c>
      <c r="CU633" t="s">
        <v>134</v>
      </c>
      <c r="CV633" t="s">
        <v>132</v>
      </c>
      <c r="CW633" t="s">
        <v>2096</v>
      </c>
      <c r="CX633" s="5">
        <v>16702852253</v>
      </c>
      <c r="CY633" t="s">
        <v>2093</v>
      </c>
      <c r="CZ633" t="s">
        <v>399</v>
      </c>
      <c r="DA633" t="s">
        <v>134</v>
      </c>
      <c r="DB633" t="s">
        <v>113</v>
      </c>
    </row>
    <row r="634" spans="1:111" ht="14.45" customHeight="1" x14ac:dyDescent="0.25">
      <c r="A634" t="s">
        <v>3900</v>
      </c>
      <c r="B634" t="s">
        <v>356</v>
      </c>
      <c r="C634" s="1">
        <v>44810.995595023145</v>
      </c>
      <c r="D634" s="1">
        <v>44862</v>
      </c>
      <c r="E634" t="s">
        <v>112</v>
      </c>
      <c r="F634" s="1">
        <v>44834.833333333336</v>
      </c>
      <c r="G634" t="s">
        <v>113</v>
      </c>
      <c r="H634" t="s">
        <v>113</v>
      </c>
      <c r="I634" t="s">
        <v>113</v>
      </c>
      <c r="J634" t="s">
        <v>3901</v>
      </c>
      <c r="K634" t="s">
        <v>3902</v>
      </c>
      <c r="L634" t="s">
        <v>3903</v>
      </c>
      <c r="N634" t="s">
        <v>117</v>
      </c>
      <c r="O634" t="s">
        <v>118</v>
      </c>
      <c r="P634" s="4">
        <v>96950</v>
      </c>
      <c r="Q634" t="s">
        <v>119</v>
      </c>
      <c r="S634" s="5">
        <v>16702851621</v>
      </c>
      <c r="U634">
        <v>4451</v>
      </c>
      <c r="V634" t="s">
        <v>120</v>
      </c>
      <c r="X634" t="s">
        <v>2505</v>
      </c>
      <c r="Y634" t="s">
        <v>3325</v>
      </c>
      <c r="AA634" t="s">
        <v>477</v>
      </c>
      <c r="AB634" t="s">
        <v>3324</v>
      </c>
      <c r="AD634" t="s">
        <v>117</v>
      </c>
      <c r="AE634" t="s">
        <v>118</v>
      </c>
      <c r="AF634" s="4">
        <v>96950</v>
      </c>
      <c r="AG634" t="s">
        <v>119</v>
      </c>
      <c r="AI634" s="5">
        <v>16702851621</v>
      </c>
      <c r="AK634" t="s">
        <v>3904</v>
      </c>
      <c r="BC634" t="str">
        <f>"51-3021.00"</f>
        <v>51-3021.00</v>
      </c>
      <c r="BD634" t="s">
        <v>2123</v>
      </c>
      <c r="BE634" t="s">
        <v>3905</v>
      </c>
      <c r="BF634" t="s">
        <v>3906</v>
      </c>
      <c r="BG634">
        <v>2</v>
      </c>
      <c r="BI634" s="1">
        <v>44835</v>
      </c>
      <c r="BJ634" s="1">
        <v>45199</v>
      </c>
      <c r="BM634">
        <v>40</v>
      </c>
      <c r="BN634">
        <v>0</v>
      </c>
      <c r="BO634">
        <v>8</v>
      </c>
      <c r="BP634">
        <v>8</v>
      </c>
      <c r="BQ634">
        <v>8</v>
      </c>
      <c r="BR634">
        <v>8</v>
      </c>
      <c r="BS634">
        <v>8</v>
      </c>
      <c r="BT634">
        <v>0</v>
      </c>
      <c r="BU634" t="str">
        <f>"8:00 AM"</f>
        <v>8:00 AM</v>
      </c>
      <c r="BV634" t="str">
        <f>"5:00 PM"</f>
        <v>5:00 PM</v>
      </c>
      <c r="BW634" t="s">
        <v>128</v>
      </c>
      <c r="BX634">
        <v>0</v>
      </c>
      <c r="BY634">
        <v>3</v>
      </c>
      <c r="BZ634" t="s">
        <v>113</v>
      </c>
      <c r="CB634" s="3" t="s">
        <v>3907</v>
      </c>
      <c r="CC634" t="s">
        <v>3324</v>
      </c>
      <c r="CE634" t="s">
        <v>117</v>
      </c>
      <c r="CG634" s="4">
        <v>96950</v>
      </c>
      <c r="CH634" s="2">
        <v>8.2799999999999994</v>
      </c>
      <c r="CI634" s="2">
        <v>8.2799999999999994</v>
      </c>
      <c r="CJ634" s="2">
        <v>12.42</v>
      </c>
      <c r="CK634" s="2">
        <v>12.42</v>
      </c>
      <c r="CL634" t="s">
        <v>131</v>
      </c>
      <c r="CM634" t="s">
        <v>132</v>
      </c>
      <c r="CN634" t="s">
        <v>133</v>
      </c>
      <c r="CP634" t="s">
        <v>113</v>
      </c>
      <c r="CQ634" t="s">
        <v>134</v>
      </c>
      <c r="CR634" t="s">
        <v>113</v>
      </c>
      <c r="CS634" t="s">
        <v>134</v>
      </c>
      <c r="CT634" t="s">
        <v>132</v>
      </c>
      <c r="CU634" t="s">
        <v>134</v>
      </c>
      <c r="CV634" t="s">
        <v>132</v>
      </c>
      <c r="CW634" t="s">
        <v>2511</v>
      </c>
      <c r="CX634" s="5">
        <v>16702851621</v>
      </c>
      <c r="CY634" t="s">
        <v>3326</v>
      </c>
      <c r="CZ634" t="s">
        <v>132</v>
      </c>
      <c r="DA634" t="s">
        <v>134</v>
      </c>
      <c r="DB634" t="s">
        <v>113</v>
      </c>
    </row>
    <row r="635" spans="1:111" ht="14.45" customHeight="1" x14ac:dyDescent="0.25">
      <c r="A635" t="s">
        <v>3908</v>
      </c>
      <c r="B635" t="s">
        <v>356</v>
      </c>
      <c r="C635" s="1">
        <v>44743.220437152777</v>
      </c>
      <c r="D635" s="1">
        <v>44862</v>
      </c>
      <c r="E635" t="s">
        <v>112</v>
      </c>
      <c r="F635" s="1">
        <v>44833.833333333336</v>
      </c>
      <c r="G635" t="s">
        <v>113</v>
      </c>
      <c r="H635" t="s">
        <v>113</v>
      </c>
      <c r="I635" t="s">
        <v>113</v>
      </c>
      <c r="J635" t="s">
        <v>3909</v>
      </c>
      <c r="K635" t="s">
        <v>3910</v>
      </c>
      <c r="L635" t="s">
        <v>3911</v>
      </c>
      <c r="M635" t="s">
        <v>132</v>
      </c>
      <c r="N635" t="s">
        <v>117</v>
      </c>
      <c r="O635" t="s">
        <v>118</v>
      </c>
      <c r="P635" s="4">
        <v>96950</v>
      </c>
      <c r="Q635" t="s">
        <v>119</v>
      </c>
      <c r="S635" s="5">
        <v>16704845868</v>
      </c>
      <c r="U635">
        <v>11121</v>
      </c>
      <c r="V635" t="s">
        <v>120</v>
      </c>
      <c r="X635" t="s">
        <v>2505</v>
      </c>
      <c r="Y635" t="s">
        <v>2506</v>
      </c>
      <c r="AA635" t="s">
        <v>477</v>
      </c>
      <c r="AB635" t="s">
        <v>3911</v>
      </c>
      <c r="AC635" t="s">
        <v>132</v>
      </c>
      <c r="AD635" t="s">
        <v>117</v>
      </c>
      <c r="AE635" t="s">
        <v>118</v>
      </c>
      <c r="AF635" s="4">
        <v>96950</v>
      </c>
      <c r="AG635" t="s">
        <v>119</v>
      </c>
      <c r="AI635" s="5">
        <v>16704845868</v>
      </c>
      <c r="AK635" t="s">
        <v>3912</v>
      </c>
      <c r="BC635" t="str">
        <f>"45-2092.02"</f>
        <v>45-2092.02</v>
      </c>
      <c r="BD635" t="s">
        <v>2420</v>
      </c>
      <c r="BE635" t="s">
        <v>3913</v>
      </c>
      <c r="BF635" t="s">
        <v>553</v>
      </c>
      <c r="BG635">
        <v>3</v>
      </c>
      <c r="BI635" s="1">
        <v>44835</v>
      </c>
      <c r="BJ635" s="1">
        <v>45199</v>
      </c>
      <c r="BM635">
        <v>40</v>
      </c>
      <c r="BN635">
        <v>0</v>
      </c>
      <c r="BO635">
        <v>8</v>
      </c>
      <c r="BP635">
        <v>8</v>
      </c>
      <c r="BQ635">
        <v>8</v>
      </c>
      <c r="BR635">
        <v>8</v>
      </c>
      <c r="BS635">
        <v>8</v>
      </c>
      <c r="BT635">
        <v>0</v>
      </c>
      <c r="BU635" t="str">
        <f>"8:00 AM"</f>
        <v>8:00 AM</v>
      </c>
      <c r="BV635" t="str">
        <f>"5:00 PM"</f>
        <v>5:00 PM</v>
      </c>
      <c r="BW635" t="s">
        <v>128</v>
      </c>
      <c r="BX635">
        <v>0</v>
      </c>
      <c r="BY635">
        <v>3</v>
      </c>
      <c r="BZ635" t="s">
        <v>113</v>
      </c>
      <c r="CB635" t="s">
        <v>3914</v>
      </c>
      <c r="CC635" t="s">
        <v>3911</v>
      </c>
      <c r="CD635" t="s">
        <v>132</v>
      </c>
      <c r="CE635" t="s">
        <v>117</v>
      </c>
      <c r="CF635" t="s">
        <v>118</v>
      </c>
      <c r="CG635" s="4">
        <v>96950</v>
      </c>
      <c r="CH635" s="2">
        <v>10.210000000000001</v>
      </c>
      <c r="CI635" s="2">
        <v>10.210000000000001</v>
      </c>
      <c r="CJ635" s="2">
        <v>15.32</v>
      </c>
      <c r="CK635" s="2">
        <v>15.32</v>
      </c>
      <c r="CL635" t="s">
        <v>131</v>
      </c>
      <c r="CM635" t="s">
        <v>132</v>
      </c>
      <c r="CN635" t="s">
        <v>133</v>
      </c>
      <c r="CP635" t="s">
        <v>113</v>
      </c>
      <c r="CQ635" t="s">
        <v>134</v>
      </c>
      <c r="CR635" t="s">
        <v>113</v>
      </c>
      <c r="CS635" t="s">
        <v>134</v>
      </c>
      <c r="CT635" t="s">
        <v>132</v>
      </c>
      <c r="CU635" t="s">
        <v>134</v>
      </c>
      <c r="CV635" t="s">
        <v>132</v>
      </c>
      <c r="CW635" t="s">
        <v>2511</v>
      </c>
      <c r="CX635" s="5">
        <v>16704845868</v>
      </c>
      <c r="CY635" t="s">
        <v>3912</v>
      </c>
      <c r="CZ635" t="s">
        <v>132</v>
      </c>
      <c r="DA635" t="s">
        <v>134</v>
      </c>
      <c r="DB635" t="s">
        <v>113</v>
      </c>
    </row>
    <row r="636" spans="1:111" ht="14.45" customHeight="1" x14ac:dyDescent="0.25">
      <c r="A636" t="s">
        <v>3915</v>
      </c>
      <c r="B636" t="s">
        <v>313</v>
      </c>
      <c r="C636" s="1">
        <v>44774.829949884261</v>
      </c>
      <c r="D636" s="1">
        <v>44862</v>
      </c>
      <c r="E636" t="s">
        <v>170</v>
      </c>
      <c r="G636" t="s">
        <v>113</v>
      </c>
      <c r="H636" t="s">
        <v>113</v>
      </c>
      <c r="I636" t="s">
        <v>113</v>
      </c>
      <c r="J636" t="s">
        <v>279</v>
      </c>
      <c r="K636" t="s">
        <v>2637</v>
      </c>
      <c r="L636" t="s">
        <v>281</v>
      </c>
      <c r="M636" t="s">
        <v>282</v>
      </c>
      <c r="N636" t="s">
        <v>117</v>
      </c>
      <c r="O636" t="s">
        <v>118</v>
      </c>
      <c r="P636" s="4">
        <v>96950</v>
      </c>
      <c r="Q636" t="s">
        <v>119</v>
      </c>
      <c r="S636" s="5">
        <v>16702336284</v>
      </c>
      <c r="U636">
        <v>722511</v>
      </c>
      <c r="V636" t="s">
        <v>120</v>
      </c>
      <c r="X636" t="s">
        <v>2638</v>
      </c>
      <c r="Y636" t="s">
        <v>2639</v>
      </c>
      <c r="Z636" t="s">
        <v>2640</v>
      </c>
      <c r="AA636" t="s">
        <v>326</v>
      </c>
      <c r="AB636" t="s">
        <v>281</v>
      </c>
      <c r="AC636" t="s">
        <v>282</v>
      </c>
      <c r="AD636" t="s">
        <v>117</v>
      </c>
      <c r="AE636" t="s">
        <v>118</v>
      </c>
      <c r="AF636" s="4">
        <v>96950</v>
      </c>
      <c r="AG636" t="s">
        <v>119</v>
      </c>
      <c r="AI636" s="5">
        <v>16702874018</v>
      </c>
      <c r="AK636" t="s">
        <v>286</v>
      </c>
      <c r="BC636" t="str">
        <f>"35-3031.00"</f>
        <v>35-3031.00</v>
      </c>
      <c r="BD636" t="s">
        <v>415</v>
      </c>
      <c r="BE636" t="s">
        <v>3916</v>
      </c>
      <c r="BF636" t="s">
        <v>417</v>
      </c>
      <c r="BG636">
        <v>5</v>
      </c>
      <c r="BH636">
        <v>4</v>
      </c>
      <c r="BI636" s="1">
        <v>44835</v>
      </c>
      <c r="BJ636" s="1">
        <v>45199</v>
      </c>
      <c r="BK636" s="1">
        <v>44862</v>
      </c>
      <c r="BL636" s="1">
        <v>45199</v>
      </c>
      <c r="BM636">
        <v>35</v>
      </c>
      <c r="BN636">
        <v>7</v>
      </c>
      <c r="BO636">
        <v>0</v>
      </c>
      <c r="BP636">
        <v>7</v>
      </c>
      <c r="BQ636">
        <v>7</v>
      </c>
      <c r="BR636">
        <v>0</v>
      </c>
      <c r="BS636">
        <v>7</v>
      </c>
      <c r="BT636">
        <v>7</v>
      </c>
      <c r="BU636" t="str">
        <f>"2:00 PM"</f>
        <v>2:00 PM</v>
      </c>
      <c r="BV636" t="str">
        <f>"9:00 PM"</f>
        <v>9:00 PM</v>
      </c>
      <c r="BW636" t="s">
        <v>164</v>
      </c>
      <c r="BX636">
        <v>0</v>
      </c>
      <c r="BY636">
        <v>3</v>
      </c>
      <c r="BZ636" t="s">
        <v>113</v>
      </c>
      <c r="CB636" t="s">
        <v>3917</v>
      </c>
      <c r="CC636" t="s">
        <v>281</v>
      </c>
      <c r="CD636" t="s">
        <v>282</v>
      </c>
      <c r="CE636" t="s">
        <v>117</v>
      </c>
      <c r="CF636" t="s">
        <v>118</v>
      </c>
      <c r="CG636" s="4">
        <v>96950</v>
      </c>
      <c r="CH636" s="2">
        <v>8.17</v>
      </c>
      <c r="CI636" s="2">
        <v>8.17</v>
      </c>
      <c r="CJ636" s="2">
        <v>12.26</v>
      </c>
      <c r="CK636" s="2">
        <v>12.26</v>
      </c>
      <c r="CL636" t="s">
        <v>131</v>
      </c>
      <c r="CM636" t="s">
        <v>228</v>
      </c>
      <c r="CN636" t="s">
        <v>133</v>
      </c>
      <c r="CP636" t="s">
        <v>113</v>
      </c>
      <c r="CQ636" t="s">
        <v>134</v>
      </c>
      <c r="CR636" t="s">
        <v>113</v>
      </c>
      <c r="CS636" t="s">
        <v>134</v>
      </c>
      <c r="CT636" t="s">
        <v>132</v>
      </c>
      <c r="CU636" t="s">
        <v>134</v>
      </c>
      <c r="CV636" t="s">
        <v>132</v>
      </c>
      <c r="CW636" t="s">
        <v>291</v>
      </c>
      <c r="CX636" s="5">
        <v>16702336284</v>
      </c>
      <c r="CY636" t="s">
        <v>286</v>
      </c>
      <c r="CZ636" t="s">
        <v>132</v>
      </c>
      <c r="DA636" t="s">
        <v>134</v>
      </c>
      <c r="DB636" t="s">
        <v>113</v>
      </c>
    </row>
    <row r="637" spans="1:111" ht="14.45" customHeight="1" x14ac:dyDescent="0.25">
      <c r="A637" t="s">
        <v>3918</v>
      </c>
      <c r="B637" t="s">
        <v>187</v>
      </c>
      <c r="C637" s="1">
        <v>44769.039743981484</v>
      </c>
      <c r="D637" s="1">
        <v>44862</v>
      </c>
      <c r="E637" t="s">
        <v>170</v>
      </c>
      <c r="G637" t="s">
        <v>113</v>
      </c>
      <c r="H637" t="s">
        <v>113</v>
      </c>
      <c r="I637" t="s">
        <v>113</v>
      </c>
      <c r="J637" t="s">
        <v>3919</v>
      </c>
      <c r="L637" t="s">
        <v>3920</v>
      </c>
      <c r="M637" t="s">
        <v>3921</v>
      </c>
      <c r="N637" t="s">
        <v>117</v>
      </c>
      <c r="O637" t="s">
        <v>118</v>
      </c>
      <c r="P637" s="4">
        <v>96950</v>
      </c>
      <c r="Q637" t="s">
        <v>119</v>
      </c>
      <c r="R637" t="s">
        <v>132</v>
      </c>
      <c r="S637" s="5">
        <v>16702348895</v>
      </c>
      <c r="U637">
        <v>81121</v>
      </c>
      <c r="V637" t="s">
        <v>120</v>
      </c>
      <c r="X637" t="s">
        <v>3922</v>
      </c>
      <c r="Y637" t="s">
        <v>3923</v>
      </c>
      <c r="Z637" t="s">
        <v>3924</v>
      </c>
      <c r="AA637" t="s">
        <v>144</v>
      </c>
      <c r="AB637" t="s">
        <v>3925</v>
      </c>
      <c r="AC637" t="s">
        <v>3921</v>
      </c>
      <c r="AD637" t="s">
        <v>117</v>
      </c>
      <c r="AE637" t="s">
        <v>118</v>
      </c>
      <c r="AF637" s="4">
        <v>96950</v>
      </c>
      <c r="AG637" t="s">
        <v>119</v>
      </c>
      <c r="AH637" t="s">
        <v>132</v>
      </c>
      <c r="AI637" s="5">
        <v>16702348895</v>
      </c>
      <c r="AK637" t="s">
        <v>3926</v>
      </c>
      <c r="BC637" t="str">
        <f>"51-9198.00"</f>
        <v>51-9198.00</v>
      </c>
      <c r="BD637" t="s">
        <v>1931</v>
      </c>
      <c r="BE637" t="s">
        <v>3927</v>
      </c>
      <c r="BF637" t="s">
        <v>1933</v>
      </c>
      <c r="BG637">
        <v>3</v>
      </c>
      <c r="BH637">
        <v>3</v>
      </c>
      <c r="BI637" s="1">
        <v>44835</v>
      </c>
      <c r="BJ637" s="1">
        <v>45199</v>
      </c>
      <c r="BK637" s="1">
        <v>44862</v>
      </c>
      <c r="BL637" s="1">
        <v>45199</v>
      </c>
      <c r="BM637">
        <v>40</v>
      </c>
      <c r="BN637">
        <v>0</v>
      </c>
      <c r="BO637">
        <v>8</v>
      </c>
      <c r="BP637">
        <v>8</v>
      </c>
      <c r="BQ637">
        <v>8</v>
      </c>
      <c r="BR637">
        <v>8</v>
      </c>
      <c r="BS637">
        <v>8</v>
      </c>
      <c r="BT637">
        <v>0</v>
      </c>
      <c r="BU637" t="str">
        <f>"8:00 AM"</f>
        <v>8:00 AM</v>
      </c>
      <c r="BV637" t="str">
        <f>"5:00 PM"</f>
        <v>5:00 PM</v>
      </c>
      <c r="BW637" t="s">
        <v>164</v>
      </c>
      <c r="BX637">
        <v>0</v>
      </c>
      <c r="BY637">
        <v>12</v>
      </c>
      <c r="BZ637" t="s">
        <v>113</v>
      </c>
      <c r="CB637" t="s">
        <v>3928</v>
      </c>
      <c r="CC637" t="s">
        <v>3921</v>
      </c>
      <c r="CE637" t="s">
        <v>117</v>
      </c>
      <c r="CF637" t="s">
        <v>118</v>
      </c>
      <c r="CG637" s="4">
        <v>96950</v>
      </c>
      <c r="CH637" s="2">
        <v>8.1300000000000008</v>
      </c>
      <c r="CI637" s="2">
        <v>8.1300000000000008</v>
      </c>
      <c r="CJ637" s="2">
        <v>12.2</v>
      </c>
      <c r="CK637" s="2">
        <v>12.2</v>
      </c>
      <c r="CL637" t="s">
        <v>131</v>
      </c>
      <c r="CM637" t="s">
        <v>132</v>
      </c>
      <c r="CN637" t="s">
        <v>133</v>
      </c>
      <c r="CP637" t="s">
        <v>113</v>
      </c>
      <c r="CQ637" t="s">
        <v>134</v>
      </c>
      <c r="CR637" t="s">
        <v>113</v>
      </c>
      <c r="CS637" t="s">
        <v>134</v>
      </c>
      <c r="CT637" t="s">
        <v>132</v>
      </c>
      <c r="CU637" t="s">
        <v>134</v>
      </c>
      <c r="CV637" t="s">
        <v>132</v>
      </c>
      <c r="CW637" t="s">
        <v>132</v>
      </c>
      <c r="CX637" s="5">
        <v>16702348895</v>
      </c>
      <c r="CY637" t="s">
        <v>3929</v>
      </c>
      <c r="CZ637" t="s">
        <v>132</v>
      </c>
      <c r="DA637" t="s">
        <v>134</v>
      </c>
      <c r="DB637" t="s">
        <v>113</v>
      </c>
    </row>
    <row r="638" spans="1:111" ht="14.45" customHeight="1" x14ac:dyDescent="0.25">
      <c r="A638" t="s">
        <v>3930</v>
      </c>
      <c r="B638" t="s">
        <v>187</v>
      </c>
      <c r="C638" s="1">
        <v>44756.011083217592</v>
      </c>
      <c r="D638" s="1">
        <v>44862</v>
      </c>
      <c r="E638" t="s">
        <v>170</v>
      </c>
      <c r="G638" t="s">
        <v>134</v>
      </c>
      <c r="H638" t="s">
        <v>113</v>
      </c>
      <c r="I638" t="s">
        <v>113</v>
      </c>
      <c r="J638" t="s">
        <v>3931</v>
      </c>
      <c r="K638">
        <v>660733128</v>
      </c>
      <c r="L638" t="s">
        <v>3932</v>
      </c>
      <c r="N638" t="s">
        <v>117</v>
      </c>
      <c r="O638" t="s">
        <v>118</v>
      </c>
      <c r="P638" s="4">
        <v>96950</v>
      </c>
      <c r="Q638" t="s">
        <v>119</v>
      </c>
      <c r="S638" s="5">
        <v>16702334140</v>
      </c>
      <c r="U638">
        <v>45399</v>
      </c>
      <c r="V638" t="s">
        <v>120</v>
      </c>
      <c r="X638" t="s">
        <v>3933</v>
      </c>
      <c r="Y638" t="s">
        <v>3934</v>
      </c>
      <c r="Z638" t="s">
        <v>3935</v>
      </c>
      <c r="AA638" t="s">
        <v>3936</v>
      </c>
      <c r="AB638" t="s">
        <v>3932</v>
      </c>
      <c r="AD638" t="s">
        <v>117</v>
      </c>
      <c r="AE638" t="s">
        <v>118</v>
      </c>
      <c r="AF638" s="4">
        <v>96950</v>
      </c>
      <c r="AG638" t="s">
        <v>119</v>
      </c>
      <c r="AI638" s="5">
        <v>16702334140</v>
      </c>
      <c r="AK638" t="s">
        <v>3937</v>
      </c>
      <c r="BC638" t="str">
        <f>"13-2011.00"</f>
        <v>13-2011.00</v>
      </c>
      <c r="BD638" t="s">
        <v>147</v>
      </c>
      <c r="BE638" t="s">
        <v>3938</v>
      </c>
      <c r="BF638" t="s">
        <v>908</v>
      </c>
      <c r="BG638">
        <v>1</v>
      </c>
      <c r="BH638">
        <v>1</v>
      </c>
      <c r="BI638" s="1">
        <v>44835</v>
      </c>
      <c r="BJ638" s="1">
        <v>45930</v>
      </c>
      <c r="BK638" s="1">
        <v>44862</v>
      </c>
      <c r="BL638" s="1">
        <v>45930</v>
      </c>
      <c r="BM638">
        <v>40</v>
      </c>
      <c r="BN638">
        <v>0</v>
      </c>
      <c r="BO638">
        <v>8</v>
      </c>
      <c r="BP638">
        <v>8</v>
      </c>
      <c r="BQ638">
        <v>8</v>
      </c>
      <c r="BR638">
        <v>8</v>
      </c>
      <c r="BS638">
        <v>8</v>
      </c>
      <c r="BT638">
        <v>0</v>
      </c>
      <c r="BU638" t="str">
        <f>"9:00 AM"</f>
        <v>9:00 AM</v>
      </c>
      <c r="BV638" t="str">
        <f>"5:00 PM"</f>
        <v>5:00 PM</v>
      </c>
      <c r="BW638" t="s">
        <v>164</v>
      </c>
      <c r="BX638">
        <v>0</v>
      </c>
      <c r="BY638">
        <v>24</v>
      </c>
      <c r="BZ638" t="s">
        <v>113</v>
      </c>
      <c r="CB638" s="3" t="s">
        <v>3939</v>
      </c>
      <c r="CC638" t="s">
        <v>3940</v>
      </c>
      <c r="CE638" t="s">
        <v>117</v>
      </c>
      <c r="CF638" t="s">
        <v>118</v>
      </c>
      <c r="CG638" s="4">
        <v>96950</v>
      </c>
      <c r="CH638" s="2">
        <v>16.190000000000001</v>
      </c>
      <c r="CI638" s="2">
        <v>17</v>
      </c>
      <c r="CJ638" s="2">
        <v>24.29</v>
      </c>
      <c r="CK638" s="2">
        <v>25.5</v>
      </c>
      <c r="CL638" t="s">
        <v>131</v>
      </c>
      <c r="CN638" t="s">
        <v>133</v>
      </c>
      <c r="CP638" t="s">
        <v>113</v>
      </c>
      <c r="CQ638" t="s">
        <v>134</v>
      </c>
      <c r="CR638" t="s">
        <v>113</v>
      </c>
      <c r="CS638" t="s">
        <v>134</v>
      </c>
      <c r="CT638" t="s">
        <v>134</v>
      </c>
      <c r="CU638" t="s">
        <v>134</v>
      </c>
      <c r="CV638" t="s">
        <v>132</v>
      </c>
      <c r="CW638" t="s">
        <v>3941</v>
      </c>
      <c r="CX638" s="5">
        <v>16702334140</v>
      </c>
      <c r="CY638" t="s">
        <v>3942</v>
      </c>
      <c r="CZ638" t="s">
        <v>3943</v>
      </c>
      <c r="DA638" t="s">
        <v>134</v>
      </c>
      <c r="DB638" t="s">
        <v>113</v>
      </c>
    </row>
    <row r="639" spans="1:111" ht="14.45" customHeight="1" x14ac:dyDescent="0.25">
      <c r="A639" t="s">
        <v>3944</v>
      </c>
      <c r="B639" t="s">
        <v>356</v>
      </c>
      <c r="C639" s="1">
        <v>44727.03919826389</v>
      </c>
      <c r="D639" s="1">
        <v>44862</v>
      </c>
      <c r="E639" t="s">
        <v>170</v>
      </c>
      <c r="F639" s="1">
        <v>44833.833333333336</v>
      </c>
      <c r="G639" t="s">
        <v>113</v>
      </c>
      <c r="H639" t="s">
        <v>113</v>
      </c>
      <c r="I639" t="s">
        <v>113</v>
      </c>
      <c r="J639" t="s">
        <v>173</v>
      </c>
      <c r="K639" t="s">
        <v>174</v>
      </c>
      <c r="L639" t="s">
        <v>175</v>
      </c>
      <c r="N639" t="s">
        <v>141</v>
      </c>
      <c r="O639" t="s">
        <v>118</v>
      </c>
      <c r="P639" s="4">
        <v>96950</v>
      </c>
      <c r="Q639" t="s">
        <v>119</v>
      </c>
      <c r="S639" s="5">
        <v>16702345900</v>
      </c>
      <c r="T639">
        <v>575</v>
      </c>
      <c r="U639">
        <v>721110</v>
      </c>
      <c r="V639" t="s">
        <v>120</v>
      </c>
      <c r="X639" t="s">
        <v>176</v>
      </c>
      <c r="Y639" t="s">
        <v>177</v>
      </c>
      <c r="AA639" t="s">
        <v>178</v>
      </c>
      <c r="AB639" t="s">
        <v>175</v>
      </c>
      <c r="AD639" t="s">
        <v>141</v>
      </c>
      <c r="AE639" t="s">
        <v>118</v>
      </c>
      <c r="AF639" s="4">
        <v>96950</v>
      </c>
      <c r="AG639" t="s">
        <v>119</v>
      </c>
      <c r="AI639" s="5">
        <v>16702345900</v>
      </c>
      <c r="AJ639">
        <v>575</v>
      </c>
      <c r="AK639" t="s">
        <v>179</v>
      </c>
      <c r="BC639" t="str">
        <f>"49-9071.00"</f>
        <v>49-9071.00</v>
      </c>
      <c r="BD639" t="s">
        <v>240</v>
      </c>
      <c r="BE639" t="s">
        <v>357</v>
      </c>
      <c r="BF639" t="s">
        <v>358</v>
      </c>
      <c r="BG639">
        <v>1</v>
      </c>
      <c r="BI639" s="1">
        <v>44835</v>
      </c>
      <c r="BJ639" s="1">
        <v>45199</v>
      </c>
      <c r="BM639">
        <v>40</v>
      </c>
      <c r="BN639">
        <v>0</v>
      </c>
      <c r="BO639">
        <v>7</v>
      </c>
      <c r="BP639">
        <v>7</v>
      </c>
      <c r="BQ639">
        <v>7</v>
      </c>
      <c r="BR639">
        <v>7</v>
      </c>
      <c r="BS639">
        <v>7</v>
      </c>
      <c r="BT639">
        <v>5</v>
      </c>
      <c r="BU639" t="str">
        <f>"7:00 AM"</f>
        <v>7:00 AM</v>
      </c>
      <c r="BV639" t="str">
        <f>"3:00 PM"</f>
        <v>3:00 PM</v>
      </c>
      <c r="BW639" t="s">
        <v>164</v>
      </c>
      <c r="BX639">
        <v>6</v>
      </c>
      <c r="BY639">
        <v>24</v>
      </c>
      <c r="BZ639" t="s">
        <v>113</v>
      </c>
      <c r="CB639" t="s">
        <v>183</v>
      </c>
      <c r="CC639" t="s">
        <v>184</v>
      </c>
      <c r="CE639" t="s">
        <v>141</v>
      </c>
      <c r="CF639" t="s">
        <v>118</v>
      </c>
      <c r="CG639" s="4">
        <v>96950</v>
      </c>
      <c r="CH639" s="2">
        <v>8.7200000000000006</v>
      </c>
      <c r="CI639" s="2">
        <v>8.7200000000000006</v>
      </c>
      <c r="CJ639" s="2">
        <v>13.08</v>
      </c>
      <c r="CK639" s="2">
        <v>13.08</v>
      </c>
      <c r="CL639" t="s">
        <v>131</v>
      </c>
      <c r="CN639" t="s">
        <v>133</v>
      </c>
      <c r="CP639" t="s">
        <v>113</v>
      </c>
      <c r="CQ639" t="s">
        <v>134</v>
      </c>
      <c r="CR639" t="s">
        <v>113</v>
      </c>
      <c r="CS639" t="s">
        <v>134</v>
      </c>
      <c r="CT639" t="s">
        <v>132</v>
      </c>
      <c r="CU639" t="s">
        <v>134</v>
      </c>
      <c r="CV639" t="s">
        <v>132</v>
      </c>
      <c r="CW639" t="s">
        <v>185</v>
      </c>
      <c r="CX639" s="5">
        <v>16702345900</v>
      </c>
      <c r="CY639" t="s">
        <v>179</v>
      </c>
      <c r="CZ639" t="s">
        <v>132</v>
      </c>
      <c r="DA639" t="s">
        <v>134</v>
      </c>
      <c r="DB639" t="s">
        <v>113</v>
      </c>
    </row>
    <row r="640" spans="1:111" ht="14.45" customHeight="1" x14ac:dyDescent="0.25">
      <c r="A640" t="s">
        <v>3945</v>
      </c>
      <c r="B640" t="s">
        <v>187</v>
      </c>
      <c r="C640" s="1">
        <v>44756.246235300925</v>
      </c>
      <c r="D640" s="1">
        <v>44862</v>
      </c>
      <c r="E640" t="s">
        <v>170</v>
      </c>
      <c r="G640" t="s">
        <v>113</v>
      </c>
      <c r="H640" t="s">
        <v>113</v>
      </c>
      <c r="I640" t="s">
        <v>113</v>
      </c>
      <c r="J640" t="s">
        <v>3024</v>
      </c>
      <c r="K640" t="s">
        <v>3025</v>
      </c>
      <c r="L640" t="s">
        <v>3026</v>
      </c>
      <c r="N640" t="s">
        <v>117</v>
      </c>
      <c r="O640" t="s">
        <v>118</v>
      </c>
      <c r="P640" s="4">
        <v>96950</v>
      </c>
      <c r="Q640" t="s">
        <v>119</v>
      </c>
      <c r="S640" s="5">
        <v>16702331818</v>
      </c>
      <c r="U640">
        <v>812113</v>
      </c>
      <c r="V640" t="s">
        <v>120</v>
      </c>
      <c r="X640" t="s">
        <v>3027</v>
      </c>
      <c r="Y640" t="s">
        <v>3028</v>
      </c>
      <c r="AA640" t="s">
        <v>144</v>
      </c>
      <c r="AB640" t="s">
        <v>3026</v>
      </c>
      <c r="AD640" t="s">
        <v>117</v>
      </c>
      <c r="AE640" t="s">
        <v>118</v>
      </c>
      <c r="AF640" s="4">
        <v>96950</v>
      </c>
      <c r="AG640" t="s">
        <v>119</v>
      </c>
      <c r="AI640" s="5">
        <v>16702331818</v>
      </c>
      <c r="AK640" t="s">
        <v>3029</v>
      </c>
      <c r="BC640" t="str">
        <f>"39-5092.00"</f>
        <v>39-5092.00</v>
      </c>
      <c r="BD640" t="s">
        <v>1018</v>
      </c>
      <c r="BE640" t="s">
        <v>3946</v>
      </c>
      <c r="BF640" t="s">
        <v>3947</v>
      </c>
      <c r="BG640">
        <v>3</v>
      </c>
      <c r="BH640">
        <v>3</v>
      </c>
      <c r="BI640" s="1">
        <v>44835</v>
      </c>
      <c r="BJ640" s="1">
        <v>45199</v>
      </c>
      <c r="BK640" s="1">
        <v>44862</v>
      </c>
      <c r="BL640" s="1">
        <v>45199</v>
      </c>
      <c r="BM640">
        <v>40</v>
      </c>
      <c r="BN640">
        <v>7</v>
      </c>
      <c r="BO640">
        <v>6</v>
      </c>
      <c r="BP640">
        <v>0</v>
      </c>
      <c r="BQ640">
        <v>6</v>
      </c>
      <c r="BR640">
        <v>7</v>
      </c>
      <c r="BS640">
        <v>7</v>
      </c>
      <c r="BT640">
        <v>7</v>
      </c>
      <c r="BU640" t="str">
        <f>"12:00 PM"</f>
        <v>12:00 PM</v>
      </c>
      <c r="BV640" t="str">
        <f>"8:00 PM"</f>
        <v>8:00 PM</v>
      </c>
      <c r="BW640" t="s">
        <v>128</v>
      </c>
      <c r="BX640">
        <v>0</v>
      </c>
      <c r="BY640">
        <v>12</v>
      </c>
      <c r="BZ640" t="s">
        <v>113</v>
      </c>
      <c r="CB640" s="3" t="s">
        <v>3948</v>
      </c>
      <c r="CC640" t="s">
        <v>3026</v>
      </c>
      <c r="CE640" t="s">
        <v>117</v>
      </c>
      <c r="CF640" t="s">
        <v>118</v>
      </c>
      <c r="CG640" s="4">
        <v>96950</v>
      </c>
      <c r="CH640" s="2">
        <v>9.35</v>
      </c>
      <c r="CI640" s="2">
        <v>9.5</v>
      </c>
      <c r="CJ640" s="2">
        <v>14.03</v>
      </c>
      <c r="CK640" s="2">
        <v>14.25</v>
      </c>
      <c r="CL640" t="s">
        <v>131</v>
      </c>
      <c r="CN640" t="s">
        <v>133</v>
      </c>
      <c r="CP640" t="s">
        <v>113</v>
      </c>
      <c r="CQ640" t="s">
        <v>134</v>
      </c>
      <c r="CR640" t="s">
        <v>134</v>
      </c>
      <c r="CS640" t="s">
        <v>134</v>
      </c>
      <c r="CT640" t="s">
        <v>134</v>
      </c>
      <c r="CU640" t="s">
        <v>134</v>
      </c>
      <c r="CV640" t="s">
        <v>134</v>
      </c>
      <c r="CW640" t="s">
        <v>3949</v>
      </c>
      <c r="CX640" s="5">
        <v>16702331818</v>
      </c>
      <c r="CY640" t="s">
        <v>3034</v>
      </c>
      <c r="CZ640" t="s">
        <v>132</v>
      </c>
      <c r="DA640" t="s">
        <v>134</v>
      </c>
      <c r="DB640" t="s">
        <v>113</v>
      </c>
    </row>
    <row r="641" spans="1:107" ht="14.45" customHeight="1" x14ac:dyDescent="0.25">
      <c r="A641" t="s">
        <v>3679</v>
      </c>
      <c r="B641" t="s">
        <v>356</v>
      </c>
      <c r="C641" s="1">
        <v>44749.193335300923</v>
      </c>
      <c r="D641" s="1">
        <v>44861</v>
      </c>
      <c r="E641" t="s">
        <v>112</v>
      </c>
      <c r="F641" s="1">
        <v>44833.833333333336</v>
      </c>
      <c r="G641" t="s">
        <v>134</v>
      </c>
      <c r="H641" t="s">
        <v>113</v>
      </c>
      <c r="I641" t="s">
        <v>113</v>
      </c>
      <c r="J641" t="s">
        <v>3680</v>
      </c>
      <c r="K641" t="s">
        <v>3681</v>
      </c>
      <c r="L641" t="s">
        <v>3682</v>
      </c>
      <c r="N641" t="s">
        <v>141</v>
      </c>
      <c r="O641" t="s">
        <v>118</v>
      </c>
      <c r="P641" s="4">
        <v>96950</v>
      </c>
      <c r="Q641" t="s">
        <v>119</v>
      </c>
      <c r="S641" s="5">
        <v>17579698742</v>
      </c>
      <c r="U641">
        <v>45399</v>
      </c>
      <c r="V641" t="s">
        <v>120</v>
      </c>
      <c r="X641" t="s">
        <v>3683</v>
      </c>
      <c r="Y641" t="s">
        <v>3684</v>
      </c>
      <c r="Z641" t="s">
        <v>3685</v>
      </c>
      <c r="AA641" t="s">
        <v>3686</v>
      </c>
      <c r="AB641" t="s">
        <v>3687</v>
      </c>
      <c r="AD641" t="s">
        <v>3688</v>
      </c>
      <c r="AE641" t="s">
        <v>3689</v>
      </c>
      <c r="AF641" s="4">
        <v>22033</v>
      </c>
      <c r="AG641" t="s">
        <v>119</v>
      </c>
      <c r="AI641" s="5">
        <v>17579698742</v>
      </c>
      <c r="AK641" t="s">
        <v>3690</v>
      </c>
      <c r="BC641" t="str">
        <f>"11-1021.00"</f>
        <v>11-1021.00</v>
      </c>
      <c r="BD641" t="s">
        <v>637</v>
      </c>
      <c r="BE641" t="s">
        <v>3691</v>
      </c>
      <c r="BF641" t="s">
        <v>639</v>
      </c>
      <c r="BG641">
        <v>1</v>
      </c>
      <c r="BI641" s="1">
        <v>44835</v>
      </c>
      <c r="BJ641" s="1">
        <v>45930</v>
      </c>
      <c r="BM641">
        <v>40</v>
      </c>
      <c r="BN641">
        <v>0</v>
      </c>
      <c r="BO641">
        <v>8</v>
      </c>
      <c r="BP641">
        <v>8</v>
      </c>
      <c r="BQ641">
        <v>8</v>
      </c>
      <c r="BR641">
        <v>8</v>
      </c>
      <c r="BS641">
        <v>8</v>
      </c>
      <c r="BT641">
        <v>0</v>
      </c>
      <c r="BU641" t="str">
        <f>"10:00 AM"</f>
        <v>10:00 AM</v>
      </c>
      <c r="BV641" t="str">
        <f>"6:00 PM"</f>
        <v>6:00 PM</v>
      </c>
      <c r="BW641" t="s">
        <v>164</v>
      </c>
      <c r="BX641">
        <v>0</v>
      </c>
      <c r="BY641">
        <v>48</v>
      </c>
      <c r="BZ641" t="s">
        <v>134</v>
      </c>
      <c r="CA641">
        <v>1</v>
      </c>
      <c r="CB641" s="3" t="s">
        <v>3692</v>
      </c>
      <c r="CC641" t="s">
        <v>3682</v>
      </c>
      <c r="CE641" t="s">
        <v>141</v>
      </c>
      <c r="CF641" t="s">
        <v>118</v>
      </c>
      <c r="CG641" s="4">
        <v>96950</v>
      </c>
      <c r="CH641" s="2">
        <v>21</v>
      </c>
      <c r="CI641" s="2">
        <v>21</v>
      </c>
      <c r="CJ641" s="2">
        <v>31.5</v>
      </c>
      <c r="CK641" s="2">
        <v>31.5</v>
      </c>
      <c r="CL641" t="s">
        <v>131</v>
      </c>
      <c r="CN641" t="s">
        <v>133</v>
      </c>
      <c r="CP641" t="s">
        <v>113</v>
      </c>
      <c r="CQ641" t="s">
        <v>134</v>
      </c>
      <c r="CR641" t="s">
        <v>113</v>
      </c>
      <c r="CS641" t="s">
        <v>113</v>
      </c>
      <c r="CT641" t="s">
        <v>132</v>
      </c>
      <c r="CU641" t="s">
        <v>134</v>
      </c>
      <c r="CV641" t="s">
        <v>132</v>
      </c>
      <c r="CW641" t="s">
        <v>132</v>
      </c>
      <c r="CX641" s="5">
        <v>16702341425</v>
      </c>
      <c r="CY641" t="s">
        <v>3693</v>
      </c>
      <c r="CZ641" t="s">
        <v>3694</v>
      </c>
      <c r="DA641" t="s">
        <v>134</v>
      </c>
      <c r="DB641" t="s">
        <v>113</v>
      </c>
    </row>
    <row r="642" spans="1:107" ht="14.45" customHeight="1" x14ac:dyDescent="0.25">
      <c r="A642" t="s">
        <v>3695</v>
      </c>
      <c r="B642" t="s">
        <v>356</v>
      </c>
      <c r="C642" s="1">
        <v>44804.129959375001</v>
      </c>
      <c r="D642" s="1">
        <v>44861</v>
      </c>
      <c r="E642" t="s">
        <v>112</v>
      </c>
      <c r="F642" s="1">
        <v>44833.833333333336</v>
      </c>
      <c r="G642" t="s">
        <v>113</v>
      </c>
      <c r="H642" t="s">
        <v>113</v>
      </c>
      <c r="I642" t="s">
        <v>113</v>
      </c>
      <c r="J642" t="s">
        <v>3179</v>
      </c>
      <c r="K642" t="s">
        <v>3180</v>
      </c>
      <c r="L642" t="s">
        <v>3696</v>
      </c>
      <c r="N642" t="s">
        <v>117</v>
      </c>
      <c r="O642" t="s">
        <v>118</v>
      </c>
      <c r="P642" s="4">
        <v>96950</v>
      </c>
      <c r="Q642" t="s">
        <v>119</v>
      </c>
      <c r="S642" s="5">
        <v>16702352743</v>
      </c>
      <c r="U642">
        <v>561320</v>
      </c>
      <c r="V642" t="s">
        <v>120</v>
      </c>
      <c r="X642" t="s">
        <v>3183</v>
      </c>
      <c r="Y642" t="s">
        <v>3184</v>
      </c>
      <c r="Z642" t="s">
        <v>3185</v>
      </c>
      <c r="AA642" t="s">
        <v>144</v>
      </c>
      <c r="AB642" t="s">
        <v>3181</v>
      </c>
      <c r="AD642" t="s">
        <v>117</v>
      </c>
      <c r="AE642" t="s">
        <v>118</v>
      </c>
      <c r="AF642" s="4">
        <v>96950</v>
      </c>
      <c r="AG642" t="s">
        <v>119</v>
      </c>
      <c r="AH642" t="s">
        <v>117</v>
      </c>
      <c r="AI642" s="5">
        <v>16702352743</v>
      </c>
      <c r="AK642" t="s">
        <v>3186</v>
      </c>
      <c r="BC642" t="str">
        <f>"37-2012.00"</f>
        <v>37-2012.00</v>
      </c>
      <c r="BD642" t="s">
        <v>180</v>
      </c>
      <c r="BE642" t="s">
        <v>3697</v>
      </c>
      <c r="BF642" t="s">
        <v>1809</v>
      </c>
      <c r="BG642">
        <v>5</v>
      </c>
      <c r="BI642" s="1">
        <v>44835</v>
      </c>
      <c r="BJ642" s="1">
        <v>45199</v>
      </c>
      <c r="BM642">
        <v>40</v>
      </c>
      <c r="BN642">
        <v>0</v>
      </c>
      <c r="BO642">
        <v>8</v>
      </c>
      <c r="BP642">
        <v>8</v>
      </c>
      <c r="BQ642">
        <v>8</v>
      </c>
      <c r="BR642">
        <v>8</v>
      </c>
      <c r="BS642">
        <v>8</v>
      </c>
      <c r="BT642">
        <v>0</v>
      </c>
      <c r="BU642" t="str">
        <f>"8:00 AM"</f>
        <v>8:00 AM</v>
      </c>
      <c r="BV642" t="str">
        <f>"5:00 PM"</f>
        <v>5:00 PM</v>
      </c>
      <c r="BW642" t="s">
        <v>128</v>
      </c>
      <c r="BX642">
        <v>12</v>
      </c>
      <c r="BY642">
        <v>12</v>
      </c>
      <c r="BZ642" t="s">
        <v>113</v>
      </c>
      <c r="CB642" s="3" t="s">
        <v>3698</v>
      </c>
      <c r="CC642" t="s">
        <v>3181</v>
      </c>
      <c r="CE642" t="s">
        <v>117</v>
      </c>
      <c r="CF642" t="s">
        <v>118</v>
      </c>
      <c r="CG642" s="4">
        <v>96950</v>
      </c>
      <c r="CH642" s="2">
        <v>7.56</v>
      </c>
      <c r="CI642" s="2">
        <v>7.56</v>
      </c>
      <c r="CJ642" s="2">
        <v>11.34</v>
      </c>
      <c r="CK642" s="2">
        <v>11.34</v>
      </c>
      <c r="CL642" t="s">
        <v>131</v>
      </c>
      <c r="CM642" t="s">
        <v>228</v>
      </c>
      <c r="CN642" t="s">
        <v>133</v>
      </c>
      <c r="CP642" t="s">
        <v>113</v>
      </c>
      <c r="CQ642" t="s">
        <v>134</v>
      </c>
      <c r="CR642" t="s">
        <v>113</v>
      </c>
      <c r="CS642" t="s">
        <v>134</v>
      </c>
      <c r="CT642" t="s">
        <v>134</v>
      </c>
      <c r="CU642" t="s">
        <v>134</v>
      </c>
      <c r="CV642" t="s">
        <v>132</v>
      </c>
      <c r="CW642" t="s">
        <v>1431</v>
      </c>
      <c r="CX642" s="5">
        <v>16702352743</v>
      </c>
      <c r="CY642" t="s">
        <v>3186</v>
      </c>
      <c r="CZ642" t="s">
        <v>132</v>
      </c>
      <c r="DA642" t="s">
        <v>134</v>
      </c>
      <c r="DB642" t="s">
        <v>113</v>
      </c>
    </row>
    <row r="643" spans="1:107" ht="14.45" customHeight="1" x14ac:dyDescent="0.25">
      <c r="A643" t="s">
        <v>3699</v>
      </c>
      <c r="B643" t="s">
        <v>356</v>
      </c>
      <c r="C643" s="1">
        <v>44801.184272453705</v>
      </c>
      <c r="D643" s="1">
        <v>44861</v>
      </c>
      <c r="E643" t="s">
        <v>170</v>
      </c>
      <c r="G643" t="s">
        <v>113</v>
      </c>
      <c r="H643" t="s">
        <v>113</v>
      </c>
      <c r="I643" t="s">
        <v>113</v>
      </c>
      <c r="J643" t="s">
        <v>3700</v>
      </c>
      <c r="L643" t="s">
        <v>3701</v>
      </c>
      <c r="N643" t="s">
        <v>117</v>
      </c>
      <c r="O643" t="s">
        <v>118</v>
      </c>
      <c r="P643" s="4">
        <v>96950</v>
      </c>
      <c r="Q643" t="s">
        <v>119</v>
      </c>
      <c r="S643" s="5">
        <v>16707831118</v>
      </c>
      <c r="U643">
        <v>71399</v>
      </c>
      <c r="V643" t="s">
        <v>120</v>
      </c>
      <c r="X643" t="s">
        <v>3702</v>
      </c>
      <c r="Y643" t="s">
        <v>3703</v>
      </c>
      <c r="AA643" t="s">
        <v>1092</v>
      </c>
      <c r="AB643" t="s">
        <v>3704</v>
      </c>
      <c r="AD643" t="s">
        <v>117</v>
      </c>
      <c r="AE643" t="s">
        <v>118</v>
      </c>
      <c r="AF643" s="4">
        <v>96950</v>
      </c>
      <c r="AG643" t="s">
        <v>119</v>
      </c>
      <c r="AI643" s="5">
        <v>16707831118</v>
      </c>
      <c r="AK643" t="s">
        <v>3705</v>
      </c>
      <c r="BC643" t="str">
        <f>"39-2011.00"</f>
        <v>39-2011.00</v>
      </c>
      <c r="BD643" t="s">
        <v>3706</v>
      </c>
      <c r="BE643" t="s">
        <v>3707</v>
      </c>
      <c r="BF643" t="s">
        <v>3708</v>
      </c>
      <c r="BG643">
        <v>2</v>
      </c>
      <c r="BI643" s="1">
        <v>44835</v>
      </c>
      <c r="BJ643" s="1">
        <v>45199</v>
      </c>
      <c r="BM643">
        <v>40</v>
      </c>
      <c r="BN643">
        <v>8</v>
      </c>
      <c r="BO643">
        <v>0</v>
      </c>
      <c r="BP643">
        <v>0</v>
      </c>
      <c r="BQ643">
        <v>8</v>
      </c>
      <c r="BR643">
        <v>8</v>
      </c>
      <c r="BS643">
        <v>8</v>
      </c>
      <c r="BT643">
        <v>8</v>
      </c>
      <c r="BU643" t="str">
        <f>"10:00 AM"</f>
        <v>10:00 AM</v>
      </c>
      <c r="BV643" t="str">
        <f>"6:00 PM"</f>
        <v>6:00 PM</v>
      </c>
      <c r="BW643" t="s">
        <v>164</v>
      </c>
      <c r="BX643">
        <v>0</v>
      </c>
      <c r="BY643">
        <v>12</v>
      </c>
      <c r="BZ643" t="s">
        <v>113</v>
      </c>
      <c r="CB643" t="s">
        <v>557</v>
      </c>
      <c r="CC643" t="s">
        <v>3709</v>
      </c>
      <c r="CE643" t="s">
        <v>117</v>
      </c>
      <c r="CF643" t="s">
        <v>118</v>
      </c>
      <c r="CG643" s="4">
        <v>96950</v>
      </c>
      <c r="CH643" s="2">
        <v>12.23</v>
      </c>
      <c r="CI643" s="2">
        <v>12.23</v>
      </c>
      <c r="CJ643" s="2">
        <v>18.34</v>
      </c>
      <c r="CK643" s="2">
        <v>18.34</v>
      </c>
      <c r="CL643" t="s">
        <v>131</v>
      </c>
      <c r="CN643" t="s">
        <v>133</v>
      </c>
      <c r="CP643" t="s">
        <v>113</v>
      </c>
      <c r="CQ643" t="s">
        <v>134</v>
      </c>
      <c r="CR643" t="s">
        <v>113</v>
      </c>
      <c r="CS643" t="s">
        <v>134</v>
      </c>
      <c r="CT643" t="s">
        <v>132</v>
      </c>
      <c r="CU643" t="s">
        <v>134</v>
      </c>
      <c r="CV643" t="s">
        <v>132</v>
      </c>
      <c r="CW643" t="s">
        <v>3710</v>
      </c>
      <c r="CX643" s="5">
        <v>16707831118</v>
      </c>
      <c r="CY643" t="s">
        <v>3705</v>
      </c>
      <c r="CZ643" t="s">
        <v>557</v>
      </c>
      <c r="DA643" t="s">
        <v>113</v>
      </c>
      <c r="DB643" t="s">
        <v>113</v>
      </c>
    </row>
    <row r="644" spans="1:107" ht="14.45" customHeight="1" x14ac:dyDescent="0.25">
      <c r="A644" t="s">
        <v>3711</v>
      </c>
      <c r="B644" t="s">
        <v>356</v>
      </c>
      <c r="C644" s="1">
        <v>44801.739132291666</v>
      </c>
      <c r="D644" s="1">
        <v>44861</v>
      </c>
      <c r="E644" t="s">
        <v>112</v>
      </c>
      <c r="F644" s="1">
        <v>44833.833333333336</v>
      </c>
      <c r="G644" t="s">
        <v>113</v>
      </c>
      <c r="H644" t="s">
        <v>113</v>
      </c>
      <c r="I644" t="s">
        <v>113</v>
      </c>
      <c r="J644" t="s">
        <v>3712</v>
      </c>
      <c r="K644" t="s">
        <v>3713</v>
      </c>
      <c r="L644" t="s">
        <v>3714</v>
      </c>
      <c r="N644" t="s">
        <v>141</v>
      </c>
      <c r="O644" t="s">
        <v>118</v>
      </c>
      <c r="P644" s="4">
        <v>96950</v>
      </c>
      <c r="Q644" t="s">
        <v>119</v>
      </c>
      <c r="S644" s="5">
        <v>16702354405</v>
      </c>
      <c r="U644">
        <v>44814</v>
      </c>
      <c r="V644" t="s">
        <v>120</v>
      </c>
      <c r="X644" t="s">
        <v>3715</v>
      </c>
      <c r="Y644" t="s">
        <v>3716</v>
      </c>
      <c r="AA644" t="s">
        <v>326</v>
      </c>
      <c r="AB644" t="s">
        <v>3714</v>
      </c>
      <c r="AD644" t="s">
        <v>141</v>
      </c>
      <c r="AE644" t="s">
        <v>118</v>
      </c>
      <c r="AF644" s="4">
        <v>96950</v>
      </c>
      <c r="AG644" t="s">
        <v>119</v>
      </c>
      <c r="AI644" s="5">
        <v>16702354405</v>
      </c>
      <c r="AK644" t="s">
        <v>3717</v>
      </c>
      <c r="BC644" t="str">
        <f>"41-1011.00"</f>
        <v>41-1011.00</v>
      </c>
      <c r="BD644" t="s">
        <v>653</v>
      </c>
      <c r="BE644" t="s">
        <v>3718</v>
      </c>
      <c r="BF644" t="s">
        <v>3719</v>
      </c>
      <c r="BG644">
        <v>2</v>
      </c>
      <c r="BI644" s="1">
        <v>44835</v>
      </c>
      <c r="BJ644" s="1">
        <v>45930</v>
      </c>
      <c r="BM644">
        <v>40</v>
      </c>
      <c r="BN644">
        <v>0</v>
      </c>
      <c r="BO644">
        <v>8</v>
      </c>
      <c r="BP644">
        <v>8</v>
      </c>
      <c r="BQ644">
        <v>8</v>
      </c>
      <c r="BR644">
        <v>8</v>
      </c>
      <c r="BS644">
        <v>8</v>
      </c>
      <c r="BT644">
        <v>0</v>
      </c>
      <c r="BU644" t="str">
        <f>"11:00 AM"</f>
        <v>11:00 AM</v>
      </c>
      <c r="BV644" t="str">
        <f>"8:00 PM"</f>
        <v>8:00 PM</v>
      </c>
      <c r="BW644" t="s">
        <v>164</v>
      </c>
      <c r="BX644">
        <v>0</v>
      </c>
      <c r="BY644">
        <v>12</v>
      </c>
      <c r="BZ644" t="s">
        <v>134</v>
      </c>
      <c r="CA644">
        <v>1</v>
      </c>
      <c r="CB644" t="s">
        <v>3720</v>
      </c>
      <c r="CC644" t="s">
        <v>3714</v>
      </c>
      <c r="CE644" t="s">
        <v>141</v>
      </c>
      <c r="CF644" t="s">
        <v>118</v>
      </c>
      <c r="CG644" s="4">
        <v>96950</v>
      </c>
      <c r="CH644" s="2">
        <v>10.45</v>
      </c>
      <c r="CI644" s="2">
        <v>10.45</v>
      </c>
      <c r="CJ644" s="2">
        <v>15.66</v>
      </c>
      <c r="CK644" s="2">
        <v>15.66</v>
      </c>
      <c r="CL644" t="s">
        <v>131</v>
      </c>
      <c r="CN644" t="s">
        <v>133</v>
      </c>
      <c r="CP644" t="s">
        <v>113</v>
      </c>
      <c r="CQ644" t="s">
        <v>134</v>
      </c>
      <c r="CR644" t="s">
        <v>113</v>
      </c>
      <c r="CS644" t="s">
        <v>134</v>
      </c>
      <c r="CT644" t="s">
        <v>132</v>
      </c>
      <c r="CU644" t="s">
        <v>134</v>
      </c>
      <c r="CV644" t="s">
        <v>132</v>
      </c>
      <c r="CW644" t="s">
        <v>3721</v>
      </c>
      <c r="CX644" s="5">
        <v>16702354405</v>
      </c>
      <c r="CY644" t="s">
        <v>3717</v>
      </c>
      <c r="CZ644" t="s">
        <v>132</v>
      </c>
      <c r="DA644" t="s">
        <v>134</v>
      </c>
      <c r="DB644" t="s">
        <v>113</v>
      </c>
    </row>
    <row r="645" spans="1:107" ht="14.45" customHeight="1" x14ac:dyDescent="0.25">
      <c r="A645" t="s">
        <v>3722</v>
      </c>
      <c r="B645" t="s">
        <v>356</v>
      </c>
      <c r="C645" s="1">
        <v>44804.124879745374</v>
      </c>
      <c r="D645" s="1">
        <v>44861</v>
      </c>
      <c r="E645" t="s">
        <v>112</v>
      </c>
      <c r="F645" s="1">
        <v>44833.833333333336</v>
      </c>
      <c r="G645" t="s">
        <v>113</v>
      </c>
      <c r="H645" t="s">
        <v>113</v>
      </c>
      <c r="I645" t="s">
        <v>113</v>
      </c>
      <c r="J645" t="s">
        <v>3179</v>
      </c>
      <c r="K645" t="s">
        <v>3180</v>
      </c>
      <c r="L645" t="s">
        <v>3181</v>
      </c>
      <c r="M645" t="s">
        <v>3182</v>
      </c>
      <c r="N645" t="s">
        <v>117</v>
      </c>
      <c r="O645" t="s">
        <v>118</v>
      </c>
      <c r="P645" s="4">
        <v>96950</v>
      </c>
      <c r="Q645" t="s">
        <v>119</v>
      </c>
      <c r="S645" s="5">
        <v>16702352743</v>
      </c>
      <c r="U645">
        <v>561320</v>
      </c>
      <c r="V645" t="s">
        <v>120</v>
      </c>
      <c r="X645" t="s">
        <v>3183</v>
      </c>
      <c r="Y645" t="s">
        <v>3184</v>
      </c>
      <c r="Z645" t="s">
        <v>3185</v>
      </c>
      <c r="AA645">
        <v>6702352743</v>
      </c>
      <c r="AB645" t="s">
        <v>3181</v>
      </c>
      <c r="AC645" t="s">
        <v>3182</v>
      </c>
      <c r="AD645" t="s">
        <v>117</v>
      </c>
      <c r="AE645" t="s">
        <v>118</v>
      </c>
      <c r="AF645" s="4">
        <v>96950</v>
      </c>
      <c r="AG645" t="s">
        <v>119</v>
      </c>
      <c r="AI645" s="5">
        <v>16702352743</v>
      </c>
      <c r="AK645" t="s">
        <v>3186</v>
      </c>
      <c r="BC645" t="str">
        <f>"49-9071.00"</f>
        <v>49-9071.00</v>
      </c>
      <c r="BD645" t="s">
        <v>240</v>
      </c>
      <c r="BE645" t="s">
        <v>3723</v>
      </c>
      <c r="BF645" t="s">
        <v>3724</v>
      </c>
      <c r="BG645">
        <v>7</v>
      </c>
      <c r="BI645" s="1">
        <v>44835</v>
      </c>
      <c r="BJ645" s="1">
        <v>45199</v>
      </c>
      <c r="BM645">
        <v>40</v>
      </c>
      <c r="BN645">
        <v>0</v>
      </c>
      <c r="BO645">
        <v>8</v>
      </c>
      <c r="BP645">
        <v>8</v>
      </c>
      <c r="BQ645">
        <v>8</v>
      </c>
      <c r="BR645">
        <v>8</v>
      </c>
      <c r="BS645">
        <v>8</v>
      </c>
      <c r="BT645">
        <v>0</v>
      </c>
      <c r="BU645" t="str">
        <f>"8:00 AM"</f>
        <v>8:00 AM</v>
      </c>
      <c r="BV645" t="str">
        <f>"5:00 PM"</f>
        <v>5:00 PM</v>
      </c>
      <c r="BW645" t="s">
        <v>128</v>
      </c>
      <c r="BX645">
        <v>0</v>
      </c>
      <c r="BY645">
        <v>0</v>
      </c>
      <c r="BZ645" t="s">
        <v>113</v>
      </c>
      <c r="CB645" t="s">
        <v>3725</v>
      </c>
      <c r="CC645" t="s">
        <v>3181</v>
      </c>
      <c r="CD645" t="s">
        <v>3182</v>
      </c>
      <c r="CE645" t="s">
        <v>117</v>
      </c>
      <c r="CF645" t="s">
        <v>118</v>
      </c>
      <c r="CG645" s="4">
        <v>96950</v>
      </c>
      <c r="CH645" s="2">
        <v>9.19</v>
      </c>
      <c r="CI645" s="2">
        <v>9.19</v>
      </c>
      <c r="CJ645" s="2">
        <v>13.78</v>
      </c>
      <c r="CK645" s="2">
        <v>13.78</v>
      </c>
      <c r="CL645" t="s">
        <v>131</v>
      </c>
      <c r="CM645" t="s">
        <v>228</v>
      </c>
      <c r="CN645" t="s">
        <v>133</v>
      </c>
      <c r="CP645" t="s">
        <v>113</v>
      </c>
      <c r="CQ645" t="s">
        <v>134</v>
      </c>
      <c r="CR645" t="s">
        <v>113</v>
      </c>
      <c r="CS645" t="s">
        <v>134</v>
      </c>
      <c r="CT645" t="s">
        <v>132</v>
      </c>
      <c r="CU645" t="s">
        <v>134</v>
      </c>
      <c r="CV645" t="s">
        <v>132</v>
      </c>
      <c r="CW645" t="s">
        <v>1431</v>
      </c>
      <c r="CX645" s="5">
        <v>16702352743</v>
      </c>
      <c r="CY645" t="s">
        <v>3186</v>
      </c>
      <c r="CZ645" t="s">
        <v>132</v>
      </c>
      <c r="DA645" t="s">
        <v>134</v>
      </c>
      <c r="DB645" t="s">
        <v>113</v>
      </c>
    </row>
    <row r="646" spans="1:107" ht="14.45" customHeight="1" x14ac:dyDescent="0.25">
      <c r="A646" t="s">
        <v>3726</v>
      </c>
      <c r="B646" t="s">
        <v>356</v>
      </c>
      <c r="C646" s="1">
        <v>44795.846328587962</v>
      </c>
      <c r="D646" s="1">
        <v>44861</v>
      </c>
      <c r="E646" t="s">
        <v>170</v>
      </c>
      <c r="G646" t="s">
        <v>134</v>
      </c>
      <c r="H646" t="s">
        <v>113</v>
      </c>
      <c r="I646" t="s">
        <v>113</v>
      </c>
      <c r="J646" t="s">
        <v>3727</v>
      </c>
      <c r="K646" t="s">
        <v>3728</v>
      </c>
      <c r="L646" t="s">
        <v>3729</v>
      </c>
      <c r="M646" t="s">
        <v>3730</v>
      </c>
      <c r="N646" t="s">
        <v>2012</v>
      </c>
      <c r="O646" t="s">
        <v>118</v>
      </c>
      <c r="P646" s="4">
        <v>96951</v>
      </c>
      <c r="Q646" t="s">
        <v>119</v>
      </c>
      <c r="S646" s="5">
        <v>16702853559</v>
      </c>
      <c r="U646">
        <v>72111</v>
      </c>
      <c r="V646" t="s">
        <v>120</v>
      </c>
      <c r="X646" t="s">
        <v>3731</v>
      </c>
      <c r="Y646" t="s">
        <v>3732</v>
      </c>
      <c r="AA646" t="s">
        <v>3381</v>
      </c>
      <c r="AB646" t="s">
        <v>3729</v>
      </c>
      <c r="AD646" t="s">
        <v>234</v>
      </c>
      <c r="AE646" t="s">
        <v>118</v>
      </c>
      <c r="AF646" s="4">
        <v>96951</v>
      </c>
      <c r="AG646" t="s">
        <v>119</v>
      </c>
      <c r="AI646" s="5">
        <v>16702853559</v>
      </c>
      <c r="AK646" t="s">
        <v>3733</v>
      </c>
      <c r="BC646" t="str">
        <f>"43-4171.00"</f>
        <v>43-4171.00</v>
      </c>
      <c r="BD646" t="s">
        <v>3734</v>
      </c>
      <c r="BE646" t="s">
        <v>3735</v>
      </c>
      <c r="BF646" t="s">
        <v>3099</v>
      </c>
      <c r="BG646">
        <v>1</v>
      </c>
      <c r="BI646" s="1">
        <v>44835</v>
      </c>
      <c r="BJ646" s="1">
        <v>45199</v>
      </c>
      <c r="BM646">
        <v>40</v>
      </c>
      <c r="BN646">
        <v>8</v>
      </c>
      <c r="BO646">
        <v>8</v>
      </c>
      <c r="BP646">
        <v>8</v>
      </c>
      <c r="BQ646">
        <v>8</v>
      </c>
      <c r="BR646">
        <v>0</v>
      </c>
      <c r="BS646">
        <v>0</v>
      </c>
      <c r="BT646">
        <v>8</v>
      </c>
      <c r="BU646" t="str">
        <f>"8:00 AM"</f>
        <v>8:00 AM</v>
      </c>
      <c r="BV646" t="str">
        <f>"5:00 PM"</f>
        <v>5:00 PM</v>
      </c>
      <c r="BW646" t="s">
        <v>164</v>
      </c>
      <c r="BX646">
        <v>0</v>
      </c>
      <c r="BY646">
        <v>6</v>
      </c>
      <c r="BZ646" t="s">
        <v>113</v>
      </c>
      <c r="CB646" t="s">
        <v>3725</v>
      </c>
      <c r="CC646" t="s">
        <v>3736</v>
      </c>
      <c r="CD646" t="s">
        <v>3737</v>
      </c>
      <c r="CE646" t="s">
        <v>2012</v>
      </c>
      <c r="CF646" t="s">
        <v>118</v>
      </c>
      <c r="CG646" s="4">
        <v>96951</v>
      </c>
      <c r="CH646" s="2">
        <v>12.12</v>
      </c>
      <c r="CJ646" s="2">
        <v>18.18</v>
      </c>
      <c r="CL646" t="s">
        <v>131</v>
      </c>
      <c r="CM646" t="s">
        <v>132</v>
      </c>
      <c r="CN646" t="s">
        <v>133</v>
      </c>
      <c r="CP646" t="s">
        <v>113</v>
      </c>
      <c r="CQ646" t="s">
        <v>134</v>
      </c>
      <c r="CR646" t="s">
        <v>113</v>
      </c>
      <c r="CS646" t="s">
        <v>134</v>
      </c>
      <c r="CT646" t="s">
        <v>134</v>
      </c>
      <c r="CU646" t="s">
        <v>134</v>
      </c>
      <c r="CV646" t="s">
        <v>132</v>
      </c>
      <c r="CW646" t="s">
        <v>3738</v>
      </c>
      <c r="CX646" s="5">
        <v>16705323400</v>
      </c>
      <c r="CY646" t="s">
        <v>3733</v>
      </c>
      <c r="CZ646" t="s">
        <v>132</v>
      </c>
      <c r="DA646" t="s">
        <v>134</v>
      </c>
      <c r="DB646" t="s">
        <v>113</v>
      </c>
    </row>
    <row r="647" spans="1:107" ht="14.45" customHeight="1" x14ac:dyDescent="0.25">
      <c r="A647" t="s">
        <v>3739</v>
      </c>
      <c r="B647" t="s">
        <v>356</v>
      </c>
      <c r="C647" s="1">
        <v>44795.001205787034</v>
      </c>
      <c r="D647" s="1">
        <v>44861</v>
      </c>
      <c r="E647" t="s">
        <v>170</v>
      </c>
      <c r="G647" t="s">
        <v>113</v>
      </c>
      <c r="H647" t="s">
        <v>113</v>
      </c>
      <c r="I647" t="s">
        <v>113</v>
      </c>
      <c r="J647" t="s">
        <v>3727</v>
      </c>
      <c r="K647" t="s">
        <v>3740</v>
      </c>
      <c r="L647" t="s">
        <v>3729</v>
      </c>
      <c r="N647" t="s">
        <v>2012</v>
      </c>
      <c r="O647" t="s">
        <v>118</v>
      </c>
      <c r="P647" s="4">
        <v>96951</v>
      </c>
      <c r="Q647" t="s">
        <v>119</v>
      </c>
      <c r="S647" s="5">
        <v>16702853559</v>
      </c>
      <c r="U647">
        <v>333111</v>
      </c>
      <c r="V647" t="s">
        <v>120</v>
      </c>
      <c r="X647" t="s">
        <v>3731</v>
      </c>
      <c r="Y647" t="s">
        <v>3732</v>
      </c>
      <c r="Z647" t="s">
        <v>3741</v>
      </c>
      <c r="AA647" t="s">
        <v>3381</v>
      </c>
      <c r="AB647" t="s">
        <v>3729</v>
      </c>
      <c r="AD647" t="s">
        <v>2012</v>
      </c>
      <c r="AE647" t="s">
        <v>118</v>
      </c>
      <c r="AF647" s="4">
        <v>96951</v>
      </c>
      <c r="AG647" t="s">
        <v>119</v>
      </c>
      <c r="AI647" s="5">
        <v>16702853559</v>
      </c>
      <c r="AK647" t="s">
        <v>3733</v>
      </c>
      <c r="BC647" t="str">
        <f>"45-2093.00"</f>
        <v>45-2093.00</v>
      </c>
      <c r="BD647" t="s">
        <v>3742</v>
      </c>
      <c r="BE647" t="s">
        <v>3743</v>
      </c>
      <c r="BF647" t="s">
        <v>3744</v>
      </c>
      <c r="BG647">
        <v>1</v>
      </c>
      <c r="BI647" s="1">
        <v>44835</v>
      </c>
      <c r="BJ647" s="1">
        <v>45199</v>
      </c>
      <c r="BM647">
        <v>40</v>
      </c>
      <c r="BN647">
        <v>0</v>
      </c>
      <c r="BO647">
        <v>8</v>
      </c>
      <c r="BP647">
        <v>8</v>
      </c>
      <c r="BQ647">
        <v>8</v>
      </c>
      <c r="BR647">
        <v>8</v>
      </c>
      <c r="BS647">
        <v>8</v>
      </c>
      <c r="BT647">
        <v>0</v>
      </c>
      <c r="BU647" t="str">
        <f>"8:00 AM"</f>
        <v>8:00 AM</v>
      </c>
      <c r="BV647" t="str">
        <f>"5:00 PM"</f>
        <v>5:00 PM</v>
      </c>
      <c r="BW647" t="s">
        <v>128</v>
      </c>
      <c r="BX647">
        <v>0</v>
      </c>
      <c r="BY647">
        <v>0</v>
      </c>
      <c r="BZ647" t="s">
        <v>113</v>
      </c>
      <c r="CB647" t="s">
        <v>3745</v>
      </c>
      <c r="CC647" t="s">
        <v>3746</v>
      </c>
      <c r="CE647" t="s">
        <v>2012</v>
      </c>
      <c r="CF647" t="s">
        <v>118</v>
      </c>
      <c r="CG647" s="4">
        <v>96951</v>
      </c>
      <c r="CH647" s="2">
        <v>10.51</v>
      </c>
      <c r="CJ647" s="2">
        <v>15.76</v>
      </c>
      <c r="CL647" t="s">
        <v>131</v>
      </c>
      <c r="CM647" t="s">
        <v>132</v>
      </c>
      <c r="CN647" t="s">
        <v>133</v>
      </c>
      <c r="CP647" t="s">
        <v>113</v>
      </c>
      <c r="CQ647" t="s">
        <v>134</v>
      </c>
      <c r="CR647" t="s">
        <v>134</v>
      </c>
      <c r="CS647" t="s">
        <v>134</v>
      </c>
      <c r="CT647" t="s">
        <v>134</v>
      </c>
      <c r="CU647" t="s">
        <v>134</v>
      </c>
      <c r="CV647" t="s">
        <v>132</v>
      </c>
      <c r="CW647" t="s">
        <v>3738</v>
      </c>
      <c r="CX647" s="5">
        <v>16705323400</v>
      </c>
      <c r="CY647" t="s">
        <v>3733</v>
      </c>
      <c r="CZ647" t="s">
        <v>132</v>
      </c>
      <c r="DA647" t="s">
        <v>134</v>
      </c>
      <c r="DB647" t="s">
        <v>113</v>
      </c>
    </row>
    <row r="648" spans="1:107" ht="14.45" customHeight="1" x14ac:dyDescent="0.25">
      <c r="A648" t="s">
        <v>3747</v>
      </c>
      <c r="B648" t="s">
        <v>356</v>
      </c>
      <c r="C648" s="1">
        <v>44780.835630092595</v>
      </c>
      <c r="D648" s="1">
        <v>44861</v>
      </c>
      <c r="E648" t="s">
        <v>112</v>
      </c>
      <c r="F648" s="1">
        <v>44833.833333333336</v>
      </c>
      <c r="G648" t="s">
        <v>113</v>
      </c>
      <c r="H648" t="s">
        <v>113</v>
      </c>
      <c r="I648" t="s">
        <v>113</v>
      </c>
      <c r="J648" t="s">
        <v>1748</v>
      </c>
      <c r="K648" t="s">
        <v>3748</v>
      </c>
      <c r="L648" t="s">
        <v>3749</v>
      </c>
      <c r="N648" t="s">
        <v>117</v>
      </c>
      <c r="O648" t="s">
        <v>118</v>
      </c>
      <c r="P648" s="4">
        <v>96950</v>
      </c>
      <c r="Q648" t="s">
        <v>119</v>
      </c>
      <c r="S648" s="5">
        <v>16702851820</v>
      </c>
      <c r="U648">
        <v>561320</v>
      </c>
      <c r="V648" t="s">
        <v>871</v>
      </c>
      <c r="W648" t="s">
        <v>134</v>
      </c>
      <c r="X648" t="s">
        <v>3750</v>
      </c>
      <c r="Y648" t="s">
        <v>3751</v>
      </c>
      <c r="Z648" t="s">
        <v>3752</v>
      </c>
      <c r="AA648" t="s">
        <v>961</v>
      </c>
      <c r="AB648" t="s">
        <v>3295</v>
      </c>
      <c r="AD648" t="s">
        <v>117</v>
      </c>
      <c r="AE648" t="s">
        <v>118</v>
      </c>
      <c r="AF648" s="4">
        <v>96950</v>
      </c>
      <c r="AG648" t="s">
        <v>119</v>
      </c>
      <c r="AI648" s="5">
        <v>16702851820</v>
      </c>
      <c r="AK648" t="s">
        <v>3753</v>
      </c>
      <c r="BC648" t="str">
        <f>"37-2012.00"</f>
        <v>37-2012.00</v>
      </c>
      <c r="BD648" t="s">
        <v>180</v>
      </c>
      <c r="BE648" t="s">
        <v>3754</v>
      </c>
      <c r="BF648" t="s">
        <v>3755</v>
      </c>
      <c r="BG648">
        <v>2</v>
      </c>
      <c r="BI648" s="1">
        <v>44835</v>
      </c>
      <c r="BJ648" s="1">
        <v>45200</v>
      </c>
      <c r="BM648">
        <v>36</v>
      </c>
      <c r="BN648">
        <v>0</v>
      </c>
      <c r="BO648">
        <v>6</v>
      </c>
      <c r="BP648">
        <v>6</v>
      </c>
      <c r="BQ648">
        <v>6</v>
      </c>
      <c r="BR648">
        <v>6</v>
      </c>
      <c r="BS648">
        <v>6</v>
      </c>
      <c r="BT648">
        <v>6</v>
      </c>
      <c r="BU648" t="str">
        <f>"8:00 AM"</f>
        <v>8:00 AM</v>
      </c>
      <c r="BV648" t="str">
        <f>"2:00 PM"</f>
        <v>2:00 PM</v>
      </c>
      <c r="BW648" t="s">
        <v>164</v>
      </c>
      <c r="BX648">
        <v>0</v>
      </c>
      <c r="BY648">
        <v>3</v>
      </c>
      <c r="BZ648" t="s">
        <v>113</v>
      </c>
      <c r="CB648" t="s">
        <v>3756</v>
      </c>
      <c r="CC648" t="s">
        <v>3296</v>
      </c>
      <c r="CE648" t="s">
        <v>117</v>
      </c>
      <c r="CF648" t="s">
        <v>118</v>
      </c>
      <c r="CG648" s="4">
        <v>96950</v>
      </c>
      <c r="CH648" s="2">
        <v>7.56</v>
      </c>
      <c r="CI648" s="2">
        <v>7.56</v>
      </c>
      <c r="CJ648" s="2">
        <v>11.34</v>
      </c>
      <c r="CK648" s="2">
        <v>11.34</v>
      </c>
      <c r="CL648" t="s">
        <v>131</v>
      </c>
      <c r="CN648" t="s">
        <v>133</v>
      </c>
      <c r="CP648" t="s">
        <v>113</v>
      </c>
      <c r="CQ648" t="s">
        <v>134</v>
      </c>
      <c r="CR648" t="s">
        <v>113</v>
      </c>
      <c r="CS648" t="s">
        <v>134</v>
      </c>
      <c r="CT648" t="s">
        <v>132</v>
      </c>
      <c r="CU648" t="s">
        <v>134</v>
      </c>
      <c r="CV648" t="s">
        <v>132</v>
      </c>
      <c r="CW648" t="s">
        <v>3757</v>
      </c>
      <c r="CX648" s="5">
        <v>16702851820</v>
      </c>
      <c r="CY648" t="s">
        <v>1757</v>
      </c>
      <c r="CZ648" t="s">
        <v>132</v>
      </c>
      <c r="DA648" t="s">
        <v>134</v>
      </c>
      <c r="DB648" t="s">
        <v>134</v>
      </c>
    </row>
    <row r="649" spans="1:107" ht="14.45" customHeight="1" x14ac:dyDescent="0.25">
      <c r="A649" t="s">
        <v>3758</v>
      </c>
      <c r="B649" t="s">
        <v>356</v>
      </c>
      <c r="C649" s="1">
        <v>44798.832575347224</v>
      </c>
      <c r="D649" s="1">
        <v>44861</v>
      </c>
      <c r="E649" t="s">
        <v>170</v>
      </c>
      <c r="G649" t="s">
        <v>134</v>
      </c>
      <c r="H649" t="s">
        <v>113</v>
      </c>
      <c r="I649" t="s">
        <v>113</v>
      </c>
      <c r="J649" t="s">
        <v>3759</v>
      </c>
      <c r="K649" t="s">
        <v>3760</v>
      </c>
      <c r="L649" t="s">
        <v>3761</v>
      </c>
      <c r="M649" t="s">
        <v>3762</v>
      </c>
      <c r="N649" t="s">
        <v>117</v>
      </c>
      <c r="O649" t="s">
        <v>118</v>
      </c>
      <c r="P649" s="4">
        <v>96950</v>
      </c>
      <c r="Q649" t="s">
        <v>119</v>
      </c>
      <c r="S649" s="5">
        <v>16709898049</v>
      </c>
      <c r="U649">
        <v>713910</v>
      </c>
      <c r="V649" t="s">
        <v>120</v>
      </c>
      <c r="X649" t="s">
        <v>3763</v>
      </c>
      <c r="Y649" t="s">
        <v>3764</v>
      </c>
      <c r="Z649" t="s">
        <v>3765</v>
      </c>
      <c r="AA649" t="s">
        <v>3766</v>
      </c>
      <c r="AB649" t="s">
        <v>3761</v>
      </c>
      <c r="AC649" t="s">
        <v>3762</v>
      </c>
      <c r="AD649" t="s">
        <v>117</v>
      </c>
      <c r="AE649" t="s">
        <v>118</v>
      </c>
      <c r="AF649" s="4">
        <v>96950</v>
      </c>
      <c r="AG649" t="s">
        <v>119</v>
      </c>
      <c r="AI649" s="5">
        <v>16709898049</v>
      </c>
      <c r="AK649" t="s">
        <v>3767</v>
      </c>
      <c r="BC649" t="str">
        <f>"35-2014.00"</f>
        <v>35-2014.00</v>
      </c>
      <c r="BD649" t="s">
        <v>287</v>
      </c>
      <c r="BE649" t="s">
        <v>3768</v>
      </c>
      <c r="BF649" t="s">
        <v>3769</v>
      </c>
      <c r="BG649">
        <v>1</v>
      </c>
      <c r="BI649" s="1">
        <v>44837</v>
      </c>
      <c r="BJ649" s="1">
        <v>45199</v>
      </c>
      <c r="BM649">
        <v>35</v>
      </c>
      <c r="BN649">
        <v>7</v>
      </c>
      <c r="BO649">
        <v>0</v>
      </c>
      <c r="BP649">
        <v>7</v>
      </c>
      <c r="BQ649">
        <v>7</v>
      </c>
      <c r="BR649">
        <v>0</v>
      </c>
      <c r="BS649">
        <v>7</v>
      </c>
      <c r="BT649">
        <v>7</v>
      </c>
      <c r="BU649" t="str">
        <f>"9:00 AM"</f>
        <v>9:00 AM</v>
      </c>
      <c r="BV649" t="str">
        <f>"5:00 PM"</f>
        <v>5:00 PM</v>
      </c>
      <c r="BW649" t="s">
        <v>164</v>
      </c>
      <c r="BX649">
        <v>0</v>
      </c>
      <c r="BY649">
        <v>12</v>
      </c>
      <c r="BZ649" t="s">
        <v>113</v>
      </c>
      <c r="CB649" t="s">
        <v>3770</v>
      </c>
      <c r="CC649" t="s">
        <v>3762</v>
      </c>
      <c r="CD649" t="s">
        <v>3761</v>
      </c>
      <c r="CE649" t="s">
        <v>117</v>
      </c>
      <c r="CF649" t="s">
        <v>118</v>
      </c>
      <c r="CG649" s="4">
        <v>96950</v>
      </c>
      <c r="CH649" s="2">
        <v>8.5500000000000007</v>
      </c>
      <c r="CI649" s="2">
        <v>8.5500000000000007</v>
      </c>
      <c r="CJ649" s="2">
        <v>12.83</v>
      </c>
      <c r="CK649" s="2">
        <v>12.83</v>
      </c>
      <c r="CL649" t="s">
        <v>131</v>
      </c>
      <c r="CM649" t="s">
        <v>132</v>
      </c>
      <c r="CN649" t="s">
        <v>133</v>
      </c>
      <c r="CP649" t="s">
        <v>113</v>
      </c>
      <c r="CQ649" t="s">
        <v>134</v>
      </c>
      <c r="CR649" t="s">
        <v>113</v>
      </c>
      <c r="CS649" t="s">
        <v>134</v>
      </c>
      <c r="CT649" t="s">
        <v>132</v>
      </c>
      <c r="CU649" t="s">
        <v>134</v>
      </c>
      <c r="CV649" t="s">
        <v>132</v>
      </c>
      <c r="CW649" t="s">
        <v>3771</v>
      </c>
      <c r="CX649" s="5">
        <v>16709898049</v>
      </c>
      <c r="CY649" t="s">
        <v>3767</v>
      </c>
      <c r="CZ649" t="s">
        <v>132</v>
      </c>
      <c r="DA649" t="s">
        <v>113</v>
      </c>
      <c r="DB649" t="s">
        <v>113</v>
      </c>
      <c r="DC649" t="s">
        <v>228</v>
      </c>
    </row>
    <row r="650" spans="1:107" ht="14.45" customHeight="1" x14ac:dyDescent="0.25">
      <c r="A650" t="s">
        <v>3772</v>
      </c>
      <c r="B650" t="s">
        <v>187</v>
      </c>
      <c r="C650" s="1">
        <v>44769.913940162034</v>
      </c>
      <c r="D650" s="1">
        <v>44861</v>
      </c>
      <c r="E650" t="s">
        <v>170</v>
      </c>
      <c r="G650" t="s">
        <v>113</v>
      </c>
      <c r="H650" t="s">
        <v>113</v>
      </c>
      <c r="I650" t="s">
        <v>113</v>
      </c>
      <c r="J650" t="s">
        <v>3351</v>
      </c>
      <c r="L650" t="s">
        <v>3355</v>
      </c>
      <c r="M650" t="s">
        <v>3435</v>
      </c>
      <c r="N650" t="s">
        <v>117</v>
      </c>
      <c r="O650" t="s">
        <v>118</v>
      </c>
      <c r="P650" s="4">
        <v>96950</v>
      </c>
      <c r="Q650" t="s">
        <v>119</v>
      </c>
      <c r="S650" s="5">
        <v>16702355009</v>
      </c>
      <c r="U650">
        <v>561311</v>
      </c>
      <c r="V650" t="s">
        <v>120</v>
      </c>
      <c r="X650" t="s">
        <v>1804</v>
      </c>
      <c r="Y650" t="s">
        <v>1803</v>
      </c>
      <c r="Z650" t="s">
        <v>3354</v>
      </c>
      <c r="AA650" t="s">
        <v>144</v>
      </c>
      <c r="AB650" t="s">
        <v>3355</v>
      </c>
      <c r="AC650" t="s">
        <v>3435</v>
      </c>
      <c r="AD650" t="s">
        <v>117</v>
      </c>
      <c r="AE650" t="s">
        <v>118</v>
      </c>
      <c r="AF650" s="4">
        <v>96950</v>
      </c>
      <c r="AG650" t="s">
        <v>119</v>
      </c>
      <c r="AI650" s="5">
        <v>16702355009</v>
      </c>
      <c r="AK650" t="s">
        <v>1814</v>
      </c>
      <c r="BC650" t="str">
        <f>"37-2012.00"</f>
        <v>37-2012.00</v>
      </c>
      <c r="BD650" t="s">
        <v>180</v>
      </c>
      <c r="BE650" t="s">
        <v>3773</v>
      </c>
      <c r="BF650" t="s">
        <v>1809</v>
      </c>
      <c r="BG650">
        <v>10</v>
      </c>
      <c r="BH650">
        <v>10</v>
      </c>
      <c r="BI650" s="1">
        <v>44835</v>
      </c>
      <c r="BJ650" s="1">
        <v>45199</v>
      </c>
      <c r="BK650" s="1">
        <v>44861</v>
      </c>
      <c r="BL650" s="1">
        <v>45199</v>
      </c>
      <c r="BM650">
        <v>35</v>
      </c>
      <c r="BN650">
        <v>0</v>
      </c>
      <c r="BO650">
        <v>7</v>
      </c>
      <c r="BP650">
        <v>7</v>
      </c>
      <c r="BQ650">
        <v>7</v>
      </c>
      <c r="BR650">
        <v>7</v>
      </c>
      <c r="BS650">
        <v>7</v>
      </c>
      <c r="BT650">
        <v>0</v>
      </c>
      <c r="BU650" t="str">
        <f>"8:00 AM"</f>
        <v>8:00 AM</v>
      </c>
      <c r="BV650" t="str">
        <f>"4:00 PM"</f>
        <v>4:00 PM</v>
      </c>
      <c r="BW650" t="s">
        <v>164</v>
      </c>
      <c r="BX650">
        <v>0</v>
      </c>
      <c r="BY650">
        <v>3</v>
      </c>
      <c r="BZ650" t="s">
        <v>113</v>
      </c>
      <c r="CB650" t="s">
        <v>3774</v>
      </c>
      <c r="CC650" t="s">
        <v>1811</v>
      </c>
      <c r="CD650" t="s">
        <v>1801</v>
      </c>
      <c r="CE650" t="s">
        <v>117</v>
      </c>
      <c r="CF650" t="s">
        <v>118</v>
      </c>
      <c r="CG650" s="4">
        <v>96950</v>
      </c>
      <c r="CH650" s="2">
        <v>7.56</v>
      </c>
      <c r="CI650" s="2">
        <v>7.56</v>
      </c>
      <c r="CJ650" s="2">
        <v>11.34</v>
      </c>
      <c r="CK650" s="2">
        <v>11.34</v>
      </c>
      <c r="CL650" t="s">
        <v>131</v>
      </c>
      <c r="CM650" t="s">
        <v>3359</v>
      </c>
      <c r="CN650" t="s">
        <v>133</v>
      </c>
      <c r="CP650" t="s">
        <v>113</v>
      </c>
      <c r="CQ650" t="s">
        <v>134</v>
      </c>
      <c r="CR650" t="s">
        <v>113</v>
      </c>
      <c r="CS650" t="s">
        <v>134</v>
      </c>
      <c r="CT650" t="s">
        <v>132</v>
      </c>
      <c r="CU650" t="s">
        <v>134</v>
      </c>
      <c r="CV650" t="s">
        <v>134</v>
      </c>
      <c r="CW650" t="s">
        <v>3360</v>
      </c>
      <c r="CX650" s="5">
        <v>16702355009</v>
      </c>
      <c r="CY650" t="s">
        <v>1814</v>
      </c>
      <c r="CZ650" t="s">
        <v>132</v>
      </c>
      <c r="DA650" t="s">
        <v>134</v>
      </c>
      <c r="DB650" t="s">
        <v>113</v>
      </c>
    </row>
    <row r="651" spans="1:107" ht="14.45" customHeight="1" x14ac:dyDescent="0.25">
      <c r="A651" t="s">
        <v>3775</v>
      </c>
      <c r="B651" t="s">
        <v>187</v>
      </c>
      <c r="C651" s="1">
        <v>44749.35667523148</v>
      </c>
      <c r="D651" s="1">
        <v>44861</v>
      </c>
      <c r="E651" t="s">
        <v>170</v>
      </c>
      <c r="G651" t="s">
        <v>113</v>
      </c>
      <c r="H651" t="s">
        <v>113</v>
      </c>
      <c r="I651" t="s">
        <v>113</v>
      </c>
      <c r="J651" t="s">
        <v>3776</v>
      </c>
      <c r="K651" t="s">
        <v>3777</v>
      </c>
      <c r="L651" t="s">
        <v>3778</v>
      </c>
      <c r="M651" t="s">
        <v>3779</v>
      </c>
      <c r="N651" t="s">
        <v>695</v>
      </c>
      <c r="O651" t="s">
        <v>118</v>
      </c>
      <c r="P651" s="4">
        <v>96952</v>
      </c>
      <c r="Q651" t="s">
        <v>119</v>
      </c>
      <c r="S651" s="5">
        <v>16704338668</v>
      </c>
      <c r="U651">
        <v>445110</v>
      </c>
      <c r="V651" t="s">
        <v>120</v>
      </c>
      <c r="X651" t="s">
        <v>3780</v>
      </c>
      <c r="Y651" t="s">
        <v>3781</v>
      </c>
      <c r="Z651" t="s">
        <v>3782</v>
      </c>
      <c r="AA651" t="s">
        <v>3783</v>
      </c>
      <c r="AB651" t="s">
        <v>3778</v>
      </c>
      <c r="AC651" t="s">
        <v>3779</v>
      </c>
      <c r="AD651" t="s">
        <v>695</v>
      </c>
      <c r="AE651" t="s">
        <v>118</v>
      </c>
      <c r="AF651" s="4">
        <v>96952</v>
      </c>
      <c r="AG651" t="s">
        <v>119</v>
      </c>
      <c r="AI651" s="5">
        <v>16704338668</v>
      </c>
      <c r="AK651" t="s">
        <v>3784</v>
      </c>
      <c r="BC651" t="str">
        <f>"53-7065.00"</f>
        <v>53-7065.00</v>
      </c>
      <c r="BD651" t="s">
        <v>2036</v>
      </c>
      <c r="BE651" t="s">
        <v>3785</v>
      </c>
      <c r="BF651" t="s">
        <v>3786</v>
      </c>
      <c r="BG651">
        <v>4</v>
      </c>
      <c r="BH651">
        <v>4</v>
      </c>
      <c r="BI651" s="1">
        <v>44835</v>
      </c>
      <c r="BJ651" s="1">
        <v>45199</v>
      </c>
      <c r="BK651" s="1">
        <v>44861</v>
      </c>
      <c r="BL651" s="1">
        <v>45199</v>
      </c>
      <c r="BM651">
        <v>40</v>
      </c>
      <c r="BN651">
        <v>8</v>
      </c>
      <c r="BO651">
        <v>8</v>
      </c>
      <c r="BP651">
        <v>0</v>
      </c>
      <c r="BQ651">
        <v>0</v>
      </c>
      <c r="BR651">
        <v>8</v>
      </c>
      <c r="BS651">
        <v>8</v>
      </c>
      <c r="BT651">
        <v>8</v>
      </c>
      <c r="BU651" t="str">
        <f>"7:00 AM"</f>
        <v>7:00 AM</v>
      </c>
      <c r="BV651" t="str">
        <f>"4:00 PM"</f>
        <v>4:00 PM</v>
      </c>
      <c r="BW651" t="s">
        <v>164</v>
      </c>
      <c r="BX651">
        <v>0</v>
      </c>
      <c r="BY651">
        <v>12</v>
      </c>
      <c r="BZ651" t="s">
        <v>113</v>
      </c>
      <c r="CB651" t="s">
        <v>3787</v>
      </c>
      <c r="CC651" t="s">
        <v>3778</v>
      </c>
      <c r="CD651" t="s">
        <v>3779</v>
      </c>
      <c r="CE651" t="s">
        <v>695</v>
      </c>
      <c r="CF651" t="s">
        <v>118</v>
      </c>
      <c r="CG651" s="4">
        <v>96952</v>
      </c>
      <c r="CH651" s="2">
        <v>7.92</v>
      </c>
      <c r="CI651" s="2">
        <v>7.92</v>
      </c>
      <c r="CJ651" s="2">
        <v>11.88</v>
      </c>
      <c r="CK651" s="2">
        <v>11.88</v>
      </c>
      <c r="CL651" t="s">
        <v>131</v>
      </c>
      <c r="CM651" t="s">
        <v>132</v>
      </c>
      <c r="CN651" t="s">
        <v>133</v>
      </c>
      <c r="CP651" t="s">
        <v>113</v>
      </c>
      <c r="CQ651" t="s">
        <v>134</v>
      </c>
      <c r="CR651" t="s">
        <v>113</v>
      </c>
      <c r="CS651" t="s">
        <v>134</v>
      </c>
      <c r="CT651" t="s">
        <v>132</v>
      </c>
      <c r="CU651" t="s">
        <v>134</v>
      </c>
      <c r="CV651" t="s">
        <v>132</v>
      </c>
      <c r="CW651" t="s">
        <v>132</v>
      </c>
      <c r="CX651" s="5">
        <v>16704338668</v>
      </c>
      <c r="CY651" t="s">
        <v>3788</v>
      </c>
      <c r="CZ651" t="s">
        <v>132</v>
      </c>
      <c r="DA651" t="s">
        <v>134</v>
      </c>
      <c r="DB651" t="s">
        <v>113</v>
      </c>
    </row>
    <row r="652" spans="1:107" ht="14.45" customHeight="1" x14ac:dyDescent="0.25">
      <c r="A652" t="s">
        <v>3789</v>
      </c>
      <c r="B652" t="s">
        <v>356</v>
      </c>
      <c r="C652" s="1">
        <v>44794.992779513886</v>
      </c>
      <c r="D652" s="1">
        <v>44861</v>
      </c>
      <c r="E652" t="s">
        <v>170</v>
      </c>
      <c r="G652" t="s">
        <v>134</v>
      </c>
      <c r="H652" t="s">
        <v>113</v>
      </c>
      <c r="I652" t="s">
        <v>113</v>
      </c>
      <c r="J652" t="s">
        <v>3727</v>
      </c>
      <c r="K652" t="s">
        <v>3728</v>
      </c>
      <c r="L652" t="s">
        <v>3729</v>
      </c>
      <c r="N652" t="s">
        <v>2012</v>
      </c>
      <c r="O652" t="s">
        <v>118</v>
      </c>
      <c r="P652" s="4">
        <v>96951</v>
      </c>
      <c r="Q652" t="s">
        <v>119</v>
      </c>
      <c r="S652" s="5">
        <v>16702853559</v>
      </c>
      <c r="U652">
        <v>72111</v>
      </c>
      <c r="V652" t="s">
        <v>120</v>
      </c>
      <c r="X652" t="s">
        <v>3731</v>
      </c>
      <c r="Y652" t="s">
        <v>3732</v>
      </c>
      <c r="Z652" t="s">
        <v>3741</v>
      </c>
      <c r="AA652" t="s">
        <v>1159</v>
      </c>
      <c r="AB652" t="s">
        <v>3729</v>
      </c>
      <c r="AD652" t="s">
        <v>2012</v>
      </c>
      <c r="AE652" t="s">
        <v>118</v>
      </c>
      <c r="AF652" s="4">
        <v>96951</v>
      </c>
      <c r="AG652" t="s">
        <v>119</v>
      </c>
      <c r="AI652" s="5">
        <v>16702853559</v>
      </c>
      <c r="AK652" t="s">
        <v>3733</v>
      </c>
      <c r="BC652" t="str">
        <f>"37-2012.00"</f>
        <v>37-2012.00</v>
      </c>
      <c r="BD652" t="s">
        <v>180</v>
      </c>
      <c r="BE652" t="s">
        <v>3790</v>
      </c>
      <c r="BF652" t="s">
        <v>1840</v>
      </c>
      <c r="BG652">
        <v>1</v>
      </c>
      <c r="BI652" s="1">
        <v>44805</v>
      </c>
      <c r="BJ652" s="1">
        <v>45199</v>
      </c>
      <c r="BM652">
        <v>40</v>
      </c>
      <c r="BN652">
        <v>8</v>
      </c>
      <c r="BO652">
        <v>8</v>
      </c>
      <c r="BP652">
        <v>8</v>
      </c>
      <c r="BQ652">
        <v>0</v>
      </c>
      <c r="BR652">
        <v>0</v>
      </c>
      <c r="BS652">
        <v>8</v>
      </c>
      <c r="BT652">
        <v>8</v>
      </c>
      <c r="BU652" t="str">
        <f>"8:00 AM"</f>
        <v>8:00 AM</v>
      </c>
      <c r="BV652" t="str">
        <f>"5:00 PM"</f>
        <v>5:00 PM</v>
      </c>
      <c r="BW652" t="s">
        <v>164</v>
      </c>
      <c r="BX652">
        <v>0</v>
      </c>
      <c r="BY652">
        <v>6</v>
      </c>
      <c r="BZ652" t="s">
        <v>113</v>
      </c>
      <c r="CB652" t="s">
        <v>3791</v>
      </c>
      <c r="CC652" t="s">
        <v>3736</v>
      </c>
      <c r="CD652" t="s">
        <v>3737</v>
      </c>
      <c r="CE652" t="s">
        <v>2012</v>
      </c>
      <c r="CF652" t="s">
        <v>118</v>
      </c>
      <c r="CG652" s="4">
        <v>96951</v>
      </c>
      <c r="CH652" s="2">
        <v>7.56</v>
      </c>
      <c r="CJ652" s="2">
        <v>11.34</v>
      </c>
      <c r="CL652" t="s">
        <v>131</v>
      </c>
      <c r="CN652" t="s">
        <v>133</v>
      </c>
      <c r="CP652" t="s">
        <v>113</v>
      </c>
      <c r="CQ652" t="s">
        <v>134</v>
      </c>
      <c r="CR652" t="s">
        <v>113</v>
      </c>
      <c r="CS652" t="s">
        <v>134</v>
      </c>
      <c r="CT652" t="s">
        <v>132</v>
      </c>
      <c r="CU652" t="s">
        <v>134</v>
      </c>
      <c r="CV652" t="s">
        <v>132</v>
      </c>
      <c r="CW652" t="s">
        <v>3738</v>
      </c>
      <c r="CX652" s="5">
        <v>16705323400</v>
      </c>
      <c r="CY652" t="s">
        <v>3733</v>
      </c>
      <c r="CZ652" t="s">
        <v>132</v>
      </c>
      <c r="DA652" t="s">
        <v>134</v>
      </c>
      <c r="DB652" t="s">
        <v>113</v>
      </c>
    </row>
    <row r="653" spans="1:107" ht="14.45" customHeight="1" x14ac:dyDescent="0.25">
      <c r="A653" t="s">
        <v>3792</v>
      </c>
      <c r="B653" t="s">
        <v>356</v>
      </c>
      <c r="C653" s="1">
        <v>44798.970861689813</v>
      </c>
      <c r="D653" s="1">
        <v>44861</v>
      </c>
      <c r="E653" t="s">
        <v>170</v>
      </c>
      <c r="G653" t="s">
        <v>134</v>
      </c>
      <c r="H653" t="s">
        <v>113</v>
      </c>
      <c r="I653" t="s">
        <v>113</v>
      </c>
      <c r="J653" t="s">
        <v>3793</v>
      </c>
      <c r="L653" t="s">
        <v>3794</v>
      </c>
      <c r="N653" t="s">
        <v>141</v>
      </c>
      <c r="O653" t="s">
        <v>118</v>
      </c>
      <c r="P653" s="4">
        <v>96950</v>
      </c>
      <c r="Q653" t="s">
        <v>119</v>
      </c>
      <c r="S653" s="5">
        <v>16703238735</v>
      </c>
      <c r="U653">
        <v>71399</v>
      </c>
      <c r="V653" t="s">
        <v>120</v>
      </c>
      <c r="X653" t="s">
        <v>3795</v>
      </c>
      <c r="Y653" t="s">
        <v>3796</v>
      </c>
      <c r="Z653" t="s">
        <v>3797</v>
      </c>
      <c r="AA653" t="s">
        <v>326</v>
      </c>
      <c r="AB653" t="s">
        <v>3794</v>
      </c>
      <c r="AD653" t="s">
        <v>141</v>
      </c>
      <c r="AE653" t="s">
        <v>118</v>
      </c>
      <c r="AF653" s="4">
        <v>96950</v>
      </c>
      <c r="AG653" t="s">
        <v>119</v>
      </c>
      <c r="AI653" s="5">
        <v>16702877761</v>
      </c>
      <c r="AK653" t="s">
        <v>3798</v>
      </c>
      <c r="BC653" t="str">
        <f>"49-3023.00"</f>
        <v>49-3023.00</v>
      </c>
      <c r="BD653" t="s">
        <v>1481</v>
      </c>
      <c r="BE653" t="s">
        <v>3799</v>
      </c>
      <c r="BF653" t="s">
        <v>3800</v>
      </c>
      <c r="BG653">
        <v>1</v>
      </c>
      <c r="BI653" s="1">
        <v>44896</v>
      </c>
      <c r="BJ653" s="1">
        <v>45261</v>
      </c>
      <c r="BM653">
        <v>35</v>
      </c>
      <c r="BN653">
        <v>0</v>
      </c>
      <c r="BO653">
        <v>5</v>
      </c>
      <c r="BP653">
        <v>6</v>
      </c>
      <c r="BQ653">
        <v>6</v>
      </c>
      <c r="BR653">
        <v>6</v>
      </c>
      <c r="BS653">
        <v>6</v>
      </c>
      <c r="BT653">
        <v>6</v>
      </c>
      <c r="BU653" t="str">
        <f>"9:30 AM"</f>
        <v>9:30 AM</v>
      </c>
      <c r="BV653" t="str">
        <f>"4:30 PM"</f>
        <v>4:30 PM</v>
      </c>
      <c r="BW653" t="s">
        <v>164</v>
      </c>
      <c r="BX653">
        <v>0</v>
      </c>
      <c r="BY653">
        <v>24</v>
      </c>
      <c r="BZ653" t="s">
        <v>113</v>
      </c>
      <c r="CB653" s="3" t="s">
        <v>3801</v>
      </c>
      <c r="CC653" t="s">
        <v>3802</v>
      </c>
      <c r="CD653" t="s">
        <v>3803</v>
      </c>
      <c r="CE653" t="s">
        <v>141</v>
      </c>
      <c r="CF653" t="s">
        <v>118</v>
      </c>
      <c r="CG653" s="4">
        <v>96950</v>
      </c>
      <c r="CH653" s="2">
        <v>9.93</v>
      </c>
      <c r="CI653" s="2">
        <v>9.93</v>
      </c>
      <c r="CJ653" s="2">
        <v>14.89</v>
      </c>
      <c r="CK653" s="2">
        <v>14.89</v>
      </c>
      <c r="CL653" t="s">
        <v>131</v>
      </c>
      <c r="CN653" t="s">
        <v>133</v>
      </c>
      <c r="CP653" t="s">
        <v>113</v>
      </c>
      <c r="CQ653" t="s">
        <v>134</v>
      </c>
      <c r="CR653" t="s">
        <v>113</v>
      </c>
      <c r="CS653" t="s">
        <v>134</v>
      </c>
      <c r="CT653" t="s">
        <v>132</v>
      </c>
      <c r="CU653" t="s">
        <v>134</v>
      </c>
      <c r="CV653" t="s">
        <v>132</v>
      </c>
      <c r="CW653" t="s">
        <v>3804</v>
      </c>
      <c r="CX653" s="5">
        <v>16703238735</v>
      </c>
      <c r="CY653" t="s">
        <v>3805</v>
      </c>
      <c r="CZ653" t="s">
        <v>183</v>
      </c>
      <c r="DA653" t="s">
        <v>134</v>
      </c>
      <c r="DB653" t="s">
        <v>113</v>
      </c>
    </row>
    <row r="654" spans="1:107" ht="14.45" customHeight="1" x14ac:dyDescent="0.25">
      <c r="A654" t="s">
        <v>3806</v>
      </c>
      <c r="B654" t="s">
        <v>187</v>
      </c>
      <c r="C654" s="1">
        <v>44774.919298611108</v>
      </c>
      <c r="D654" s="1">
        <v>44861</v>
      </c>
      <c r="E654" t="s">
        <v>170</v>
      </c>
      <c r="G654" t="s">
        <v>113</v>
      </c>
      <c r="H654" t="s">
        <v>113</v>
      </c>
      <c r="I654" t="s">
        <v>113</v>
      </c>
      <c r="J654" t="s">
        <v>3807</v>
      </c>
      <c r="L654" t="s">
        <v>3352</v>
      </c>
      <c r="M654" t="s">
        <v>3808</v>
      </c>
      <c r="N654" t="s">
        <v>117</v>
      </c>
      <c r="O654" t="s">
        <v>118</v>
      </c>
      <c r="P654" s="4">
        <v>96950</v>
      </c>
      <c r="Q654" t="s">
        <v>119</v>
      </c>
      <c r="S654" s="5">
        <v>16702355009</v>
      </c>
      <c r="U654">
        <v>722515</v>
      </c>
      <c r="V654" t="s">
        <v>120</v>
      </c>
      <c r="X654" t="s">
        <v>1804</v>
      </c>
      <c r="Y654" t="s">
        <v>1803</v>
      </c>
      <c r="Z654" t="s">
        <v>3354</v>
      </c>
      <c r="AA654" t="s">
        <v>144</v>
      </c>
      <c r="AB654" t="s">
        <v>3809</v>
      </c>
      <c r="AC654" t="s">
        <v>3808</v>
      </c>
      <c r="AD654" t="s">
        <v>117</v>
      </c>
      <c r="AE654" t="s">
        <v>118</v>
      </c>
      <c r="AF654" s="4">
        <v>96950</v>
      </c>
      <c r="AG654" t="s">
        <v>119</v>
      </c>
      <c r="AH654" t="s">
        <v>132</v>
      </c>
      <c r="AI654" s="5">
        <v>16702355009</v>
      </c>
      <c r="AK654" t="s">
        <v>1814</v>
      </c>
      <c r="BC654" t="str">
        <f>"35-2021.00"</f>
        <v>35-2021.00</v>
      </c>
      <c r="BD654" t="s">
        <v>1703</v>
      </c>
      <c r="BE654" t="s">
        <v>3810</v>
      </c>
      <c r="BF654" t="s">
        <v>3811</v>
      </c>
      <c r="BG654">
        <v>10</v>
      </c>
      <c r="BH654">
        <v>10</v>
      </c>
      <c r="BI654" s="1">
        <v>44835</v>
      </c>
      <c r="BJ654" s="1">
        <v>45199</v>
      </c>
      <c r="BK654" s="1">
        <v>44861</v>
      </c>
      <c r="BL654" s="1">
        <v>45199</v>
      </c>
      <c r="BM654">
        <v>35</v>
      </c>
      <c r="BN654">
        <v>0</v>
      </c>
      <c r="BO654">
        <v>7</v>
      </c>
      <c r="BP654">
        <v>7</v>
      </c>
      <c r="BQ654">
        <v>7</v>
      </c>
      <c r="BR654">
        <v>7</v>
      </c>
      <c r="BS654">
        <v>7</v>
      </c>
      <c r="BT654">
        <v>0</v>
      </c>
      <c r="BU654" t="str">
        <f>"9:00 AM"</f>
        <v>9:00 AM</v>
      </c>
      <c r="BV654" t="str">
        <f>"4:00 PM"</f>
        <v>4:00 PM</v>
      </c>
      <c r="BW654" t="s">
        <v>164</v>
      </c>
      <c r="BX654">
        <v>0</v>
      </c>
      <c r="BY654">
        <v>3</v>
      </c>
      <c r="BZ654" t="s">
        <v>113</v>
      </c>
      <c r="CB654" t="s">
        <v>3812</v>
      </c>
      <c r="CC654" t="s">
        <v>3813</v>
      </c>
      <c r="CE654" t="s">
        <v>117</v>
      </c>
      <c r="CF654" t="s">
        <v>118</v>
      </c>
      <c r="CG654" s="4">
        <v>96950</v>
      </c>
      <c r="CH654" s="2">
        <v>7.87</v>
      </c>
      <c r="CI654" s="2">
        <v>7.87</v>
      </c>
      <c r="CJ654" s="2">
        <v>11.81</v>
      </c>
      <c r="CK654" s="2">
        <v>11.81</v>
      </c>
      <c r="CL654" t="s">
        <v>131</v>
      </c>
      <c r="CM654" t="s">
        <v>3814</v>
      </c>
      <c r="CN654" t="s">
        <v>133</v>
      </c>
      <c r="CP654" t="s">
        <v>113</v>
      </c>
      <c r="CQ654" t="s">
        <v>134</v>
      </c>
      <c r="CR654" t="s">
        <v>134</v>
      </c>
      <c r="CS654" t="s">
        <v>134</v>
      </c>
      <c r="CT654" t="s">
        <v>132</v>
      </c>
      <c r="CU654" t="s">
        <v>134</v>
      </c>
      <c r="CV654" t="s">
        <v>134</v>
      </c>
      <c r="CW654" t="s">
        <v>3360</v>
      </c>
      <c r="CX654" s="5">
        <v>16702355009</v>
      </c>
      <c r="CY654" t="s">
        <v>1814</v>
      </c>
      <c r="CZ654" t="s">
        <v>132</v>
      </c>
      <c r="DA654" t="s">
        <v>134</v>
      </c>
      <c r="DB654" t="s">
        <v>113</v>
      </c>
    </row>
    <row r="655" spans="1:107" ht="14.45" customHeight="1" x14ac:dyDescent="0.25">
      <c r="A655" t="s">
        <v>3815</v>
      </c>
      <c r="B655" t="s">
        <v>313</v>
      </c>
      <c r="C655" s="1">
        <v>44774.886747569442</v>
      </c>
      <c r="D655" s="1">
        <v>44861</v>
      </c>
      <c r="E655" t="s">
        <v>112</v>
      </c>
      <c r="F655" s="1">
        <v>44833.833333333336</v>
      </c>
      <c r="G655" t="s">
        <v>113</v>
      </c>
      <c r="H655" t="s">
        <v>113</v>
      </c>
      <c r="I655" t="s">
        <v>113</v>
      </c>
      <c r="J655" t="s">
        <v>3807</v>
      </c>
      <c r="L655" t="s">
        <v>3352</v>
      </c>
      <c r="M655" t="s">
        <v>3808</v>
      </c>
      <c r="N655" t="s">
        <v>117</v>
      </c>
      <c r="O655" t="s">
        <v>118</v>
      </c>
      <c r="P655" s="4">
        <v>96950</v>
      </c>
      <c r="Q655" t="s">
        <v>119</v>
      </c>
      <c r="S655" s="5">
        <v>16702355009</v>
      </c>
      <c r="U655">
        <v>722515</v>
      </c>
      <c r="V655" t="s">
        <v>120</v>
      </c>
      <c r="X655" t="s">
        <v>1804</v>
      </c>
      <c r="Y655" t="s">
        <v>1803</v>
      </c>
      <c r="Z655" t="s">
        <v>3354</v>
      </c>
      <c r="AA655" t="s">
        <v>144</v>
      </c>
      <c r="AB655" t="s">
        <v>3816</v>
      </c>
      <c r="AC655" t="s">
        <v>3808</v>
      </c>
      <c r="AD655" t="s">
        <v>117</v>
      </c>
      <c r="AE655" t="s">
        <v>118</v>
      </c>
      <c r="AF655" s="4">
        <v>96950</v>
      </c>
      <c r="AG655" t="s">
        <v>119</v>
      </c>
      <c r="AH655" t="s">
        <v>132</v>
      </c>
      <c r="AI655" s="5">
        <v>16702355009</v>
      </c>
      <c r="AK655" t="s">
        <v>1814</v>
      </c>
      <c r="BC655" t="str">
        <f>"35-2021.00"</f>
        <v>35-2021.00</v>
      </c>
      <c r="BD655" t="s">
        <v>1703</v>
      </c>
      <c r="BE655" t="s">
        <v>3810</v>
      </c>
      <c r="BF655" t="s">
        <v>3811</v>
      </c>
      <c r="BG655">
        <v>15</v>
      </c>
      <c r="BH655">
        <v>13</v>
      </c>
      <c r="BI655" s="1">
        <v>44835</v>
      </c>
      <c r="BJ655" s="1">
        <v>45199</v>
      </c>
      <c r="BK655" s="1">
        <v>44861</v>
      </c>
      <c r="BL655" s="1">
        <v>45199</v>
      </c>
      <c r="BM655">
        <v>35</v>
      </c>
      <c r="BN655">
        <v>0</v>
      </c>
      <c r="BO655">
        <v>7</v>
      </c>
      <c r="BP655">
        <v>7</v>
      </c>
      <c r="BQ655">
        <v>7</v>
      </c>
      <c r="BR655">
        <v>7</v>
      </c>
      <c r="BS655">
        <v>7</v>
      </c>
      <c r="BT655">
        <v>0</v>
      </c>
      <c r="BU655" t="str">
        <f>"8:00 AM"</f>
        <v>8:00 AM</v>
      </c>
      <c r="BV655" t="str">
        <f>"3:00 PM"</f>
        <v>3:00 PM</v>
      </c>
      <c r="BW655" t="s">
        <v>164</v>
      </c>
      <c r="BX655">
        <v>0</v>
      </c>
      <c r="BY655">
        <v>3</v>
      </c>
      <c r="BZ655" t="s">
        <v>113</v>
      </c>
      <c r="CB655" t="s">
        <v>3812</v>
      </c>
      <c r="CC655" t="s">
        <v>3813</v>
      </c>
      <c r="CE655" t="s">
        <v>117</v>
      </c>
      <c r="CF655" t="s">
        <v>118</v>
      </c>
      <c r="CG655" s="4">
        <v>96950</v>
      </c>
      <c r="CH655" s="2">
        <v>7.87</v>
      </c>
      <c r="CI655" s="2">
        <v>7.87</v>
      </c>
      <c r="CJ655" s="2">
        <v>11.81</v>
      </c>
      <c r="CK655" s="2">
        <v>11.81</v>
      </c>
      <c r="CL655" t="s">
        <v>131</v>
      </c>
      <c r="CM655" t="s">
        <v>3814</v>
      </c>
      <c r="CN655" t="s">
        <v>133</v>
      </c>
      <c r="CP655" t="s">
        <v>113</v>
      </c>
      <c r="CQ655" t="s">
        <v>134</v>
      </c>
      <c r="CR655" t="s">
        <v>134</v>
      </c>
      <c r="CS655" t="s">
        <v>134</v>
      </c>
      <c r="CT655" t="s">
        <v>132</v>
      </c>
      <c r="CU655" t="s">
        <v>134</v>
      </c>
      <c r="CV655" t="s">
        <v>134</v>
      </c>
      <c r="CW655" t="s">
        <v>3360</v>
      </c>
      <c r="CX655" s="5">
        <v>16702355009</v>
      </c>
      <c r="CY655" t="s">
        <v>1814</v>
      </c>
      <c r="CZ655" t="s">
        <v>132</v>
      </c>
      <c r="DA655" t="s">
        <v>134</v>
      </c>
      <c r="DB655" t="s">
        <v>113</v>
      </c>
    </row>
    <row r="656" spans="1:107" ht="14.45" customHeight="1" x14ac:dyDescent="0.25">
      <c r="A656" t="s">
        <v>3817</v>
      </c>
      <c r="B656" t="s">
        <v>187</v>
      </c>
      <c r="C656" s="1">
        <v>44753.972436805554</v>
      </c>
      <c r="D656" s="1">
        <v>44861</v>
      </c>
      <c r="E656" t="s">
        <v>170</v>
      </c>
      <c r="G656" t="s">
        <v>113</v>
      </c>
      <c r="H656" t="s">
        <v>113</v>
      </c>
      <c r="I656" t="s">
        <v>113</v>
      </c>
      <c r="J656" t="s">
        <v>3818</v>
      </c>
      <c r="K656" t="s">
        <v>132</v>
      </c>
      <c r="L656" t="s">
        <v>3819</v>
      </c>
      <c r="M656" t="s">
        <v>815</v>
      </c>
      <c r="N656" t="s">
        <v>141</v>
      </c>
      <c r="O656" t="s">
        <v>118</v>
      </c>
      <c r="P656" s="4">
        <v>96950</v>
      </c>
      <c r="Q656" t="s">
        <v>119</v>
      </c>
      <c r="S656" s="5">
        <v>16702876895</v>
      </c>
      <c r="U656">
        <v>48531</v>
      </c>
      <c r="V656" t="s">
        <v>120</v>
      </c>
      <c r="X656" t="s">
        <v>3820</v>
      </c>
      <c r="Y656" t="s">
        <v>3821</v>
      </c>
      <c r="AA656" t="s">
        <v>990</v>
      </c>
      <c r="AB656" t="s">
        <v>3822</v>
      </c>
      <c r="AD656" t="s">
        <v>141</v>
      </c>
      <c r="AE656" t="s">
        <v>118</v>
      </c>
      <c r="AF656" s="4">
        <v>96950</v>
      </c>
      <c r="AG656" t="s">
        <v>119</v>
      </c>
      <c r="AI656" s="5">
        <v>16702876895</v>
      </c>
      <c r="AK656" t="s">
        <v>3823</v>
      </c>
      <c r="BC656" t="str">
        <f>"53-3054.00"</f>
        <v>53-3054.00</v>
      </c>
      <c r="BD656" t="s">
        <v>3824</v>
      </c>
      <c r="BE656" t="s">
        <v>3825</v>
      </c>
      <c r="BF656" t="s">
        <v>3826</v>
      </c>
      <c r="BG656">
        <v>10</v>
      </c>
      <c r="BH656">
        <v>10</v>
      </c>
      <c r="BI656" s="1">
        <v>44835</v>
      </c>
      <c r="BJ656" s="1">
        <v>45199</v>
      </c>
      <c r="BK656" s="1">
        <v>44861</v>
      </c>
      <c r="BL656" s="1">
        <v>45199</v>
      </c>
      <c r="BM656">
        <v>40</v>
      </c>
      <c r="BN656">
        <v>0</v>
      </c>
      <c r="BO656">
        <v>8</v>
      </c>
      <c r="BP656">
        <v>8</v>
      </c>
      <c r="BQ656">
        <v>8</v>
      </c>
      <c r="BR656">
        <v>8</v>
      </c>
      <c r="BS656">
        <v>8</v>
      </c>
      <c r="BT656">
        <v>0</v>
      </c>
      <c r="BU656" t="str">
        <f>"7:00 AM"</f>
        <v>7:00 AM</v>
      </c>
      <c r="BV656" t="str">
        <f>"5:00 PM"</f>
        <v>5:00 PM</v>
      </c>
      <c r="BW656" t="s">
        <v>128</v>
      </c>
      <c r="BX656">
        <v>0</v>
      </c>
      <c r="BY656">
        <v>6</v>
      </c>
      <c r="BZ656" t="s">
        <v>113</v>
      </c>
      <c r="CB656" t="s">
        <v>3827</v>
      </c>
      <c r="CC656" t="s">
        <v>3270</v>
      </c>
      <c r="CE656" t="s">
        <v>141</v>
      </c>
      <c r="CF656" t="s">
        <v>118</v>
      </c>
      <c r="CG656" s="4">
        <v>96950</v>
      </c>
      <c r="CH656" s="2">
        <v>9.77</v>
      </c>
      <c r="CI656" s="2">
        <v>9.77</v>
      </c>
      <c r="CJ656" s="2">
        <v>14.66</v>
      </c>
      <c r="CK656" s="2">
        <v>14.66</v>
      </c>
      <c r="CL656" t="s">
        <v>131</v>
      </c>
      <c r="CM656" t="s">
        <v>128</v>
      </c>
      <c r="CN656" t="s">
        <v>133</v>
      </c>
      <c r="CP656" t="s">
        <v>113</v>
      </c>
      <c r="CQ656" t="s">
        <v>134</v>
      </c>
      <c r="CR656" t="s">
        <v>113</v>
      </c>
      <c r="CS656" t="s">
        <v>134</v>
      </c>
      <c r="CT656" t="s">
        <v>132</v>
      </c>
      <c r="CU656" t="s">
        <v>132</v>
      </c>
      <c r="CV656" t="s">
        <v>132</v>
      </c>
      <c r="CW656" t="s">
        <v>3828</v>
      </c>
      <c r="CX656" s="5">
        <v>16702876895</v>
      </c>
      <c r="CY656" t="s">
        <v>3823</v>
      </c>
      <c r="CZ656" t="s">
        <v>132</v>
      </c>
      <c r="DA656" t="s">
        <v>134</v>
      </c>
      <c r="DB656" t="s">
        <v>113</v>
      </c>
      <c r="DC656" t="s">
        <v>128</v>
      </c>
    </row>
    <row r="657" spans="1:111" ht="14.45" customHeight="1" x14ac:dyDescent="0.25">
      <c r="A657" t="s">
        <v>3829</v>
      </c>
      <c r="B657" t="s">
        <v>356</v>
      </c>
      <c r="C657" s="1">
        <v>44803.862731018518</v>
      </c>
      <c r="D657" s="1">
        <v>44861</v>
      </c>
      <c r="E657" t="s">
        <v>170</v>
      </c>
      <c r="G657" t="s">
        <v>113</v>
      </c>
      <c r="H657" t="s">
        <v>113</v>
      </c>
      <c r="I657" t="s">
        <v>113</v>
      </c>
      <c r="J657" t="s">
        <v>3727</v>
      </c>
      <c r="K657" t="s">
        <v>3830</v>
      </c>
      <c r="L657" t="s">
        <v>3729</v>
      </c>
      <c r="M657" t="s">
        <v>2651</v>
      </c>
      <c r="N657" t="s">
        <v>2012</v>
      </c>
      <c r="O657" t="s">
        <v>118</v>
      </c>
      <c r="P657" s="4">
        <v>96951</v>
      </c>
      <c r="Q657" t="s">
        <v>119</v>
      </c>
      <c r="S657" s="5">
        <v>16702853559</v>
      </c>
      <c r="U657">
        <v>72251</v>
      </c>
      <c r="V657" t="s">
        <v>120</v>
      </c>
      <c r="X657" t="s">
        <v>3731</v>
      </c>
      <c r="Y657" t="s">
        <v>3732</v>
      </c>
      <c r="Z657" t="s">
        <v>3741</v>
      </c>
      <c r="AA657" t="s">
        <v>1159</v>
      </c>
      <c r="AB657" t="s">
        <v>3729</v>
      </c>
      <c r="AD657" t="s">
        <v>234</v>
      </c>
      <c r="AE657" t="s">
        <v>118</v>
      </c>
      <c r="AF657" s="4">
        <v>96951</v>
      </c>
      <c r="AG657" t="s">
        <v>119</v>
      </c>
      <c r="AI657" s="5">
        <v>16702853559</v>
      </c>
      <c r="AK657" t="s">
        <v>3733</v>
      </c>
      <c r="BC657" t="str">
        <f>"35-2014.00"</f>
        <v>35-2014.00</v>
      </c>
      <c r="BD657" t="s">
        <v>287</v>
      </c>
      <c r="BE657" t="s">
        <v>3831</v>
      </c>
      <c r="BF657" t="s">
        <v>412</v>
      </c>
      <c r="BG657">
        <v>1</v>
      </c>
      <c r="BI657" s="1">
        <v>44835</v>
      </c>
      <c r="BJ657" s="1">
        <v>45199</v>
      </c>
      <c r="BM657">
        <v>40</v>
      </c>
      <c r="BN657">
        <v>8</v>
      </c>
      <c r="BO657">
        <v>8</v>
      </c>
      <c r="BP657">
        <v>8</v>
      </c>
      <c r="BQ657">
        <v>0</v>
      </c>
      <c r="BR657">
        <v>0</v>
      </c>
      <c r="BS657">
        <v>8</v>
      </c>
      <c r="BT657">
        <v>8</v>
      </c>
      <c r="BU657" t="str">
        <f>"10:00 AM"</f>
        <v>10:00 AM</v>
      </c>
      <c r="BV657" t="str">
        <f>"10:00 PM"</f>
        <v>10:00 PM</v>
      </c>
      <c r="BW657" t="s">
        <v>164</v>
      </c>
      <c r="BX657">
        <v>0</v>
      </c>
      <c r="BY657">
        <v>12</v>
      </c>
      <c r="BZ657" t="s">
        <v>113</v>
      </c>
      <c r="CB657" t="s">
        <v>3725</v>
      </c>
      <c r="CC657" t="s">
        <v>3736</v>
      </c>
      <c r="CD657" t="s">
        <v>3730</v>
      </c>
      <c r="CE657" t="s">
        <v>2012</v>
      </c>
      <c r="CF657" t="s">
        <v>118</v>
      </c>
      <c r="CG657" s="4">
        <v>96951</v>
      </c>
      <c r="CH657" s="2">
        <v>8.5500000000000007</v>
      </c>
      <c r="CJ657" s="2">
        <v>12.82</v>
      </c>
      <c r="CL657" t="s">
        <v>131</v>
      </c>
      <c r="CM657" t="s">
        <v>132</v>
      </c>
      <c r="CN657" t="s">
        <v>133</v>
      </c>
      <c r="CP657" t="s">
        <v>113</v>
      </c>
      <c r="CQ657" t="s">
        <v>134</v>
      </c>
      <c r="CR657" t="s">
        <v>113</v>
      </c>
      <c r="CS657" t="s">
        <v>134</v>
      </c>
      <c r="CT657" t="s">
        <v>134</v>
      </c>
      <c r="CU657" t="s">
        <v>134</v>
      </c>
      <c r="CV657" t="s">
        <v>132</v>
      </c>
      <c r="CW657" t="s">
        <v>3832</v>
      </c>
      <c r="CX657" s="5">
        <v>16705323400</v>
      </c>
      <c r="CY657" t="s">
        <v>3733</v>
      </c>
      <c r="CZ657" t="s">
        <v>132</v>
      </c>
      <c r="DA657" t="s">
        <v>134</v>
      </c>
      <c r="DB657" t="s">
        <v>113</v>
      </c>
    </row>
    <row r="658" spans="1:111" ht="14.45" customHeight="1" x14ac:dyDescent="0.25">
      <c r="A658" t="s">
        <v>3833</v>
      </c>
      <c r="B658" t="s">
        <v>111</v>
      </c>
      <c r="C658" s="1">
        <v>44755.168346643521</v>
      </c>
      <c r="D658" s="1">
        <v>44861</v>
      </c>
      <c r="E658" t="s">
        <v>170</v>
      </c>
      <c r="G658" t="s">
        <v>113</v>
      </c>
      <c r="H658" t="s">
        <v>113</v>
      </c>
      <c r="I658" t="s">
        <v>113</v>
      </c>
      <c r="J658" t="s">
        <v>2220</v>
      </c>
      <c r="K658" t="s">
        <v>2221</v>
      </c>
      <c r="L658" t="s">
        <v>2222</v>
      </c>
      <c r="M658" t="s">
        <v>2223</v>
      </c>
      <c r="N658" t="s">
        <v>141</v>
      </c>
      <c r="O658" t="s">
        <v>118</v>
      </c>
      <c r="P658" s="4">
        <v>96950</v>
      </c>
      <c r="Q658" t="s">
        <v>119</v>
      </c>
      <c r="R658" t="s">
        <v>3834</v>
      </c>
      <c r="S658" s="5">
        <v>16702349272</v>
      </c>
      <c r="T658">
        <v>126</v>
      </c>
      <c r="U658">
        <v>511110</v>
      </c>
      <c r="V658" t="s">
        <v>120</v>
      </c>
      <c r="X658" t="s">
        <v>2224</v>
      </c>
      <c r="Y658" t="s">
        <v>2225</v>
      </c>
      <c r="Z658" t="s">
        <v>1186</v>
      </c>
      <c r="AA658" t="s">
        <v>144</v>
      </c>
      <c r="AB658" t="s">
        <v>2222</v>
      </c>
      <c r="AC658" t="s">
        <v>2223</v>
      </c>
      <c r="AD658" t="s">
        <v>141</v>
      </c>
      <c r="AE658" t="s">
        <v>118</v>
      </c>
      <c r="AF658" s="4">
        <v>96950</v>
      </c>
      <c r="AG658" t="s">
        <v>119</v>
      </c>
      <c r="AH658" t="s">
        <v>3834</v>
      </c>
      <c r="AI658" s="5">
        <v>16702349272</v>
      </c>
      <c r="AJ658">
        <v>126</v>
      </c>
      <c r="AK658" t="s">
        <v>3835</v>
      </c>
      <c r="BC658" t="str">
        <f>"49-9071.00"</f>
        <v>49-9071.00</v>
      </c>
      <c r="BD658" t="s">
        <v>240</v>
      </c>
      <c r="BE658" t="s">
        <v>3836</v>
      </c>
      <c r="BF658" t="s">
        <v>3837</v>
      </c>
      <c r="BG658">
        <v>2</v>
      </c>
      <c r="BI658" s="1">
        <v>44835</v>
      </c>
      <c r="BJ658" s="1">
        <v>45199</v>
      </c>
      <c r="BM658">
        <v>35</v>
      </c>
      <c r="BN658">
        <v>0</v>
      </c>
      <c r="BO658">
        <v>8</v>
      </c>
      <c r="BP658">
        <v>8</v>
      </c>
      <c r="BQ658">
        <v>8</v>
      </c>
      <c r="BR658">
        <v>8</v>
      </c>
      <c r="BS658">
        <v>3</v>
      </c>
      <c r="BT658">
        <v>0</v>
      </c>
      <c r="BU658" t="str">
        <f>"8:00 AM"</f>
        <v>8:00 AM</v>
      </c>
      <c r="BV658" t="str">
        <f>"5:00 PM"</f>
        <v>5:00 PM</v>
      </c>
      <c r="BW658" t="s">
        <v>164</v>
      </c>
      <c r="BX658">
        <v>0</v>
      </c>
      <c r="BY658">
        <v>24</v>
      </c>
      <c r="BZ658" t="s">
        <v>113</v>
      </c>
      <c r="CB658" t="s">
        <v>3838</v>
      </c>
      <c r="CC658" t="s">
        <v>2222</v>
      </c>
      <c r="CD658" t="s">
        <v>2223</v>
      </c>
      <c r="CE658" t="s">
        <v>141</v>
      </c>
      <c r="CF658" t="s">
        <v>118</v>
      </c>
      <c r="CG658" s="4">
        <v>96950</v>
      </c>
      <c r="CH658" s="2">
        <v>9.19</v>
      </c>
      <c r="CI658" s="2">
        <v>9.19</v>
      </c>
      <c r="CJ658" s="2">
        <v>13.78</v>
      </c>
      <c r="CK658" s="2">
        <v>13.78</v>
      </c>
      <c r="CL658" t="s">
        <v>131</v>
      </c>
      <c r="CN658" t="s">
        <v>133</v>
      </c>
      <c r="CP658" t="s">
        <v>113</v>
      </c>
      <c r="CQ658" t="s">
        <v>134</v>
      </c>
      <c r="CR658" t="s">
        <v>113</v>
      </c>
      <c r="CS658" t="s">
        <v>134</v>
      </c>
      <c r="CT658" t="s">
        <v>132</v>
      </c>
      <c r="CU658" t="s">
        <v>134</v>
      </c>
      <c r="CV658" t="s">
        <v>132</v>
      </c>
      <c r="CW658" t="s">
        <v>3839</v>
      </c>
      <c r="CX658" s="5">
        <v>16702349272</v>
      </c>
      <c r="CY658" t="s">
        <v>2231</v>
      </c>
      <c r="CZ658" t="s">
        <v>2232</v>
      </c>
      <c r="DA658" t="s">
        <v>134</v>
      </c>
      <c r="DB658" t="s">
        <v>113</v>
      </c>
      <c r="DC658" t="s">
        <v>1711</v>
      </c>
      <c r="DD658" t="s">
        <v>2233</v>
      </c>
      <c r="DE658" t="s">
        <v>2234</v>
      </c>
      <c r="DF658" t="s">
        <v>2220</v>
      </c>
      <c r="DG658" t="s">
        <v>2226</v>
      </c>
    </row>
    <row r="659" spans="1:111" ht="14.45" customHeight="1" x14ac:dyDescent="0.25">
      <c r="A659" t="s">
        <v>3840</v>
      </c>
      <c r="B659" t="s">
        <v>187</v>
      </c>
      <c r="C659" s="1">
        <v>44774.931023611112</v>
      </c>
      <c r="D659" s="1">
        <v>44861</v>
      </c>
      <c r="E659" t="s">
        <v>170</v>
      </c>
      <c r="G659" t="s">
        <v>113</v>
      </c>
      <c r="H659" t="s">
        <v>113</v>
      </c>
      <c r="I659" t="s">
        <v>113</v>
      </c>
      <c r="J659" t="s">
        <v>3807</v>
      </c>
      <c r="L659" t="s">
        <v>3352</v>
      </c>
      <c r="M659" t="s">
        <v>3808</v>
      </c>
      <c r="N659" t="s">
        <v>117</v>
      </c>
      <c r="O659" t="s">
        <v>118</v>
      </c>
      <c r="P659" s="4">
        <v>96950</v>
      </c>
      <c r="Q659" t="s">
        <v>119</v>
      </c>
      <c r="S659" s="5">
        <v>16702355009</v>
      </c>
      <c r="U659">
        <v>722515</v>
      </c>
      <c r="V659" t="s">
        <v>120</v>
      </c>
      <c r="X659" t="s">
        <v>1804</v>
      </c>
      <c r="Y659" t="s">
        <v>1803</v>
      </c>
      <c r="Z659" t="s">
        <v>3354</v>
      </c>
      <c r="AA659" t="s">
        <v>144</v>
      </c>
      <c r="AB659" t="s">
        <v>3352</v>
      </c>
      <c r="AC659" t="s">
        <v>3808</v>
      </c>
      <c r="AD659" t="s">
        <v>117</v>
      </c>
      <c r="AE659" t="s">
        <v>118</v>
      </c>
      <c r="AF659" s="4">
        <v>96950</v>
      </c>
      <c r="AG659" t="s">
        <v>119</v>
      </c>
      <c r="AH659" t="s">
        <v>132</v>
      </c>
      <c r="AI659" s="5">
        <v>16702355009</v>
      </c>
      <c r="AK659" t="s">
        <v>1814</v>
      </c>
      <c r="BC659" t="str">
        <f>"35-2021.00"</f>
        <v>35-2021.00</v>
      </c>
      <c r="BD659" t="s">
        <v>1703</v>
      </c>
      <c r="BE659" t="s">
        <v>3810</v>
      </c>
      <c r="BF659" t="s">
        <v>3811</v>
      </c>
      <c r="BG659">
        <v>10</v>
      </c>
      <c r="BH659">
        <v>10</v>
      </c>
      <c r="BI659" s="1">
        <v>44835</v>
      </c>
      <c r="BJ659" s="1">
        <v>45199</v>
      </c>
      <c r="BK659" s="1">
        <v>44861</v>
      </c>
      <c r="BL659" s="1">
        <v>45199</v>
      </c>
      <c r="BM659">
        <v>35</v>
      </c>
      <c r="BN659">
        <v>0</v>
      </c>
      <c r="BO659">
        <v>7</v>
      </c>
      <c r="BP659">
        <v>7</v>
      </c>
      <c r="BQ659">
        <v>7</v>
      </c>
      <c r="BR659">
        <v>7</v>
      </c>
      <c r="BS659">
        <v>7</v>
      </c>
      <c r="BT659">
        <v>0</v>
      </c>
      <c r="BU659" t="str">
        <f>"9:00 AM"</f>
        <v>9:00 AM</v>
      </c>
      <c r="BV659" t="str">
        <f>"4:00 PM"</f>
        <v>4:00 PM</v>
      </c>
      <c r="BW659" t="s">
        <v>164</v>
      </c>
      <c r="BX659">
        <v>0</v>
      </c>
      <c r="BY659">
        <v>3</v>
      </c>
      <c r="BZ659" t="s">
        <v>113</v>
      </c>
      <c r="CB659" t="s">
        <v>3812</v>
      </c>
      <c r="CC659" t="s">
        <v>3813</v>
      </c>
      <c r="CE659" t="s">
        <v>117</v>
      </c>
      <c r="CF659" t="s">
        <v>118</v>
      </c>
      <c r="CG659" s="4">
        <v>96950</v>
      </c>
      <c r="CH659" s="2">
        <v>7.87</v>
      </c>
      <c r="CI659" s="2">
        <v>7.87</v>
      </c>
      <c r="CJ659" s="2">
        <v>11.81</v>
      </c>
      <c r="CK659" s="2">
        <v>11.81</v>
      </c>
      <c r="CL659" t="s">
        <v>131</v>
      </c>
      <c r="CM659" t="s">
        <v>3814</v>
      </c>
      <c r="CN659" t="s">
        <v>133</v>
      </c>
      <c r="CP659" t="s">
        <v>113</v>
      </c>
      <c r="CQ659" t="s">
        <v>134</v>
      </c>
      <c r="CR659" t="s">
        <v>134</v>
      </c>
      <c r="CS659" t="s">
        <v>134</v>
      </c>
      <c r="CT659" t="s">
        <v>132</v>
      </c>
      <c r="CU659" t="s">
        <v>134</v>
      </c>
      <c r="CV659" t="s">
        <v>134</v>
      </c>
      <c r="CW659" t="s">
        <v>3360</v>
      </c>
      <c r="CX659" s="5">
        <v>16702355009</v>
      </c>
      <c r="CY659" t="s">
        <v>1814</v>
      </c>
      <c r="CZ659" t="s">
        <v>132</v>
      </c>
      <c r="DA659" t="s">
        <v>134</v>
      </c>
      <c r="DB659" t="s">
        <v>113</v>
      </c>
    </row>
    <row r="660" spans="1:111" ht="14.45" customHeight="1" x14ac:dyDescent="0.25">
      <c r="A660" t="s">
        <v>3841</v>
      </c>
      <c r="B660" t="s">
        <v>356</v>
      </c>
      <c r="C660" s="1">
        <v>44804.121040625003</v>
      </c>
      <c r="D660" s="1">
        <v>44861</v>
      </c>
      <c r="E660" t="s">
        <v>170</v>
      </c>
      <c r="G660" t="s">
        <v>113</v>
      </c>
      <c r="H660" t="s">
        <v>113</v>
      </c>
      <c r="I660" t="s">
        <v>113</v>
      </c>
      <c r="J660" t="s">
        <v>3179</v>
      </c>
      <c r="K660" t="s">
        <v>3180</v>
      </c>
      <c r="L660" t="s">
        <v>3181</v>
      </c>
      <c r="M660" t="s">
        <v>3182</v>
      </c>
      <c r="N660" t="s">
        <v>117</v>
      </c>
      <c r="O660" t="s">
        <v>118</v>
      </c>
      <c r="P660" s="4">
        <v>96950</v>
      </c>
      <c r="Q660" t="s">
        <v>119</v>
      </c>
      <c r="R660" t="s">
        <v>1405</v>
      </c>
      <c r="S660" s="5">
        <v>16702352743</v>
      </c>
      <c r="U660">
        <v>561320</v>
      </c>
      <c r="V660" t="s">
        <v>120</v>
      </c>
      <c r="X660" t="s">
        <v>3183</v>
      </c>
      <c r="Y660" t="s">
        <v>3184</v>
      </c>
      <c r="Z660" t="s">
        <v>3185</v>
      </c>
      <c r="AA660" t="s">
        <v>255</v>
      </c>
      <c r="AB660" t="s">
        <v>3181</v>
      </c>
      <c r="AC660" t="s">
        <v>3182</v>
      </c>
      <c r="AD660" t="s">
        <v>117</v>
      </c>
      <c r="AE660" t="s">
        <v>118</v>
      </c>
      <c r="AF660" s="4">
        <v>96950</v>
      </c>
      <c r="AG660" t="s">
        <v>119</v>
      </c>
      <c r="AH660" t="s">
        <v>1405</v>
      </c>
      <c r="AI660" s="5">
        <v>16702352743</v>
      </c>
      <c r="AK660" t="s">
        <v>3186</v>
      </c>
      <c r="BC660" t="str">
        <f>"49-9071.00"</f>
        <v>49-9071.00</v>
      </c>
      <c r="BD660" t="s">
        <v>240</v>
      </c>
      <c r="BE660" t="s">
        <v>3842</v>
      </c>
      <c r="BF660" t="s">
        <v>240</v>
      </c>
      <c r="BG660">
        <v>10</v>
      </c>
      <c r="BI660" s="1">
        <v>44835</v>
      </c>
      <c r="BJ660" s="1">
        <v>45199</v>
      </c>
      <c r="BM660">
        <v>40</v>
      </c>
      <c r="BN660">
        <v>0</v>
      </c>
      <c r="BO660">
        <v>8</v>
      </c>
      <c r="BP660">
        <v>8</v>
      </c>
      <c r="BQ660">
        <v>8</v>
      </c>
      <c r="BR660">
        <v>8</v>
      </c>
      <c r="BS660">
        <v>8</v>
      </c>
      <c r="BT660">
        <v>0</v>
      </c>
      <c r="BU660" t="str">
        <f>"8:00 AM"</f>
        <v>8:00 AM</v>
      </c>
      <c r="BV660" t="str">
        <f>"5:00 PM"</f>
        <v>5:00 PM</v>
      </c>
      <c r="BW660" t="s">
        <v>128</v>
      </c>
      <c r="BX660">
        <v>0</v>
      </c>
      <c r="BY660">
        <v>0</v>
      </c>
      <c r="BZ660" t="s">
        <v>113</v>
      </c>
      <c r="CB660" t="s">
        <v>3725</v>
      </c>
      <c r="CC660" t="s">
        <v>3181</v>
      </c>
      <c r="CD660" t="s">
        <v>3182</v>
      </c>
      <c r="CE660" t="s">
        <v>117</v>
      </c>
      <c r="CF660" t="s">
        <v>118</v>
      </c>
      <c r="CG660" s="4">
        <v>96950</v>
      </c>
      <c r="CH660" s="2">
        <v>9.19</v>
      </c>
      <c r="CI660" s="2">
        <v>9.19</v>
      </c>
      <c r="CJ660" s="2">
        <v>13.78</v>
      </c>
      <c r="CK660" s="2">
        <v>13.78</v>
      </c>
      <c r="CL660" t="s">
        <v>131</v>
      </c>
      <c r="CM660" t="s">
        <v>228</v>
      </c>
      <c r="CN660" t="s">
        <v>133</v>
      </c>
      <c r="CP660" t="s">
        <v>113</v>
      </c>
      <c r="CQ660" t="s">
        <v>134</v>
      </c>
      <c r="CR660" t="s">
        <v>113</v>
      </c>
      <c r="CS660" t="s">
        <v>134</v>
      </c>
      <c r="CT660" t="s">
        <v>132</v>
      </c>
      <c r="CU660" t="s">
        <v>134</v>
      </c>
      <c r="CV660" t="s">
        <v>132</v>
      </c>
      <c r="CW660" t="s">
        <v>1023</v>
      </c>
      <c r="CX660" s="5">
        <v>16702352743</v>
      </c>
      <c r="CY660" t="s">
        <v>3186</v>
      </c>
      <c r="CZ660" t="s">
        <v>132</v>
      </c>
      <c r="DA660" t="s">
        <v>134</v>
      </c>
      <c r="DB660" t="s">
        <v>113</v>
      </c>
    </row>
    <row r="661" spans="1:111" ht="14.45" customHeight="1" x14ac:dyDescent="0.25">
      <c r="A661" t="s">
        <v>3843</v>
      </c>
      <c r="B661" t="s">
        <v>356</v>
      </c>
      <c r="C661" s="1">
        <v>44805.986244675929</v>
      </c>
      <c r="D661" s="1">
        <v>44861</v>
      </c>
      <c r="E661" t="s">
        <v>170</v>
      </c>
      <c r="G661" t="s">
        <v>134</v>
      </c>
      <c r="H661" t="s">
        <v>113</v>
      </c>
      <c r="I661" t="s">
        <v>113</v>
      </c>
      <c r="J661" t="s">
        <v>3844</v>
      </c>
      <c r="K661" t="s">
        <v>3078</v>
      </c>
      <c r="L661" t="s">
        <v>3079</v>
      </c>
      <c r="N661" t="s">
        <v>141</v>
      </c>
      <c r="O661" t="s">
        <v>118</v>
      </c>
      <c r="P661" s="4">
        <v>96950</v>
      </c>
      <c r="Q661" t="s">
        <v>119</v>
      </c>
      <c r="R661" t="s">
        <v>386</v>
      </c>
      <c r="S661" s="5">
        <v>16702343203</v>
      </c>
      <c r="U661">
        <v>611110</v>
      </c>
      <c r="V661" t="s">
        <v>120</v>
      </c>
      <c r="X661" t="s">
        <v>3081</v>
      </c>
      <c r="Y661" t="s">
        <v>3082</v>
      </c>
      <c r="Z661" t="s">
        <v>3083</v>
      </c>
      <c r="AA661" t="s">
        <v>144</v>
      </c>
      <c r="AB661" t="s">
        <v>3079</v>
      </c>
      <c r="AD661" t="s">
        <v>141</v>
      </c>
      <c r="AE661" t="s">
        <v>118</v>
      </c>
      <c r="AF661" s="4">
        <v>96950</v>
      </c>
      <c r="AG661" t="s">
        <v>119</v>
      </c>
      <c r="AH661" t="s">
        <v>3845</v>
      </c>
      <c r="AI661" s="5">
        <v>16702343203</v>
      </c>
      <c r="AK661" t="s">
        <v>3084</v>
      </c>
      <c r="BC661" t="str">
        <f>"43-3031.00"</f>
        <v>43-3031.00</v>
      </c>
      <c r="BD661" t="s">
        <v>316</v>
      </c>
      <c r="BE661" t="s">
        <v>3846</v>
      </c>
      <c r="BF661" t="s">
        <v>908</v>
      </c>
      <c r="BG661">
        <v>1</v>
      </c>
      <c r="BI661" s="1">
        <v>44835</v>
      </c>
      <c r="BJ661" s="1">
        <v>45199</v>
      </c>
      <c r="BM661">
        <v>40</v>
      </c>
      <c r="BN661">
        <v>0</v>
      </c>
      <c r="BO661">
        <v>8</v>
      </c>
      <c r="BP661">
        <v>8</v>
      </c>
      <c r="BQ661">
        <v>8</v>
      </c>
      <c r="BR661">
        <v>8</v>
      </c>
      <c r="BS661">
        <v>8</v>
      </c>
      <c r="BT661">
        <v>0</v>
      </c>
      <c r="BU661" t="str">
        <f>"8:00 AM"</f>
        <v>8:00 AM</v>
      </c>
      <c r="BV661" t="str">
        <f>"5:00 PM"</f>
        <v>5:00 PM</v>
      </c>
      <c r="BW661" t="s">
        <v>150</v>
      </c>
      <c r="BX661">
        <v>0</v>
      </c>
      <c r="BY661">
        <v>12</v>
      </c>
      <c r="BZ661" t="s">
        <v>113</v>
      </c>
      <c r="CB661" s="3" t="s">
        <v>3847</v>
      </c>
      <c r="CC661" t="s">
        <v>3089</v>
      </c>
      <c r="CD661" t="s">
        <v>926</v>
      </c>
      <c r="CE661" t="s">
        <v>141</v>
      </c>
      <c r="CF661" t="s">
        <v>118</v>
      </c>
      <c r="CG661" s="4">
        <v>96950</v>
      </c>
      <c r="CH661" s="2">
        <v>11.21</v>
      </c>
      <c r="CI661" s="2">
        <v>11.21</v>
      </c>
      <c r="CJ661" s="2">
        <v>16.809999999999999</v>
      </c>
      <c r="CK661" s="2">
        <v>16.809999999999999</v>
      </c>
      <c r="CL661" t="s">
        <v>131</v>
      </c>
      <c r="CN661" t="s">
        <v>133</v>
      </c>
      <c r="CP661" t="s">
        <v>113</v>
      </c>
      <c r="CQ661" t="s">
        <v>134</v>
      </c>
      <c r="CR661" t="s">
        <v>113</v>
      </c>
      <c r="CS661" t="s">
        <v>134</v>
      </c>
      <c r="CT661" t="s">
        <v>132</v>
      </c>
      <c r="CU661" t="s">
        <v>134</v>
      </c>
      <c r="CV661" t="s">
        <v>132</v>
      </c>
      <c r="CW661" t="s">
        <v>3848</v>
      </c>
      <c r="CX661" s="5">
        <v>16702343203</v>
      </c>
      <c r="CY661" t="s">
        <v>3084</v>
      </c>
      <c r="CZ661" t="s">
        <v>132</v>
      </c>
      <c r="DA661" t="s">
        <v>134</v>
      </c>
      <c r="DB661" t="s">
        <v>113</v>
      </c>
    </row>
    <row r="662" spans="1:111" ht="14.45" customHeight="1" x14ac:dyDescent="0.25">
      <c r="A662" t="s">
        <v>3849</v>
      </c>
      <c r="B662" t="s">
        <v>187</v>
      </c>
      <c r="C662" s="1">
        <v>44757.910974189814</v>
      </c>
      <c r="D662" s="1">
        <v>44861</v>
      </c>
      <c r="E662" t="s">
        <v>170</v>
      </c>
      <c r="G662" t="s">
        <v>113</v>
      </c>
      <c r="H662" t="s">
        <v>113</v>
      </c>
      <c r="I662" t="s">
        <v>113</v>
      </c>
      <c r="J662" t="s">
        <v>3850</v>
      </c>
      <c r="K662" t="s">
        <v>3850</v>
      </c>
      <c r="L662" t="s">
        <v>3851</v>
      </c>
      <c r="M662" t="s">
        <v>3852</v>
      </c>
      <c r="N662" t="s">
        <v>117</v>
      </c>
      <c r="O662" t="s">
        <v>118</v>
      </c>
      <c r="P662" s="4">
        <v>96950</v>
      </c>
      <c r="Q662" t="s">
        <v>119</v>
      </c>
      <c r="R662" t="s">
        <v>132</v>
      </c>
      <c r="S662" s="5">
        <v>16702357642</v>
      </c>
      <c r="U662">
        <v>56132</v>
      </c>
      <c r="V662" t="s">
        <v>120</v>
      </c>
      <c r="X662" t="s">
        <v>3853</v>
      </c>
      <c r="Y662" t="s">
        <v>3854</v>
      </c>
      <c r="Z662" t="s">
        <v>3855</v>
      </c>
      <c r="AA662" t="s">
        <v>3856</v>
      </c>
      <c r="AB662" t="s">
        <v>3851</v>
      </c>
      <c r="AC662" t="s">
        <v>3852</v>
      </c>
      <c r="AD662" t="s">
        <v>117</v>
      </c>
      <c r="AE662" t="s">
        <v>118</v>
      </c>
      <c r="AF662" s="4">
        <v>96950</v>
      </c>
      <c r="AG662" t="s">
        <v>119</v>
      </c>
      <c r="AH662" t="s">
        <v>132</v>
      </c>
      <c r="AI662" s="5">
        <v>16702357642</v>
      </c>
      <c r="AK662" t="s">
        <v>3857</v>
      </c>
      <c r="BC662" t="str">
        <f>"37-2012.00"</f>
        <v>37-2012.00</v>
      </c>
      <c r="BD662" t="s">
        <v>180</v>
      </c>
      <c r="BE662" t="s">
        <v>3858</v>
      </c>
      <c r="BF662" t="s">
        <v>3859</v>
      </c>
      <c r="BG662">
        <v>4</v>
      </c>
      <c r="BH662">
        <v>4</v>
      </c>
      <c r="BI662" s="1">
        <v>44835</v>
      </c>
      <c r="BJ662" s="1">
        <v>45199</v>
      </c>
      <c r="BK662" s="1">
        <v>44861</v>
      </c>
      <c r="BL662" s="1">
        <v>45199</v>
      </c>
      <c r="BM662">
        <v>40</v>
      </c>
      <c r="BN662">
        <v>0</v>
      </c>
      <c r="BO662">
        <v>8</v>
      </c>
      <c r="BP662">
        <v>8</v>
      </c>
      <c r="BQ662">
        <v>8</v>
      </c>
      <c r="BR662">
        <v>8</v>
      </c>
      <c r="BS662">
        <v>8</v>
      </c>
      <c r="BT662">
        <v>0</v>
      </c>
      <c r="BU662" t="str">
        <f>"7:00 AM"</f>
        <v>7:00 AM</v>
      </c>
      <c r="BV662" t="str">
        <f>"4:00 PM"</f>
        <v>4:00 PM</v>
      </c>
      <c r="BW662" t="s">
        <v>164</v>
      </c>
      <c r="BX662">
        <v>0</v>
      </c>
      <c r="BY662">
        <v>6</v>
      </c>
      <c r="BZ662" t="s">
        <v>113</v>
      </c>
      <c r="CB662" t="s">
        <v>3860</v>
      </c>
      <c r="CC662" t="s">
        <v>3861</v>
      </c>
      <c r="CD662" t="s">
        <v>3862</v>
      </c>
      <c r="CE662" t="s">
        <v>117</v>
      </c>
      <c r="CF662" t="s">
        <v>118</v>
      </c>
      <c r="CG662" s="4">
        <v>96950</v>
      </c>
      <c r="CH662" s="2">
        <v>7.45</v>
      </c>
      <c r="CI662" s="2">
        <v>7.45</v>
      </c>
      <c r="CJ662" s="2">
        <v>11.18</v>
      </c>
      <c r="CK662" s="2">
        <v>11.18</v>
      </c>
      <c r="CL662" t="s">
        <v>131</v>
      </c>
      <c r="CM662" t="s">
        <v>132</v>
      </c>
      <c r="CN662" t="s">
        <v>133</v>
      </c>
      <c r="CP662" t="s">
        <v>113</v>
      </c>
      <c r="CQ662" t="s">
        <v>134</v>
      </c>
      <c r="CR662" t="s">
        <v>134</v>
      </c>
      <c r="CS662" t="s">
        <v>134</v>
      </c>
      <c r="CT662" t="s">
        <v>132</v>
      </c>
      <c r="CU662" t="s">
        <v>134</v>
      </c>
      <c r="CV662" t="s">
        <v>132</v>
      </c>
      <c r="CW662" t="s">
        <v>132</v>
      </c>
      <c r="CX662" s="5">
        <v>16702357642</v>
      </c>
      <c r="CY662" t="s">
        <v>3857</v>
      </c>
      <c r="CZ662" t="s">
        <v>132</v>
      </c>
      <c r="DA662" t="s">
        <v>134</v>
      </c>
      <c r="DB662" t="s">
        <v>113</v>
      </c>
    </row>
    <row r="663" spans="1:111" ht="14.45" customHeight="1" x14ac:dyDescent="0.25">
      <c r="A663" t="s">
        <v>3863</v>
      </c>
      <c r="B663" t="s">
        <v>356</v>
      </c>
      <c r="C663" s="1">
        <v>44804.132610300927</v>
      </c>
      <c r="D663" s="1">
        <v>44861</v>
      </c>
      <c r="E663" t="s">
        <v>170</v>
      </c>
      <c r="G663" t="s">
        <v>113</v>
      </c>
      <c r="H663" t="s">
        <v>113</v>
      </c>
      <c r="I663" t="s">
        <v>113</v>
      </c>
      <c r="J663" t="s">
        <v>3179</v>
      </c>
      <c r="K663" t="s">
        <v>3180</v>
      </c>
      <c r="L663" t="s">
        <v>3696</v>
      </c>
      <c r="N663" t="s">
        <v>117</v>
      </c>
      <c r="O663" t="s">
        <v>118</v>
      </c>
      <c r="P663" s="4">
        <v>96950</v>
      </c>
      <c r="Q663" t="s">
        <v>119</v>
      </c>
      <c r="S663" s="5">
        <v>16702352743</v>
      </c>
      <c r="U663">
        <v>561320</v>
      </c>
      <c r="V663" t="s">
        <v>120</v>
      </c>
      <c r="X663" t="s">
        <v>3183</v>
      </c>
      <c r="Y663" t="s">
        <v>3184</v>
      </c>
      <c r="Z663" t="s">
        <v>3185</v>
      </c>
      <c r="AA663" t="s">
        <v>144</v>
      </c>
      <c r="AB663" t="s">
        <v>3181</v>
      </c>
      <c r="AD663" t="s">
        <v>117</v>
      </c>
      <c r="AE663" t="s">
        <v>118</v>
      </c>
      <c r="AF663" s="4">
        <v>96950</v>
      </c>
      <c r="AG663" t="s">
        <v>119</v>
      </c>
      <c r="AH663" t="s">
        <v>117</v>
      </c>
      <c r="AI663" s="5">
        <v>16702352743</v>
      </c>
      <c r="AK663" t="s">
        <v>3186</v>
      </c>
      <c r="BC663" t="str">
        <f>"37-2012.00"</f>
        <v>37-2012.00</v>
      </c>
      <c r="BD663" t="s">
        <v>180</v>
      </c>
      <c r="BE663" t="s">
        <v>3697</v>
      </c>
      <c r="BF663" t="s">
        <v>1809</v>
      </c>
      <c r="BG663">
        <v>10</v>
      </c>
      <c r="BI663" s="1">
        <v>44835</v>
      </c>
      <c r="BJ663" s="1">
        <v>45199</v>
      </c>
      <c r="BM663">
        <v>40</v>
      </c>
      <c r="BN663">
        <v>0</v>
      </c>
      <c r="BO663">
        <v>8</v>
      </c>
      <c r="BP663">
        <v>8</v>
      </c>
      <c r="BQ663">
        <v>8</v>
      </c>
      <c r="BR663">
        <v>8</v>
      </c>
      <c r="BS663">
        <v>8</v>
      </c>
      <c r="BT663">
        <v>0</v>
      </c>
      <c r="BU663" t="str">
        <f>"8:00 AM"</f>
        <v>8:00 AM</v>
      </c>
      <c r="BV663" t="str">
        <f>"5:00 PM"</f>
        <v>5:00 PM</v>
      </c>
      <c r="BW663" t="s">
        <v>128</v>
      </c>
      <c r="BX663">
        <v>12</v>
      </c>
      <c r="BY663">
        <v>12</v>
      </c>
      <c r="BZ663" t="s">
        <v>113</v>
      </c>
      <c r="CB663" s="3" t="s">
        <v>3698</v>
      </c>
      <c r="CC663" t="s">
        <v>3181</v>
      </c>
      <c r="CE663" t="s">
        <v>117</v>
      </c>
      <c r="CF663" t="s">
        <v>118</v>
      </c>
      <c r="CG663" s="4">
        <v>96950</v>
      </c>
      <c r="CH663" s="2">
        <v>7.56</v>
      </c>
      <c r="CI663" s="2">
        <v>7.56</v>
      </c>
      <c r="CJ663" s="2">
        <v>11.34</v>
      </c>
      <c r="CK663" s="2">
        <v>11.34</v>
      </c>
      <c r="CL663" t="s">
        <v>131</v>
      </c>
      <c r="CN663" t="s">
        <v>133</v>
      </c>
      <c r="CP663" t="s">
        <v>113</v>
      </c>
      <c r="CQ663" t="s">
        <v>134</v>
      </c>
      <c r="CR663" t="s">
        <v>113</v>
      </c>
      <c r="CS663" t="s">
        <v>134</v>
      </c>
      <c r="CT663" t="s">
        <v>134</v>
      </c>
      <c r="CU663" t="s">
        <v>134</v>
      </c>
      <c r="CV663" t="s">
        <v>132</v>
      </c>
      <c r="CW663" t="s">
        <v>1431</v>
      </c>
      <c r="CX663" s="5">
        <v>16702352743</v>
      </c>
      <c r="CY663" t="s">
        <v>3186</v>
      </c>
      <c r="CZ663" t="s">
        <v>132</v>
      </c>
      <c r="DA663" t="s">
        <v>134</v>
      </c>
      <c r="DB663" t="s">
        <v>113</v>
      </c>
    </row>
    <row r="664" spans="1:111" ht="14.45" customHeight="1" x14ac:dyDescent="0.25">
      <c r="A664" t="s">
        <v>3864</v>
      </c>
      <c r="B664" t="s">
        <v>187</v>
      </c>
      <c r="C664" s="1">
        <v>44769.921253125001</v>
      </c>
      <c r="D664" s="1">
        <v>44861</v>
      </c>
      <c r="E664" t="s">
        <v>170</v>
      </c>
      <c r="G664" t="s">
        <v>113</v>
      </c>
      <c r="H664" t="s">
        <v>113</v>
      </c>
      <c r="I664" t="s">
        <v>113</v>
      </c>
      <c r="J664" t="s">
        <v>3351</v>
      </c>
      <c r="L664" t="s">
        <v>3355</v>
      </c>
      <c r="M664" t="s">
        <v>3435</v>
      </c>
      <c r="N664" t="s">
        <v>117</v>
      </c>
      <c r="O664" t="s">
        <v>118</v>
      </c>
      <c r="P664" s="4">
        <v>96950</v>
      </c>
      <c r="Q664" t="s">
        <v>119</v>
      </c>
      <c r="S664" s="5">
        <v>16702355009</v>
      </c>
      <c r="U664">
        <v>561311</v>
      </c>
      <c r="V664" t="s">
        <v>120</v>
      </c>
      <c r="X664" t="s">
        <v>1804</v>
      </c>
      <c r="Y664" t="s">
        <v>1803</v>
      </c>
      <c r="Z664" t="s">
        <v>3354</v>
      </c>
      <c r="AA664" t="s">
        <v>144</v>
      </c>
      <c r="AB664" t="s">
        <v>3355</v>
      </c>
      <c r="AC664" t="s">
        <v>3353</v>
      </c>
      <c r="AD664" t="s">
        <v>117</v>
      </c>
      <c r="AE664" t="s">
        <v>118</v>
      </c>
      <c r="AF664" s="4">
        <v>96950</v>
      </c>
      <c r="AG664" t="s">
        <v>119</v>
      </c>
      <c r="AI664" s="5">
        <v>16702355009</v>
      </c>
      <c r="AK664" t="s">
        <v>1814</v>
      </c>
      <c r="BC664" t="str">
        <f>"37-2012.00"</f>
        <v>37-2012.00</v>
      </c>
      <c r="BD664" t="s">
        <v>180</v>
      </c>
      <c r="BE664" t="s">
        <v>3773</v>
      </c>
      <c r="BF664" t="s">
        <v>1809</v>
      </c>
      <c r="BG664">
        <v>10</v>
      </c>
      <c r="BH664">
        <v>10</v>
      </c>
      <c r="BI664" s="1">
        <v>44835</v>
      </c>
      <c r="BJ664" s="1">
        <v>45199</v>
      </c>
      <c r="BK664" s="1">
        <v>44861</v>
      </c>
      <c r="BL664" s="1">
        <v>45199</v>
      </c>
      <c r="BM664">
        <v>35</v>
      </c>
      <c r="BN664">
        <v>0</v>
      </c>
      <c r="BO664">
        <v>7</v>
      </c>
      <c r="BP664">
        <v>7</v>
      </c>
      <c r="BQ664">
        <v>7</v>
      </c>
      <c r="BR664">
        <v>7</v>
      </c>
      <c r="BS664">
        <v>7</v>
      </c>
      <c r="BT664">
        <v>0</v>
      </c>
      <c r="BU664" t="str">
        <f>"8:00 AM"</f>
        <v>8:00 AM</v>
      </c>
      <c r="BV664" t="str">
        <f>"4:00 PM"</f>
        <v>4:00 PM</v>
      </c>
      <c r="BW664" t="s">
        <v>164</v>
      </c>
      <c r="BX664">
        <v>0</v>
      </c>
      <c r="BY664">
        <v>3</v>
      </c>
      <c r="BZ664" t="s">
        <v>113</v>
      </c>
      <c r="CB664" t="s">
        <v>3774</v>
      </c>
      <c r="CC664" t="s">
        <v>1811</v>
      </c>
      <c r="CD664" t="s">
        <v>1801</v>
      </c>
      <c r="CE664" t="s">
        <v>117</v>
      </c>
      <c r="CF664" t="s">
        <v>118</v>
      </c>
      <c r="CG664" s="4">
        <v>96950</v>
      </c>
      <c r="CH664" s="2">
        <v>7.56</v>
      </c>
      <c r="CI664" s="2">
        <v>7.56</v>
      </c>
      <c r="CJ664" s="2">
        <v>11.34</v>
      </c>
      <c r="CK664" s="2">
        <v>11.34</v>
      </c>
      <c r="CL664" t="s">
        <v>131</v>
      </c>
      <c r="CM664" t="s">
        <v>3359</v>
      </c>
      <c r="CN664" t="s">
        <v>133</v>
      </c>
      <c r="CP664" t="s">
        <v>113</v>
      </c>
      <c r="CQ664" t="s">
        <v>134</v>
      </c>
      <c r="CR664" t="s">
        <v>113</v>
      </c>
      <c r="CS664" t="s">
        <v>134</v>
      </c>
      <c r="CT664" t="s">
        <v>132</v>
      </c>
      <c r="CU664" t="s">
        <v>134</v>
      </c>
      <c r="CV664" t="s">
        <v>134</v>
      </c>
      <c r="CW664" t="s">
        <v>3360</v>
      </c>
      <c r="CX664" s="5">
        <v>16702355009</v>
      </c>
      <c r="CY664" t="s">
        <v>1814</v>
      </c>
      <c r="CZ664" t="s">
        <v>132</v>
      </c>
      <c r="DA664" t="s">
        <v>134</v>
      </c>
      <c r="DB664" t="s">
        <v>113</v>
      </c>
    </row>
    <row r="665" spans="1:111" ht="14.45" customHeight="1" x14ac:dyDescent="0.25">
      <c r="A665" t="s">
        <v>3865</v>
      </c>
      <c r="B665" t="s">
        <v>356</v>
      </c>
      <c r="C665" s="1">
        <v>44801.732041435185</v>
      </c>
      <c r="D665" s="1">
        <v>44861</v>
      </c>
      <c r="E665" t="s">
        <v>112</v>
      </c>
      <c r="F665" s="1">
        <v>44833.833333333336</v>
      </c>
      <c r="G665" t="s">
        <v>113</v>
      </c>
      <c r="H665" t="s">
        <v>113</v>
      </c>
      <c r="I665" t="s">
        <v>113</v>
      </c>
      <c r="J665" t="s">
        <v>3712</v>
      </c>
      <c r="K665" t="s">
        <v>3713</v>
      </c>
      <c r="L665" t="s">
        <v>3714</v>
      </c>
      <c r="N665" t="s">
        <v>141</v>
      </c>
      <c r="O665" t="s">
        <v>118</v>
      </c>
      <c r="P665" s="4">
        <v>96950</v>
      </c>
      <c r="Q665" t="s">
        <v>119</v>
      </c>
      <c r="S665" s="5">
        <v>16702354405</v>
      </c>
      <c r="U665">
        <v>44814</v>
      </c>
      <c r="V665" t="s">
        <v>120</v>
      </c>
      <c r="X665" t="s">
        <v>3715</v>
      </c>
      <c r="Y665" t="s">
        <v>3716</v>
      </c>
      <c r="AA665" t="s">
        <v>326</v>
      </c>
      <c r="AB665" t="s">
        <v>3714</v>
      </c>
      <c r="AD665" t="s">
        <v>141</v>
      </c>
      <c r="AE665" t="s">
        <v>118</v>
      </c>
      <c r="AF665" s="4">
        <v>96950</v>
      </c>
      <c r="AG665" t="s">
        <v>119</v>
      </c>
      <c r="AI665" s="5">
        <v>16702354405</v>
      </c>
      <c r="AK665" t="s">
        <v>3717</v>
      </c>
      <c r="BC665" t="str">
        <f>"41-1011.00"</f>
        <v>41-1011.00</v>
      </c>
      <c r="BD665" t="s">
        <v>653</v>
      </c>
      <c r="BE665" t="s">
        <v>3718</v>
      </c>
      <c r="BF665" t="s">
        <v>3719</v>
      </c>
      <c r="BG665">
        <v>2</v>
      </c>
      <c r="BI665" s="1">
        <v>44835</v>
      </c>
      <c r="BJ665" s="1">
        <v>45199</v>
      </c>
      <c r="BM665">
        <v>40</v>
      </c>
      <c r="BN665">
        <v>0</v>
      </c>
      <c r="BO665">
        <v>8</v>
      </c>
      <c r="BP665">
        <v>8</v>
      </c>
      <c r="BQ665">
        <v>8</v>
      </c>
      <c r="BR665">
        <v>8</v>
      </c>
      <c r="BS665">
        <v>8</v>
      </c>
      <c r="BT665">
        <v>0</v>
      </c>
      <c r="BU665" t="str">
        <f>"11:00 AM"</f>
        <v>11:00 AM</v>
      </c>
      <c r="BV665" t="str">
        <f>"8:00 PM"</f>
        <v>8:00 PM</v>
      </c>
      <c r="BW665" t="s">
        <v>128</v>
      </c>
      <c r="BX665">
        <v>0</v>
      </c>
      <c r="BY665">
        <v>12</v>
      </c>
      <c r="BZ665" t="s">
        <v>134</v>
      </c>
      <c r="CA665">
        <v>1</v>
      </c>
      <c r="CB665" t="s">
        <v>3720</v>
      </c>
      <c r="CC665" t="s">
        <v>3714</v>
      </c>
      <c r="CE665" t="s">
        <v>141</v>
      </c>
      <c r="CF665" t="s">
        <v>118</v>
      </c>
      <c r="CG665" s="4">
        <v>96950</v>
      </c>
      <c r="CH665" s="2">
        <v>10.45</v>
      </c>
      <c r="CI665" s="2">
        <v>10.45</v>
      </c>
      <c r="CJ665" s="2">
        <v>15.66</v>
      </c>
      <c r="CK665" s="2">
        <v>15.66</v>
      </c>
      <c r="CL665" t="s">
        <v>131</v>
      </c>
      <c r="CN665" t="s">
        <v>133</v>
      </c>
      <c r="CP665" t="s">
        <v>113</v>
      </c>
      <c r="CQ665" t="s">
        <v>134</v>
      </c>
      <c r="CR665" t="s">
        <v>113</v>
      </c>
      <c r="CS665" t="s">
        <v>134</v>
      </c>
      <c r="CT665" t="s">
        <v>132</v>
      </c>
      <c r="CU665" t="s">
        <v>134</v>
      </c>
      <c r="CV665" t="s">
        <v>132</v>
      </c>
      <c r="CW665" t="s">
        <v>3721</v>
      </c>
      <c r="CX665" s="5">
        <v>16702354405</v>
      </c>
      <c r="CY665" t="s">
        <v>3717</v>
      </c>
      <c r="CZ665" t="s">
        <v>132</v>
      </c>
      <c r="DA665" t="s">
        <v>134</v>
      </c>
      <c r="DB665" t="s">
        <v>113</v>
      </c>
    </row>
    <row r="666" spans="1:111" ht="14.45" customHeight="1" x14ac:dyDescent="0.25">
      <c r="A666" t="s">
        <v>3866</v>
      </c>
      <c r="B666" t="s">
        <v>356</v>
      </c>
      <c r="C666" s="1">
        <v>44804.127361226849</v>
      </c>
      <c r="D666" s="1">
        <v>44861</v>
      </c>
      <c r="E666" t="s">
        <v>170</v>
      </c>
      <c r="G666" t="s">
        <v>113</v>
      </c>
      <c r="H666" t="s">
        <v>113</v>
      </c>
      <c r="I666" t="s">
        <v>113</v>
      </c>
      <c r="J666" t="s">
        <v>3179</v>
      </c>
      <c r="K666" t="s">
        <v>3180</v>
      </c>
      <c r="L666" t="s">
        <v>3181</v>
      </c>
      <c r="M666" t="s">
        <v>3182</v>
      </c>
      <c r="N666" t="s">
        <v>117</v>
      </c>
      <c r="O666" t="s">
        <v>118</v>
      </c>
      <c r="P666" s="4">
        <v>96950</v>
      </c>
      <c r="Q666" t="s">
        <v>119</v>
      </c>
      <c r="S666" s="5">
        <v>16702352743</v>
      </c>
      <c r="U666">
        <v>561320</v>
      </c>
      <c r="V666" t="s">
        <v>120</v>
      </c>
      <c r="X666" t="s">
        <v>3183</v>
      </c>
      <c r="Y666" t="s">
        <v>3184</v>
      </c>
      <c r="Z666" t="s">
        <v>3185</v>
      </c>
      <c r="AA666">
        <v>6702352743</v>
      </c>
      <c r="AB666" t="s">
        <v>3181</v>
      </c>
      <c r="AC666" t="s">
        <v>3182</v>
      </c>
      <c r="AD666" t="s">
        <v>117</v>
      </c>
      <c r="AE666" t="s">
        <v>118</v>
      </c>
      <c r="AF666" s="4">
        <v>96950</v>
      </c>
      <c r="AG666" t="s">
        <v>119</v>
      </c>
      <c r="AI666" s="5">
        <v>16702352743</v>
      </c>
      <c r="AK666" t="s">
        <v>3186</v>
      </c>
      <c r="BC666" t="str">
        <f>"49-9071.00"</f>
        <v>49-9071.00</v>
      </c>
      <c r="BD666" t="s">
        <v>240</v>
      </c>
      <c r="BE666" t="s">
        <v>3723</v>
      </c>
      <c r="BF666" t="s">
        <v>3724</v>
      </c>
      <c r="BG666">
        <v>10</v>
      </c>
      <c r="BI666" s="1">
        <v>44835</v>
      </c>
      <c r="BJ666" s="1">
        <v>45199</v>
      </c>
      <c r="BM666">
        <v>40</v>
      </c>
      <c r="BN666">
        <v>0</v>
      </c>
      <c r="BO666">
        <v>8</v>
      </c>
      <c r="BP666">
        <v>8</v>
      </c>
      <c r="BQ666">
        <v>8</v>
      </c>
      <c r="BR666">
        <v>8</v>
      </c>
      <c r="BS666">
        <v>8</v>
      </c>
      <c r="BT666">
        <v>0</v>
      </c>
      <c r="BU666" t="str">
        <f>"8:00 AM"</f>
        <v>8:00 AM</v>
      </c>
      <c r="BV666" t="str">
        <f>"5:00 PM"</f>
        <v>5:00 PM</v>
      </c>
      <c r="BW666" t="s">
        <v>128</v>
      </c>
      <c r="BX666">
        <v>0</v>
      </c>
      <c r="BY666">
        <v>0</v>
      </c>
      <c r="BZ666" t="s">
        <v>113</v>
      </c>
      <c r="CB666" t="s">
        <v>3725</v>
      </c>
      <c r="CC666" t="s">
        <v>3181</v>
      </c>
      <c r="CD666" t="s">
        <v>3182</v>
      </c>
      <c r="CE666" t="s">
        <v>117</v>
      </c>
      <c r="CF666" t="s">
        <v>118</v>
      </c>
      <c r="CG666" s="4">
        <v>96950</v>
      </c>
      <c r="CH666" s="2">
        <v>9.19</v>
      </c>
      <c r="CI666" s="2">
        <v>9.19</v>
      </c>
      <c r="CJ666" s="2">
        <v>13.78</v>
      </c>
      <c r="CK666" s="2">
        <v>13.78</v>
      </c>
      <c r="CL666" t="s">
        <v>131</v>
      </c>
      <c r="CM666" t="s">
        <v>228</v>
      </c>
      <c r="CN666" t="s">
        <v>133</v>
      </c>
      <c r="CP666" t="s">
        <v>113</v>
      </c>
      <c r="CQ666" t="s">
        <v>134</v>
      </c>
      <c r="CR666" t="s">
        <v>113</v>
      </c>
      <c r="CS666" t="s">
        <v>134</v>
      </c>
      <c r="CT666" t="s">
        <v>132</v>
      </c>
      <c r="CU666" t="s">
        <v>134</v>
      </c>
      <c r="CV666" t="s">
        <v>132</v>
      </c>
      <c r="CW666" t="s">
        <v>1431</v>
      </c>
      <c r="CX666" s="5">
        <v>16702352743</v>
      </c>
      <c r="CY666" t="s">
        <v>3186</v>
      </c>
      <c r="CZ666" t="s">
        <v>132</v>
      </c>
      <c r="DA666" t="s">
        <v>134</v>
      </c>
      <c r="DB666" t="s">
        <v>113</v>
      </c>
    </row>
    <row r="667" spans="1:111" ht="14.45" customHeight="1" x14ac:dyDescent="0.25">
      <c r="A667" t="s">
        <v>3867</v>
      </c>
      <c r="B667" t="s">
        <v>356</v>
      </c>
      <c r="C667" s="1">
        <v>44795.006482986108</v>
      </c>
      <c r="D667" s="1">
        <v>44861</v>
      </c>
      <c r="E667" t="s">
        <v>170</v>
      </c>
      <c r="G667" t="s">
        <v>113</v>
      </c>
      <c r="H667" t="s">
        <v>113</v>
      </c>
      <c r="I667" t="s">
        <v>113</v>
      </c>
      <c r="J667" t="s">
        <v>3727</v>
      </c>
      <c r="K667" t="s">
        <v>3830</v>
      </c>
      <c r="L667" t="s">
        <v>3729</v>
      </c>
      <c r="N667" t="s">
        <v>2012</v>
      </c>
      <c r="O667" t="s">
        <v>118</v>
      </c>
      <c r="P667" s="4">
        <v>96951</v>
      </c>
      <c r="Q667" t="s">
        <v>119</v>
      </c>
      <c r="S667" s="5">
        <v>16702853559</v>
      </c>
      <c r="U667">
        <v>72251</v>
      </c>
      <c r="V667" t="s">
        <v>120</v>
      </c>
      <c r="X667" t="s">
        <v>3731</v>
      </c>
      <c r="Y667" t="s">
        <v>3732</v>
      </c>
      <c r="Z667" t="s">
        <v>3741</v>
      </c>
      <c r="AA667" t="s">
        <v>1159</v>
      </c>
      <c r="AB667" t="s">
        <v>3729</v>
      </c>
      <c r="AD667" t="s">
        <v>2012</v>
      </c>
      <c r="AE667" t="s">
        <v>118</v>
      </c>
      <c r="AF667" s="4">
        <v>96951</v>
      </c>
      <c r="AG667" t="s">
        <v>119</v>
      </c>
      <c r="AI667" s="5">
        <v>16702853559</v>
      </c>
      <c r="AK667" t="s">
        <v>3733</v>
      </c>
      <c r="BC667" t="str">
        <f>"35-3031.00"</f>
        <v>35-3031.00</v>
      </c>
      <c r="BD667" t="s">
        <v>415</v>
      </c>
      <c r="BE667" t="s">
        <v>3868</v>
      </c>
      <c r="BF667" t="s">
        <v>3869</v>
      </c>
      <c r="BG667">
        <v>1</v>
      </c>
      <c r="BI667" s="1">
        <v>44835</v>
      </c>
      <c r="BJ667" s="1">
        <v>45199</v>
      </c>
      <c r="BM667">
        <v>40</v>
      </c>
      <c r="BN667">
        <v>8</v>
      </c>
      <c r="BO667">
        <v>6</v>
      </c>
      <c r="BP667">
        <v>6</v>
      </c>
      <c r="BQ667">
        <v>6</v>
      </c>
      <c r="BR667">
        <v>0</v>
      </c>
      <c r="BS667">
        <v>6</v>
      </c>
      <c r="BT667">
        <v>8</v>
      </c>
      <c r="BU667" t="str">
        <f>"10:00 AM"</f>
        <v>10:00 AM</v>
      </c>
      <c r="BV667" t="str">
        <f>"10:00 PM"</f>
        <v>10:00 PM</v>
      </c>
      <c r="BW667" t="s">
        <v>164</v>
      </c>
      <c r="BX667">
        <v>0</v>
      </c>
      <c r="BY667">
        <v>0</v>
      </c>
      <c r="BZ667" t="s">
        <v>113</v>
      </c>
      <c r="CB667" t="s">
        <v>3791</v>
      </c>
      <c r="CC667" t="s">
        <v>3870</v>
      </c>
      <c r="CE667" t="s">
        <v>2012</v>
      </c>
      <c r="CF667" t="s">
        <v>118</v>
      </c>
      <c r="CG667" s="4">
        <v>96951</v>
      </c>
      <c r="CH667" s="2">
        <v>8.17</v>
      </c>
      <c r="CJ667" s="2">
        <v>12.25</v>
      </c>
      <c r="CL667" t="s">
        <v>131</v>
      </c>
      <c r="CN667" t="s">
        <v>133</v>
      </c>
      <c r="CP667" t="s">
        <v>113</v>
      </c>
      <c r="CQ667" t="s">
        <v>134</v>
      </c>
      <c r="CR667" t="s">
        <v>113</v>
      </c>
      <c r="CS667" t="s">
        <v>134</v>
      </c>
      <c r="CT667" t="s">
        <v>134</v>
      </c>
      <c r="CU667" t="s">
        <v>134</v>
      </c>
      <c r="CV667" t="s">
        <v>132</v>
      </c>
      <c r="CW667" t="s">
        <v>3738</v>
      </c>
      <c r="CX667" s="5">
        <v>16705323400</v>
      </c>
      <c r="CY667" t="s">
        <v>3733</v>
      </c>
      <c r="CZ667" t="s">
        <v>132</v>
      </c>
      <c r="DA667" t="s">
        <v>134</v>
      </c>
      <c r="DB667" t="s">
        <v>113</v>
      </c>
    </row>
    <row r="668" spans="1:111" ht="14.45" customHeight="1" x14ac:dyDescent="0.25">
      <c r="A668" t="s">
        <v>3871</v>
      </c>
      <c r="B668" t="s">
        <v>187</v>
      </c>
      <c r="C668" s="1">
        <v>44762.808532407405</v>
      </c>
      <c r="D668" s="1">
        <v>44861</v>
      </c>
      <c r="E668" t="s">
        <v>170</v>
      </c>
      <c r="G668" t="s">
        <v>113</v>
      </c>
      <c r="H668" t="s">
        <v>113</v>
      </c>
      <c r="I668" t="s">
        <v>113</v>
      </c>
      <c r="J668" t="s">
        <v>2986</v>
      </c>
      <c r="K668" t="s">
        <v>2987</v>
      </c>
      <c r="L668" t="s">
        <v>2988</v>
      </c>
      <c r="N668" t="s">
        <v>117</v>
      </c>
      <c r="O668" t="s">
        <v>118</v>
      </c>
      <c r="P668" s="4">
        <v>96950</v>
      </c>
      <c r="Q668" t="s">
        <v>119</v>
      </c>
      <c r="S668" s="5">
        <v>16702343215</v>
      </c>
      <c r="U668">
        <v>8121</v>
      </c>
      <c r="V668" t="s">
        <v>120</v>
      </c>
      <c r="X668" t="s">
        <v>2989</v>
      </c>
      <c r="Y668" t="s">
        <v>2990</v>
      </c>
      <c r="Z668" t="s">
        <v>2991</v>
      </c>
      <c r="AA668" t="s">
        <v>2591</v>
      </c>
      <c r="AB668" t="s">
        <v>2988</v>
      </c>
      <c r="AD668" t="s">
        <v>117</v>
      </c>
      <c r="AE668" t="s">
        <v>118</v>
      </c>
      <c r="AF668" s="4">
        <v>96950</v>
      </c>
      <c r="AG668" t="s">
        <v>119</v>
      </c>
      <c r="AI668" s="5">
        <v>16702343215</v>
      </c>
      <c r="AK668" t="s">
        <v>2993</v>
      </c>
      <c r="BC668" t="str">
        <f>"39-5012.00"</f>
        <v>39-5012.00</v>
      </c>
      <c r="BD668" t="s">
        <v>806</v>
      </c>
      <c r="BE668" t="s">
        <v>3872</v>
      </c>
      <c r="BF668" t="s">
        <v>3873</v>
      </c>
      <c r="BG668">
        <v>3</v>
      </c>
      <c r="BH668">
        <v>3</v>
      </c>
      <c r="BI668" s="1">
        <v>44835</v>
      </c>
      <c r="BJ668" s="1">
        <v>45199</v>
      </c>
      <c r="BK668" s="1">
        <v>44861</v>
      </c>
      <c r="BL668" s="1">
        <v>45199</v>
      </c>
      <c r="BM668">
        <v>35</v>
      </c>
      <c r="BN668">
        <v>7</v>
      </c>
      <c r="BO668">
        <v>7</v>
      </c>
      <c r="BP668">
        <v>0</v>
      </c>
      <c r="BQ668">
        <v>7</v>
      </c>
      <c r="BR668">
        <v>7</v>
      </c>
      <c r="BS668">
        <v>0</v>
      </c>
      <c r="BT668">
        <v>7</v>
      </c>
      <c r="BU668" t="str">
        <f>"10:00 AM"</f>
        <v>10:00 AM</v>
      </c>
      <c r="BV668" t="str">
        <f>"6:00 PM"</f>
        <v>6:00 PM</v>
      </c>
      <c r="BW668" t="s">
        <v>128</v>
      </c>
      <c r="BX668">
        <v>0</v>
      </c>
      <c r="BY668">
        <v>24</v>
      </c>
      <c r="BZ668" t="s">
        <v>113</v>
      </c>
      <c r="CB668" t="s">
        <v>228</v>
      </c>
      <c r="CC668" t="s">
        <v>2995</v>
      </c>
      <c r="CD668" t="s">
        <v>2988</v>
      </c>
      <c r="CE668" t="s">
        <v>117</v>
      </c>
      <c r="CF668" t="s">
        <v>118</v>
      </c>
      <c r="CG668" s="4">
        <v>96950</v>
      </c>
      <c r="CH668" s="2">
        <v>7.88</v>
      </c>
      <c r="CI668" s="2">
        <v>7.88</v>
      </c>
      <c r="CJ668" s="2">
        <v>11.82</v>
      </c>
      <c r="CK668" s="2">
        <v>11.82</v>
      </c>
      <c r="CL668" t="s">
        <v>131</v>
      </c>
      <c r="CM668" t="s">
        <v>132</v>
      </c>
      <c r="CN668" t="s">
        <v>133</v>
      </c>
      <c r="CP668" t="s">
        <v>113</v>
      </c>
      <c r="CQ668" t="s">
        <v>134</v>
      </c>
      <c r="CR668" t="s">
        <v>113</v>
      </c>
      <c r="CS668" t="s">
        <v>134</v>
      </c>
      <c r="CT668" t="s">
        <v>132</v>
      </c>
      <c r="CU668" t="s">
        <v>134</v>
      </c>
      <c r="CV668" t="s">
        <v>132</v>
      </c>
      <c r="CW668" t="s">
        <v>2996</v>
      </c>
      <c r="CX668" s="5">
        <v>16702343215</v>
      </c>
      <c r="CY668" t="s">
        <v>2993</v>
      </c>
      <c r="CZ668" t="s">
        <v>132</v>
      </c>
      <c r="DA668" t="s">
        <v>134</v>
      </c>
      <c r="DB668" t="s">
        <v>113</v>
      </c>
    </row>
    <row r="669" spans="1:111" ht="14.45" customHeight="1" x14ac:dyDescent="0.25">
      <c r="A669" t="s">
        <v>3874</v>
      </c>
      <c r="B669" t="s">
        <v>187</v>
      </c>
      <c r="C669" s="1">
        <v>44774.904753356481</v>
      </c>
      <c r="D669" s="1">
        <v>44861</v>
      </c>
      <c r="E669" t="s">
        <v>112</v>
      </c>
      <c r="F669" s="1">
        <v>44833.833333333336</v>
      </c>
      <c r="G669" t="s">
        <v>113</v>
      </c>
      <c r="H669" t="s">
        <v>113</v>
      </c>
      <c r="I669" t="s">
        <v>113</v>
      </c>
      <c r="J669" t="s">
        <v>3807</v>
      </c>
      <c r="L669" t="s">
        <v>3352</v>
      </c>
      <c r="M669" t="s">
        <v>3808</v>
      </c>
      <c r="N669" t="s">
        <v>117</v>
      </c>
      <c r="O669" t="s">
        <v>118</v>
      </c>
      <c r="P669" s="4">
        <v>96950</v>
      </c>
      <c r="Q669" t="s">
        <v>119</v>
      </c>
      <c r="S669" s="5">
        <v>16702355009</v>
      </c>
      <c r="U669">
        <v>722515</v>
      </c>
      <c r="V669" t="s">
        <v>120</v>
      </c>
      <c r="X669" t="s">
        <v>1804</v>
      </c>
      <c r="Y669" t="s">
        <v>1803</v>
      </c>
      <c r="Z669" t="s">
        <v>3354</v>
      </c>
      <c r="AA669" t="s">
        <v>144</v>
      </c>
      <c r="AB669" t="s">
        <v>3816</v>
      </c>
      <c r="AC669" t="s">
        <v>3808</v>
      </c>
      <c r="AD669" t="s">
        <v>117</v>
      </c>
      <c r="AE669" t="s">
        <v>118</v>
      </c>
      <c r="AF669" s="4">
        <v>96950</v>
      </c>
      <c r="AG669" t="s">
        <v>119</v>
      </c>
      <c r="AH669" t="s">
        <v>132</v>
      </c>
      <c r="AI669" s="5">
        <v>16702355009</v>
      </c>
      <c r="AK669" t="s">
        <v>1814</v>
      </c>
      <c r="BC669" t="str">
        <f>"35-2021.00"</f>
        <v>35-2021.00</v>
      </c>
      <c r="BD669" t="s">
        <v>1703</v>
      </c>
      <c r="BE669" t="s">
        <v>3810</v>
      </c>
      <c r="BF669" t="s">
        <v>3811</v>
      </c>
      <c r="BG669">
        <v>10</v>
      </c>
      <c r="BH669">
        <v>10</v>
      </c>
      <c r="BI669" s="1">
        <v>44835</v>
      </c>
      <c r="BJ669" s="1">
        <v>45199</v>
      </c>
      <c r="BK669" s="1">
        <v>44861</v>
      </c>
      <c r="BL669" s="1">
        <v>45199</v>
      </c>
      <c r="BM669">
        <v>35</v>
      </c>
      <c r="BN669">
        <v>0</v>
      </c>
      <c r="BO669">
        <v>7</v>
      </c>
      <c r="BP669">
        <v>7</v>
      </c>
      <c r="BQ669">
        <v>7</v>
      </c>
      <c r="BR669">
        <v>7</v>
      </c>
      <c r="BS669">
        <v>7</v>
      </c>
      <c r="BT669">
        <v>0</v>
      </c>
      <c r="BU669" t="str">
        <f>"8:00 AM"</f>
        <v>8:00 AM</v>
      </c>
      <c r="BV669" t="str">
        <f>"3:00 PM"</f>
        <v>3:00 PM</v>
      </c>
      <c r="BW669" t="s">
        <v>164</v>
      </c>
      <c r="BX669">
        <v>0</v>
      </c>
      <c r="BY669">
        <v>3</v>
      </c>
      <c r="BZ669" t="s">
        <v>113</v>
      </c>
      <c r="CB669" t="s">
        <v>3812</v>
      </c>
      <c r="CC669" t="s">
        <v>3875</v>
      </c>
      <c r="CE669" t="s">
        <v>117</v>
      </c>
      <c r="CF669" t="s">
        <v>118</v>
      </c>
      <c r="CG669" s="4">
        <v>96950</v>
      </c>
      <c r="CH669" s="2">
        <v>7.87</v>
      </c>
      <c r="CI669" s="2">
        <v>7.87</v>
      </c>
      <c r="CJ669" s="2">
        <v>11.81</v>
      </c>
      <c r="CK669" s="2">
        <v>11.81</v>
      </c>
      <c r="CL669" t="s">
        <v>131</v>
      </c>
      <c r="CM669" t="s">
        <v>3814</v>
      </c>
      <c r="CN669" t="s">
        <v>133</v>
      </c>
      <c r="CP669" t="s">
        <v>113</v>
      </c>
      <c r="CQ669" t="s">
        <v>134</v>
      </c>
      <c r="CR669" t="s">
        <v>134</v>
      </c>
      <c r="CS669" t="s">
        <v>134</v>
      </c>
      <c r="CT669" t="s">
        <v>132</v>
      </c>
      <c r="CU669" t="s">
        <v>134</v>
      </c>
      <c r="CV669" t="s">
        <v>134</v>
      </c>
      <c r="CW669" t="s">
        <v>3360</v>
      </c>
      <c r="CX669" s="5">
        <v>16702355009</v>
      </c>
      <c r="CY669" t="s">
        <v>1814</v>
      </c>
      <c r="CZ669" t="s">
        <v>132</v>
      </c>
      <c r="DA669" t="s">
        <v>134</v>
      </c>
      <c r="DB669" t="s">
        <v>113</v>
      </c>
    </row>
    <row r="670" spans="1:111" ht="14.45" customHeight="1" x14ac:dyDescent="0.25">
      <c r="A670" t="s">
        <v>3876</v>
      </c>
      <c r="B670" t="s">
        <v>187</v>
      </c>
      <c r="C670" s="1">
        <v>44749.383236226851</v>
      </c>
      <c r="D670" s="1">
        <v>44861</v>
      </c>
      <c r="E670" t="s">
        <v>170</v>
      </c>
      <c r="G670" t="s">
        <v>113</v>
      </c>
      <c r="H670" t="s">
        <v>113</v>
      </c>
      <c r="I670" t="s">
        <v>113</v>
      </c>
      <c r="J670" t="s">
        <v>3776</v>
      </c>
      <c r="K670" t="s">
        <v>3777</v>
      </c>
      <c r="L670" t="s">
        <v>3778</v>
      </c>
      <c r="M670" t="s">
        <v>3779</v>
      </c>
      <c r="N670" t="s">
        <v>695</v>
      </c>
      <c r="O670" t="s">
        <v>118</v>
      </c>
      <c r="P670" s="4">
        <v>96952</v>
      </c>
      <c r="Q670" t="s">
        <v>119</v>
      </c>
      <c r="S670" s="5">
        <v>16704338668</v>
      </c>
      <c r="U670">
        <v>445110</v>
      </c>
      <c r="V670" t="s">
        <v>120</v>
      </c>
      <c r="X670" t="s">
        <v>3780</v>
      </c>
      <c r="Y670" t="s">
        <v>3781</v>
      </c>
      <c r="Z670" t="s">
        <v>3782</v>
      </c>
      <c r="AA670" t="s">
        <v>3783</v>
      </c>
      <c r="AB670" t="s">
        <v>3778</v>
      </c>
      <c r="AC670" t="s">
        <v>3779</v>
      </c>
      <c r="AD670" t="s">
        <v>695</v>
      </c>
      <c r="AE670" t="s">
        <v>118</v>
      </c>
      <c r="AF670" s="4">
        <v>96952</v>
      </c>
      <c r="AG670" t="s">
        <v>119</v>
      </c>
      <c r="AI670" s="5">
        <v>16704338668</v>
      </c>
      <c r="AK670" t="s">
        <v>3877</v>
      </c>
      <c r="BC670" t="str">
        <f>"49-9071.00"</f>
        <v>49-9071.00</v>
      </c>
      <c r="BD670" t="s">
        <v>240</v>
      </c>
      <c r="BE670" t="s">
        <v>3878</v>
      </c>
      <c r="BF670" t="s">
        <v>2725</v>
      </c>
      <c r="BG670">
        <v>1</v>
      </c>
      <c r="BH670">
        <v>1</v>
      </c>
      <c r="BI670" s="1">
        <v>44835</v>
      </c>
      <c r="BJ670" s="1">
        <v>45199</v>
      </c>
      <c r="BK670" s="1">
        <v>44861</v>
      </c>
      <c r="BL670" s="1">
        <v>45199</v>
      </c>
      <c r="BM670">
        <v>40</v>
      </c>
      <c r="BN670">
        <v>0</v>
      </c>
      <c r="BO670">
        <v>8</v>
      </c>
      <c r="BP670">
        <v>8</v>
      </c>
      <c r="BQ670">
        <v>8</v>
      </c>
      <c r="BR670">
        <v>8</v>
      </c>
      <c r="BS670">
        <v>8</v>
      </c>
      <c r="BT670">
        <v>0</v>
      </c>
      <c r="BU670" t="str">
        <f>"8:00 AM"</f>
        <v>8:00 AM</v>
      </c>
      <c r="BV670" t="str">
        <f>"5:00 PM"</f>
        <v>5:00 PM</v>
      </c>
      <c r="BW670" t="s">
        <v>128</v>
      </c>
      <c r="BX670">
        <v>0</v>
      </c>
      <c r="BY670">
        <v>12</v>
      </c>
      <c r="BZ670" t="s">
        <v>113</v>
      </c>
      <c r="CB670" t="s">
        <v>3879</v>
      </c>
      <c r="CC670" t="s">
        <v>3778</v>
      </c>
      <c r="CD670" t="s">
        <v>3779</v>
      </c>
      <c r="CE670" t="s">
        <v>695</v>
      </c>
      <c r="CF670" t="s">
        <v>118</v>
      </c>
      <c r="CG670" s="4">
        <v>96952</v>
      </c>
      <c r="CH670" s="2">
        <v>8.7200000000000006</v>
      </c>
      <c r="CI670" s="2">
        <v>8.7200000000000006</v>
      </c>
      <c r="CJ670" s="2">
        <v>13.08</v>
      </c>
      <c r="CK670" s="2">
        <v>13.08</v>
      </c>
      <c r="CL670" t="s">
        <v>131</v>
      </c>
      <c r="CM670" t="s">
        <v>132</v>
      </c>
      <c r="CN670" t="s">
        <v>133</v>
      </c>
      <c r="CP670" t="s">
        <v>113</v>
      </c>
      <c r="CQ670" t="s">
        <v>134</v>
      </c>
      <c r="CR670" t="s">
        <v>113</v>
      </c>
      <c r="CS670" t="s">
        <v>134</v>
      </c>
      <c r="CT670" t="s">
        <v>132</v>
      </c>
      <c r="CU670" t="s">
        <v>134</v>
      </c>
      <c r="CV670" t="s">
        <v>132</v>
      </c>
      <c r="CW670" t="s">
        <v>132</v>
      </c>
      <c r="CX670" s="5">
        <v>16704338668</v>
      </c>
      <c r="CY670" t="s">
        <v>3880</v>
      </c>
      <c r="CZ670" t="s">
        <v>132</v>
      </c>
      <c r="DA670" t="s">
        <v>134</v>
      </c>
      <c r="DB670" t="s">
        <v>113</v>
      </c>
    </row>
    <row r="671" spans="1:111" ht="14.45" customHeight="1" x14ac:dyDescent="0.25">
      <c r="A671" t="s">
        <v>3881</v>
      </c>
      <c r="B671" t="s">
        <v>356</v>
      </c>
      <c r="C671" s="1">
        <v>44816.069279629628</v>
      </c>
      <c r="D671" s="1">
        <v>44861</v>
      </c>
      <c r="E671" t="s">
        <v>170</v>
      </c>
      <c r="G671" t="s">
        <v>134</v>
      </c>
      <c r="H671" t="s">
        <v>113</v>
      </c>
      <c r="I671" t="s">
        <v>113</v>
      </c>
      <c r="J671" t="s">
        <v>3882</v>
      </c>
      <c r="L671" t="s">
        <v>3794</v>
      </c>
      <c r="N671" t="s">
        <v>141</v>
      </c>
      <c r="O671" t="s">
        <v>118</v>
      </c>
      <c r="P671" s="4">
        <v>96950</v>
      </c>
      <c r="Q671" t="s">
        <v>119</v>
      </c>
      <c r="S671" s="5">
        <v>16703238735</v>
      </c>
      <c r="U671">
        <v>71399</v>
      </c>
      <c r="V671" t="s">
        <v>120</v>
      </c>
      <c r="X671" t="s">
        <v>3795</v>
      </c>
      <c r="Y671" t="s">
        <v>3796</v>
      </c>
      <c r="Z671" t="s">
        <v>3797</v>
      </c>
      <c r="AA671" t="s">
        <v>326</v>
      </c>
      <c r="AB671" t="s">
        <v>3794</v>
      </c>
      <c r="AD671" t="s">
        <v>141</v>
      </c>
      <c r="AE671" t="s">
        <v>118</v>
      </c>
      <c r="AF671" s="4">
        <v>96950</v>
      </c>
      <c r="AG671" t="s">
        <v>119</v>
      </c>
      <c r="AI671" s="5">
        <v>16702877761</v>
      </c>
      <c r="AK671" t="s">
        <v>3798</v>
      </c>
      <c r="BC671" t="str">
        <f>"39-7011.00"</f>
        <v>39-7011.00</v>
      </c>
      <c r="BD671" t="s">
        <v>377</v>
      </c>
      <c r="BE671" t="s">
        <v>3883</v>
      </c>
      <c r="BF671" t="s">
        <v>377</v>
      </c>
      <c r="BG671">
        <v>1</v>
      </c>
      <c r="BI671" s="1">
        <v>44896</v>
      </c>
      <c r="BJ671" s="1">
        <v>45261</v>
      </c>
      <c r="BM671">
        <v>35</v>
      </c>
      <c r="BN671">
        <v>0</v>
      </c>
      <c r="BO671">
        <v>5</v>
      </c>
      <c r="BP671">
        <v>6</v>
      </c>
      <c r="BQ671">
        <v>6</v>
      </c>
      <c r="BR671">
        <v>6</v>
      </c>
      <c r="BS671">
        <v>6</v>
      </c>
      <c r="BT671">
        <v>6</v>
      </c>
      <c r="BU671" t="str">
        <f>"9:30 AM"</f>
        <v>9:30 AM</v>
      </c>
      <c r="BV671" t="str">
        <f>"4:30 PM"</f>
        <v>4:30 PM</v>
      </c>
      <c r="BW671" t="s">
        <v>164</v>
      </c>
      <c r="BX671">
        <v>0</v>
      </c>
      <c r="BY671">
        <v>12</v>
      </c>
      <c r="BZ671" t="s">
        <v>113</v>
      </c>
      <c r="CB671" t="s">
        <v>3884</v>
      </c>
      <c r="CC671" t="s">
        <v>3885</v>
      </c>
      <c r="CE671" t="s">
        <v>141</v>
      </c>
      <c r="CF671" t="s">
        <v>118</v>
      </c>
      <c r="CG671" s="4">
        <v>96950</v>
      </c>
      <c r="CH671" s="2">
        <v>10.85</v>
      </c>
      <c r="CI671" s="2">
        <v>10.85</v>
      </c>
      <c r="CJ671" s="2">
        <v>16.27</v>
      </c>
      <c r="CK671" s="2">
        <v>16.27</v>
      </c>
      <c r="CL671" t="s">
        <v>131</v>
      </c>
      <c r="CN671" t="s">
        <v>133</v>
      </c>
      <c r="CP671" t="s">
        <v>113</v>
      </c>
      <c r="CQ671" t="s">
        <v>134</v>
      </c>
      <c r="CR671" t="s">
        <v>113</v>
      </c>
      <c r="CS671" t="s">
        <v>134</v>
      </c>
      <c r="CT671" t="s">
        <v>132</v>
      </c>
      <c r="CU671" t="s">
        <v>134</v>
      </c>
      <c r="CV671" t="s">
        <v>132</v>
      </c>
      <c r="CW671" t="s">
        <v>3886</v>
      </c>
      <c r="CX671" s="5">
        <v>16703238735</v>
      </c>
      <c r="CY671" t="s">
        <v>3805</v>
      </c>
      <c r="CZ671" t="s">
        <v>132</v>
      </c>
      <c r="DA671" t="s">
        <v>134</v>
      </c>
      <c r="DB671" t="s">
        <v>113</v>
      </c>
    </row>
    <row r="672" spans="1:111" ht="14.45" customHeight="1" x14ac:dyDescent="0.25">
      <c r="A672" t="s">
        <v>3887</v>
      </c>
      <c r="B672" t="s">
        <v>356</v>
      </c>
      <c r="C672" s="1">
        <v>44795.014282638891</v>
      </c>
      <c r="D672" s="1">
        <v>44861</v>
      </c>
      <c r="E672" t="s">
        <v>170</v>
      </c>
      <c r="G672" t="s">
        <v>134</v>
      </c>
      <c r="H672" t="s">
        <v>113</v>
      </c>
      <c r="I672" t="s">
        <v>113</v>
      </c>
      <c r="J672" t="s">
        <v>3888</v>
      </c>
      <c r="K672" t="s">
        <v>3889</v>
      </c>
      <c r="L672" t="s">
        <v>3737</v>
      </c>
      <c r="N672" t="s">
        <v>2012</v>
      </c>
      <c r="O672" t="s">
        <v>118</v>
      </c>
      <c r="P672" s="4">
        <v>96951</v>
      </c>
      <c r="Q672" t="s">
        <v>119</v>
      </c>
      <c r="S672" s="5">
        <v>16702853559</v>
      </c>
      <c r="U672">
        <v>4451</v>
      </c>
      <c r="V672" t="s">
        <v>120</v>
      </c>
      <c r="X672" t="s">
        <v>3731</v>
      </c>
      <c r="Y672" t="s">
        <v>3732</v>
      </c>
      <c r="Z672" t="s">
        <v>3741</v>
      </c>
      <c r="AA672" t="s">
        <v>3381</v>
      </c>
      <c r="AB672" t="s">
        <v>3729</v>
      </c>
      <c r="AD672" t="s">
        <v>2012</v>
      </c>
      <c r="AE672" t="s">
        <v>118</v>
      </c>
      <c r="AF672" s="4">
        <v>96951</v>
      </c>
      <c r="AG672" t="s">
        <v>119</v>
      </c>
      <c r="AI672" s="5">
        <v>16702853559</v>
      </c>
      <c r="AK672" t="s">
        <v>3733</v>
      </c>
      <c r="BC672" t="str">
        <f>"41-1011.00"</f>
        <v>41-1011.00</v>
      </c>
      <c r="BD672" t="s">
        <v>653</v>
      </c>
      <c r="BE672" t="s">
        <v>3890</v>
      </c>
      <c r="BF672" t="s">
        <v>3891</v>
      </c>
      <c r="BG672">
        <v>1</v>
      </c>
      <c r="BI672" s="1">
        <v>44835</v>
      </c>
      <c r="BJ672" s="1">
        <v>45199</v>
      </c>
      <c r="BM672">
        <v>40</v>
      </c>
      <c r="BN672">
        <v>0</v>
      </c>
      <c r="BO672">
        <v>8</v>
      </c>
      <c r="BP672">
        <v>8</v>
      </c>
      <c r="BQ672">
        <v>8</v>
      </c>
      <c r="BR672">
        <v>8</v>
      </c>
      <c r="BS672">
        <v>8</v>
      </c>
      <c r="BT672">
        <v>0</v>
      </c>
      <c r="BU672" t="str">
        <f>"8:00 AM"</f>
        <v>8:00 AM</v>
      </c>
      <c r="BV672" t="str">
        <f>"5:00 PM"</f>
        <v>5:00 PM</v>
      </c>
      <c r="BW672" t="s">
        <v>164</v>
      </c>
      <c r="BX672">
        <v>0</v>
      </c>
      <c r="BY672">
        <v>0</v>
      </c>
      <c r="BZ672" t="s">
        <v>134</v>
      </c>
      <c r="CA672">
        <v>4</v>
      </c>
      <c r="CB672" s="3" t="s">
        <v>3892</v>
      </c>
      <c r="CC672" t="s">
        <v>3893</v>
      </c>
      <c r="CE672" t="s">
        <v>2012</v>
      </c>
      <c r="CF672" t="s">
        <v>118</v>
      </c>
      <c r="CG672" s="4">
        <v>96951</v>
      </c>
      <c r="CH672" s="2">
        <v>10.45</v>
      </c>
      <c r="CJ672" s="2">
        <v>15.67</v>
      </c>
      <c r="CL672" t="s">
        <v>131</v>
      </c>
      <c r="CM672" t="s">
        <v>132</v>
      </c>
      <c r="CN672" t="s">
        <v>133</v>
      </c>
      <c r="CP672" t="s">
        <v>113</v>
      </c>
      <c r="CQ672" t="s">
        <v>134</v>
      </c>
      <c r="CR672" t="s">
        <v>113</v>
      </c>
      <c r="CS672" t="s">
        <v>134</v>
      </c>
      <c r="CT672" t="s">
        <v>132</v>
      </c>
      <c r="CU672" t="s">
        <v>134</v>
      </c>
      <c r="CV672" t="s">
        <v>132</v>
      </c>
      <c r="CW672" t="s">
        <v>3738</v>
      </c>
      <c r="CX672" s="5">
        <v>16705323400</v>
      </c>
      <c r="CY672" t="s">
        <v>3733</v>
      </c>
      <c r="CZ672" t="s">
        <v>132</v>
      </c>
      <c r="DA672" t="s">
        <v>134</v>
      </c>
      <c r="DB672" t="s">
        <v>113</v>
      </c>
    </row>
    <row r="673" spans="1:111" ht="14.45" customHeight="1" x14ac:dyDescent="0.25">
      <c r="A673" t="s">
        <v>3559</v>
      </c>
      <c r="B673" t="s">
        <v>187</v>
      </c>
      <c r="C673" s="1">
        <v>44754.681468287039</v>
      </c>
      <c r="D673" s="1">
        <v>44860</v>
      </c>
      <c r="E673" t="s">
        <v>112</v>
      </c>
      <c r="F673" s="1">
        <v>44833.833333333336</v>
      </c>
      <c r="G673" t="s">
        <v>113</v>
      </c>
      <c r="H673" t="s">
        <v>113</v>
      </c>
      <c r="I673" t="s">
        <v>113</v>
      </c>
      <c r="J673" t="s">
        <v>1766</v>
      </c>
      <c r="K673" t="s">
        <v>1767</v>
      </c>
      <c r="L673" t="s">
        <v>1768</v>
      </c>
      <c r="M673" t="s">
        <v>1138</v>
      </c>
      <c r="N673" t="s">
        <v>117</v>
      </c>
      <c r="O673" t="s">
        <v>118</v>
      </c>
      <c r="P673" s="4">
        <v>96950</v>
      </c>
      <c r="Q673" t="s">
        <v>119</v>
      </c>
      <c r="R673" t="s">
        <v>132</v>
      </c>
      <c r="S673" s="5">
        <v>16702349889</v>
      </c>
      <c r="U673">
        <v>236116</v>
      </c>
      <c r="V673" t="s">
        <v>120</v>
      </c>
      <c r="X673" t="s">
        <v>1769</v>
      </c>
      <c r="Y673" t="s">
        <v>1770</v>
      </c>
      <c r="Z673" t="s">
        <v>1771</v>
      </c>
      <c r="AA673" t="s">
        <v>1772</v>
      </c>
      <c r="AB673" t="s">
        <v>1777</v>
      </c>
      <c r="AC673" t="s">
        <v>132</v>
      </c>
      <c r="AD673" t="s">
        <v>117</v>
      </c>
      <c r="AE673" t="s">
        <v>118</v>
      </c>
      <c r="AF673" s="4">
        <v>96950</v>
      </c>
      <c r="AG673" t="s">
        <v>119</v>
      </c>
      <c r="AH673" t="s">
        <v>132</v>
      </c>
      <c r="AI673" s="5">
        <v>16702349889</v>
      </c>
      <c r="AK673" t="s">
        <v>3560</v>
      </c>
      <c r="BC673" t="str">
        <f>"49-9071.00"</f>
        <v>49-9071.00</v>
      </c>
      <c r="BD673" t="s">
        <v>240</v>
      </c>
      <c r="BE673" t="s">
        <v>3561</v>
      </c>
      <c r="BF673" t="s">
        <v>855</v>
      </c>
      <c r="BG673">
        <v>8</v>
      </c>
      <c r="BH673">
        <v>8</v>
      </c>
      <c r="BI673" s="1">
        <v>44835</v>
      </c>
      <c r="BJ673" s="1">
        <v>45199</v>
      </c>
      <c r="BK673" s="1">
        <v>44860</v>
      </c>
      <c r="BL673" s="1">
        <v>45199</v>
      </c>
      <c r="BM673">
        <v>40</v>
      </c>
      <c r="BN673">
        <v>0</v>
      </c>
      <c r="BO673">
        <v>8</v>
      </c>
      <c r="BP673">
        <v>8</v>
      </c>
      <c r="BQ673">
        <v>8</v>
      </c>
      <c r="BR673">
        <v>8</v>
      </c>
      <c r="BS673">
        <v>8</v>
      </c>
      <c r="BT673">
        <v>0</v>
      </c>
      <c r="BU673" t="str">
        <f>"7:30 AM"</f>
        <v>7:30 AM</v>
      </c>
      <c r="BV673" t="str">
        <f>"4:30 PM"</f>
        <v>4:30 PM</v>
      </c>
      <c r="BW673" t="s">
        <v>164</v>
      </c>
      <c r="BX673">
        <v>0</v>
      </c>
      <c r="BY673">
        <v>24</v>
      </c>
      <c r="BZ673" t="s">
        <v>113</v>
      </c>
      <c r="CB673" t="s">
        <v>3562</v>
      </c>
      <c r="CC673" t="s">
        <v>1777</v>
      </c>
      <c r="CD673" t="s">
        <v>132</v>
      </c>
      <c r="CE673" t="s">
        <v>117</v>
      </c>
      <c r="CF673" t="s">
        <v>118</v>
      </c>
      <c r="CG673" s="4">
        <v>96950</v>
      </c>
      <c r="CH673" s="2">
        <v>8.7200000000000006</v>
      </c>
      <c r="CI673" s="2">
        <v>9</v>
      </c>
      <c r="CJ673" s="2">
        <v>13.08</v>
      </c>
      <c r="CK673" s="2">
        <v>13.5</v>
      </c>
      <c r="CL673" t="s">
        <v>131</v>
      </c>
      <c r="CM673" t="s">
        <v>1778</v>
      </c>
      <c r="CN673" t="s">
        <v>133</v>
      </c>
      <c r="CP673" t="s">
        <v>113</v>
      </c>
      <c r="CQ673" t="s">
        <v>134</v>
      </c>
      <c r="CR673" t="s">
        <v>113</v>
      </c>
      <c r="CS673" t="s">
        <v>134</v>
      </c>
      <c r="CT673" t="s">
        <v>132</v>
      </c>
      <c r="CU673" t="s">
        <v>134</v>
      </c>
      <c r="CV673" t="s">
        <v>132</v>
      </c>
      <c r="CW673" t="s">
        <v>1779</v>
      </c>
      <c r="CX673" s="5">
        <v>16702349889</v>
      </c>
      <c r="CY673" t="s">
        <v>3560</v>
      </c>
      <c r="CZ673" t="s">
        <v>128</v>
      </c>
      <c r="DA673" t="s">
        <v>134</v>
      </c>
      <c r="DB673" t="s">
        <v>113</v>
      </c>
      <c r="DC673" t="s">
        <v>1769</v>
      </c>
      <c r="DD673" t="s">
        <v>1770</v>
      </c>
      <c r="DE673" t="s">
        <v>1032</v>
      </c>
      <c r="DF673" t="s">
        <v>1782</v>
      </c>
      <c r="DG673" t="s">
        <v>3560</v>
      </c>
    </row>
    <row r="674" spans="1:111" ht="14.45" customHeight="1" x14ac:dyDescent="0.25">
      <c r="A674" t="s">
        <v>3563</v>
      </c>
      <c r="B674" t="s">
        <v>187</v>
      </c>
      <c r="C674" s="1">
        <v>44762.073078587964</v>
      </c>
      <c r="D674" s="1">
        <v>44860</v>
      </c>
      <c r="E674" t="s">
        <v>112</v>
      </c>
      <c r="F674" s="1">
        <v>44833.833333333336</v>
      </c>
      <c r="G674" t="s">
        <v>113</v>
      </c>
      <c r="H674" t="s">
        <v>113</v>
      </c>
      <c r="I674" t="s">
        <v>113</v>
      </c>
      <c r="J674" t="s">
        <v>1969</v>
      </c>
      <c r="L674" t="s">
        <v>1868</v>
      </c>
      <c r="M674" t="s">
        <v>3167</v>
      </c>
      <c r="N674" t="s">
        <v>117</v>
      </c>
      <c r="O674" t="s">
        <v>118</v>
      </c>
      <c r="P674" s="4">
        <v>96950</v>
      </c>
      <c r="Q674" t="s">
        <v>119</v>
      </c>
      <c r="S674" s="5">
        <v>16702356678</v>
      </c>
      <c r="U674">
        <v>236116</v>
      </c>
      <c r="V674" t="s">
        <v>120</v>
      </c>
      <c r="X674" t="s">
        <v>3168</v>
      </c>
      <c r="Y674" t="s">
        <v>3169</v>
      </c>
      <c r="AA674" t="s">
        <v>375</v>
      </c>
      <c r="AB674" t="s">
        <v>1868</v>
      </c>
      <c r="AC674" t="s">
        <v>3564</v>
      </c>
      <c r="AD674" t="s">
        <v>117</v>
      </c>
      <c r="AE674" t="s">
        <v>118</v>
      </c>
      <c r="AF674" s="4">
        <v>96950</v>
      </c>
      <c r="AG674" t="s">
        <v>119</v>
      </c>
      <c r="AI674" s="5">
        <v>16702356678</v>
      </c>
      <c r="AK674" t="s">
        <v>1872</v>
      </c>
      <c r="BC674" t="str">
        <f>"17-3012.00"</f>
        <v>17-3012.00</v>
      </c>
      <c r="BD674" t="s">
        <v>3565</v>
      </c>
      <c r="BE674" t="s">
        <v>3566</v>
      </c>
      <c r="BF674" t="s">
        <v>3567</v>
      </c>
      <c r="BG674">
        <v>1</v>
      </c>
      <c r="BH674">
        <v>1</v>
      </c>
      <c r="BI674" s="1">
        <v>44835</v>
      </c>
      <c r="BJ674" s="1">
        <v>45199</v>
      </c>
      <c r="BK674" s="1">
        <v>44860</v>
      </c>
      <c r="BL674" s="1">
        <v>45199</v>
      </c>
      <c r="BM674">
        <v>35</v>
      </c>
      <c r="BN674">
        <v>0</v>
      </c>
      <c r="BO674">
        <v>7</v>
      </c>
      <c r="BP674">
        <v>7</v>
      </c>
      <c r="BQ674">
        <v>7</v>
      </c>
      <c r="BR674">
        <v>7</v>
      </c>
      <c r="BS674">
        <v>7</v>
      </c>
      <c r="BT674">
        <v>0</v>
      </c>
      <c r="BU674" t="str">
        <f>"9:00 AM"</f>
        <v>9:00 AM</v>
      </c>
      <c r="BV674" t="str">
        <f>"4:00 PM"</f>
        <v>4:00 PM</v>
      </c>
      <c r="BW674" t="s">
        <v>394</v>
      </c>
      <c r="BX674">
        <v>0</v>
      </c>
      <c r="BY674">
        <v>24</v>
      </c>
      <c r="BZ674" t="s">
        <v>113</v>
      </c>
      <c r="CB674" s="3" t="s">
        <v>3568</v>
      </c>
      <c r="CC674" t="s">
        <v>3564</v>
      </c>
      <c r="CE674" t="s">
        <v>117</v>
      </c>
      <c r="CF674" t="s">
        <v>118</v>
      </c>
      <c r="CG674" s="4">
        <v>96950</v>
      </c>
      <c r="CH674" s="2">
        <v>16.75</v>
      </c>
      <c r="CI674" s="2">
        <v>16.75</v>
      </c>
      <c r="CJ674" s="2">
        <v>25.13</v>
      </c>
      <c r="CK674" s="2">
        <v>25.13</v>
      </c>
      <c r="CL674" t="s">
        <v>131</v>
      </c>
      <c r="CM674" t="s">
        <v>3569</v>
      </c>
      <c r="CN674" t="s">
        <v>133</v>
      </c>
      <c r="CP674" t="s">
        <v>113</v>
      </c>
      <c r="CQ674" t="s">
        <v>134</v>
      </c>
      <c r="CR674" t="s">
        <v>134</v>
      </c>
      <c r="CS674" t="s">
        <v>134</v>
      </c>
      <c r="CT674" t="s">
        <v>134</v>
      </c>
      <c r="CU674" t="s">
        <v>134</v>
      </c>
      <c r="CV674" t="s">
        <v>134</v>
      </c>
      <c r="CW674" t="s">
        <v>135</v>
      </c>
      <c r="CX674" s="5">
        <v>16702356678</v>
      </c>
      <c r="CY674" t="s">
        <v>1872</v>
      </c>
      <c r="CZ674" t="s">
        <v>183</v>
      </c>
      <c r="DA674" t="s">
        <v>134</v>
      </c>
      <c r="DB674" t="s">
        <v>113</v>
      </c>
    </row>
    <row r="675" spans="1:111" ht="14.45" customHeight="1" x14ac:dyDescent="0.25">
      <c r="A675" t="s">
        <v>3570</v>
      </c>
      <c r="B675" t="s">
        <v>187</v>
      </c>
      <c r="C675" s="1">
        <v>44747.908685995368</v>
      </c>
      <c r="D675" s="1">
        <v>44860</v>
      </c>
      <c r="E675" t="s">
        <v>112</v>
      </c>
      <c r="F675" s="1">
        <v>44833.833333333336</v>
      </c>
      <c r="G675" t="s">
        <v>134</v>
      </c>
      <c r="H675" t="s">
        <v>113</v>
      </c>
      <c r="I675" t="s">
        <v>113</v>
      </c>
      <c r="J675" t="s">
        <v>3571</v>
      </c>
      <c r="K675" t="s">
        <v>3572</v>
      </c>
      <c r="L675" t="s">
        <v>3573</v>
      </c>
      <c r="N675" t="s">
        <v>117</v>
      </c>
      <c r="O675" t="s">
        <v>118</v>
      </c>
      <c r="P675" s="4">
        <v>96950</v>
      </c>
      <c r="Q675" t="s">
        <v>119</v>
      </c>
      <c r="S675" s="5">
        <v>16702874242</v>
      </c>
      <c r="U675">
        <v>722511</v>
      </c>
      <c r="V675" t="s">
        <v>120</v>
      </c>
      <c r="X675" t="s">
        <v>3574</v>
      </c>
      <c r="Y675" t="s">
        <v>3575</v>
      </c>
      <c r="AA675" t="s">
        <v>144</v>
      </c>
      <c r="AB675" t="s">
        <v>3573</v>
      </c>
      <c r="AD675" t="s">
        <v>117</v>
      </c>
      <c r="AE675" t="s">
        <v>118</v>
      </c>
      <c r="AF675" s="4">
        <v>96950</v>
      </c>
      <c r="AG675" t="s">
        <v>119</v>
      </c>
      <c r="AI675" s="5">
        <v>16702874242</v>
      </c>
      <c r="AK675" t="s">
        <v>3135</v>
      </c>
      <c r="AL675" t="s">
        <v>777</v>
      </c>
      <c r="AM675" t="s">
        <v>778</v>
      </c>
      <c r="AN675" t="s">
        <v>779</v>
      </c>
      <c r="AP675" t="s">
        <v>780</v>
      </c>
      <c r="AR675" t="s">
        <v>117</v>
      </c>
      <c r="AS675" t="s">
        <v>118</v>
      </c>
      <c r="AT675" s="4">
        <v>96950</v>
      </c>
      <c r="AU675" t="s">
        <v>119</v>
      </c>
      <c r="AW675" s="5">
        <v>16702353403</v>
      </c>
      <c r="AY675" t="s">
        <v>781</v>
      </c>
      <c r="AZ675" t="s">
        <v>782</v>
      </c>
      <c r="BC675" t="str">
        <f>"35-2014.00"</f>
        <v>35-2014.00</v>
      </c>
      <c r="BD675" t="s">
        <v>287</v>
      </c>
      <c r="BE675" t="s">
        <v>3576</v>
      </c>
      <c r="BF675" t="s">
        <v>289</v>
      </c>
      <c r="BG675">
        <v>3</v>
      </c>
      <c r="BH675">
        <v>3</v>
      </c>
      <c r="BI675" s="1">
        <v>44835</v>
      </c>
      <c r="BJ675" s="1">
        <v>45199</v>
      </c>
      <c r="BK675" s="1">
        <v>44860</v>
      </c>
      <c r="BL675" s="1">
        <v>45199</v>
      </c>
      <c r="BM675">
        <v>35</v>
      </c>
      <c r="BN675">
        <v>0</v>
      </c>
      <c r="BO675">
        <v>7</v>
      </c>
      <c r="BP675">
        <v>7</v>
      </c>
      <c r="BQ675">
        <v>7</v>
      </c>
      <c r="BR675">
        <v>7</v>
      </c>
      <c r="BS675">
        <v>7</v>
      </c>
      <c r="BT675">
        <v>0</v>
      </c>
      <c r="BU675" t="str">
        <f>"9:00 AM"</f>
        <v>9:00 AM</v>
      </c>
      <c r="BV675" t="str">
        <f>"5:00 PM"</f>
        <v>5:00 PM</v>
      </c>
      <c r="BW675" t="s">
        <v>164</v>
      </c>
      <c r="BX675">
        <v>0</v>
      </c>
      <c r="BY675">
        <v>12</v>
      </c>
      <c r="BZ675" t="s">
        <v>113</v>
      </c>
      <c r="CB675" t="s">
        <v>3577</v>
      </c>
      <c r="CC675" t="s">
        <v>3578</v>
      </c>
      <c r="CE675" t="s">
        <v>117</v>
      </c>
      <c r="CF675" t="s">
        <v>118</v>
      </c>
      <c r="CG675" s="4">
        <v>96950</v>
      </c>
      <c r="CH675" s="2">
        <v>8.17</v>
      </c>
      <c r="CI675" s="2">
        <v>8.17</v>
      </c>
      <c r="CJ675" s="2">
        <v>12.26</v>
      </c>
      <c r="CK675" s="2">
        <v>12.26</v>
      </c>
      <c r="CL675" t="s">
        <v>131</v>
      </c>
      <c r="CM675" t="s">
        <v>228</v>
      </c>
      <c r="CN675" t="s">
        <v>133</v>
      </c>
      <c r="CP675" t="s">
        <v>113</v>
      </c>
      <c r="CQ675" t="s">
        <v>134</v>
      </c>
      <c r="CR675" t="s">
        <v>113</v>
      </c>
      <c r="CS675" t="s">
        <v>134</v>
      </c>
      <c r="CT675" t="s">
        <v>132</v>
      </c>
      <c r="CU675" t="s">
        <v>134</v>
      </c>
      <c r="CV675" t="s">
        <v>132</v>
      </c>
      <c r="CW675" t="s">
        <v>786</v>
      </c>
      <c r="CX675" s="5">
        <v>16702874242</v>
      </c>
      <c r="CY675" t="s">
        <v>776</v>
      </c>
      <c r="CZ675" t="s">
        <v>132</v>
      </c>
      <c r="DA675" t="s">
        <v>134</v>
      </c>
      <c r="DB675" t="s">
        <v>113</v>
      </c>
    </row>
    <row r="676" spans="1:111" ht="14.45" customHeight="1" x14ac:dyDescent="0.25">
      <c r="A676" t="s">
        <v>3579</v>
      </c>
      <c r="B676" t="s">
        <v>187</v>
      </c>
      <c r="C676" s="1">
        <v>44762.006721064812</v>
      </c>
      <c r="D676" s="1">
        <v>44860</v>
      </c>
      <c r="E676" t="s">
        <v>170</v>
      </c>
      <c r="G676" t="s">
        <v>113</v>
      </c>
      <c r="H676" t="s">
        <v>113</v>
      </c>
      <c r="I676" t="s">
        <v>113</v>
      </c>
      <c r="J676" t="s">
        <v>1866</v>
      </c>
      <c r="L676" t="s">
        <v>1868</v>
      </c>
      <c r="M676" t="s">
        <v>3167</v>
      </c>
      <c r="N676" t="s">
        <v>117</v>
      </c>
      <c r="O676" t="s">
        <v>118</v>
      </c>
      <c r="P676" s="4">
        <v>96950</v>
      </c>
      <c r="Q676" t="s">
        <v>119</v>
      </c>
      <c r="S676" s="5">
        <v>16702356678</v>
      </c>
      <c r="U676">
        <v>236116</v>
      </c>
      <c r="V676" t="s">
        <v>120</v>
      </c>
      <c r="X676" t="s">
        <v>1869</v>
      </c>
      <c r="Y676" t="s">
        <v>1870</v>
      </c>
      <c r="AA676" t="s">
        <v>144</v>
      </c>
      <c r="AB676" t="s">
        <v>1972</v>
      </c>
      <c r="AC676" t="s">
        <v>3167</v>
      </c>
      <c r="AD676" t="s">
        <v>141</v>
      </c>
      <c r="AE676" t="s">
        <v>118</v>
      </c>
      <c r="AF676" s="4">
        <v>96950</v>
      </c>
      <c r="AG676" t="s">
        <v>119</v>
      </c>
      <c r="AI676" s="5">
        <v>16702356678</v>
      </c>
      <c r="AK676" t="s">
        <v>1872</v>
      </c>
      <c r="BC676" t="str">
        <f>"11-1021.00"</f>
        <v>11-1021.00</v>
      </c>
      <c r="BD676" t="s">
        <v>637</v>
      </c>
      <c r="BE676" t="s">
        <v>3170</v>
      </c>
      <c r="BF676" t="s">
        <v>390</v>
      </c>
      <c r="BG676">
        <v>1</v>
      </c>
      <c r="BH676">
        <v>1</v>
      </c>
      <c r="BI676" s="1">
        <v>44835</v>
      </c>
      <c r="BJ676" s="1">
        <v>45199</v>
      </c>
      <c r="BK676" s="1">
        <v>44860</v>
      </c>
      <c r="BL676" s="1">
        <v>45199</v>
      </c>
      <c r="BM676">
        <v>35</v>
      </c>
      <c r="BN676">
        <v>0</v>
      </c>
      <c r="BO676">
        <v>7</v>
      </c>
      <c r="BP676">
        <v>7</v>
      </c>
      <c r="BQ676">
        <v>7</v>
      </c>
      <c r="BR676">
        <v>7</v>
      </c>
      <c r="BS676">
        <v>7</v>
      </c>
      <c r="BT676">
        <v>0</v>
      </c>
      <c r="BU676" t="str">
        <f>"9:00 AM"</f>
        <v>9:00 AM</v>
      </c>
      <c r="BV676" t="str">
        <f>"4:00 PM"</f>
        <v>4:00 PM</v>
      </c>
      <c r="BW676" t="s">
        <v>164</v>
      </c>
      <c r="BX676">
        <v>0</v>
      </c>
      <c r="BY676">
        <v>24</v>
      </c>
      <c r="BZ676" t="s">
        <v>134</v>
      </c>
      <c r="CA676">
        <v>4</v>
      </c>
      <c r="CB676" t="s">
        <v>3580</v>
      </c>
      <c r="CC676" t="s">
        <v>3167</v>
      </c>
      <c r="CE676" t="s">
        <v>117</v>
      </c>
      <c r="CF676" t="s">
        <v>118</v>
      </c>
      <c r="CG676" s="4">
        <v>96950</v>
      </c>
      <c r="CH676" s="2">
        <v>20.83</v>
      </c>
      <c r="CI676" s="2">
        <v>20.83</v>
      </c>
      <c r="CJ676" s="2">
        <v>31.25</v>
      </c>
      <c r="CK676" s="2">
        <v>31.25</v>
      </c>
      <c r="CL676" t="s">
        <v>131</v>
      </c>
      <c r="CM676" t="s">
        <v>132</v>
      </c>
      <c r="CN676" t="s">
        <v>133</v>
      </c>
      <c r="CP676" t="s">
        <v>113</v>
      </c>
      <c r="CQ676" t="s">
        <v>134</v>
      </c>
      <c r="CR676" t="s">
        <v>134</v>
      </c>
      <c r="CS676" t="s">
        <v>134</v>
      </c>
      <c r="CT676" t="s">
        <v>134</v>
      </c>
      <c r="CU676" t="s">
        <v>134</v>
      </c>
      <c r="CV676" t="s">
        <v>134</v>
      </c>
      <c r="CW676" t="s">
        <v>171</v>
      </c>
      <c r="CX676" s="5">
        <v>16702356678</v>
      </c>
      <c r="CY676" t="s">
        <v>1872</v>
      </c>
      <c r="CZ676" t="s">
        <v>183</v>
      </c>
      <c r="DA676" t="s">
        <v>134</v>
      </c>
      <c r="DB676" t="s">
        <v>113</v>
      </c>
    </row>
    <row r="677" spans="1:111" ht="14.45" customHeight="1" x14ac:dyDescent="0.25">
      <c r="A677" t="s">
        <v>3581</v>
      </c>
      <c r="B677" t="s">
        <v>187</v>
      </c>
      <c r="C677" s="1">
        <v>44754.707984143519</v>
      </c>
      <c r="D677" s="1">
        <v>44860</v>
      </c>
      <c r="E677" t="s">
        <v>112</v>
      </c>
      <c r="F677" s="1">
        <v>44812.833333333336</v>
      </c>
      <c r="G677" t="s">
        <v>113</v>
      </c>
      <c r="H677" t="s">
        <v>113</v>
      </c>
      <c r="I677" t="s">
        <v>113</v>
      </c>
      <c r="J677" t="s">
        <v>1766</v>
      </c>
      <c r="K677" t="s">
        <v>1767</v>
      </c>
      <c r="L677" t="s">
        <v>3582</v>
      </c>
      <c r="M677" t="s">
        <v>1138</v>
      </c>
      <c r="N677" t="s">
        <v>117</v>
      </c>
      <c r="O677" t="s">
        <v>118</v>
      </c>
      <c r="P677" s="4">
        <v>96950</v>
      </c>
      <c r="Q677" t="s">
        <v>119</v>
      </c>
      <c r="R677" t="s">
        <v>132</v>
      </c>
      <c r="S677" s="5">
        <v>16702349889</v>
      </c>
      <c r="U677">
        <v>236116</v>
      </c>
      <c r="V677" t="s">
        <v>120</v>
      </c>
      <c r="X677" t="s">
        <v>1769</v>
      </c>
      <c r="Y677" t="s">
        <v>1770</v>
      </c>
      <c r="Z677" t="s">
        <v>1771</v>
      </c>
      <c r="AA677" t="s">
        <v>1772</v>
      </c>
      <c r="AB677" t="s">
        <v>1777</v>
      </c>
      <c r="AC677" t="s">
        <v>132</v>
      </c>
      <c r="AD677" t="s">
        <v>117</v>
      </c>
      <c r="AE677" t="s">
        <v>118</v>
      </c>
      <c r="AF677" s="4">
        <v>96950</v>
      </c>
      <c r="AG677" t="s">
        <v>119</v>
      </c>
      <c r="AH677" t="s">
        <v>132</v>
      </c>
      <c r="AI677" s="5">
        <v>16702349889</v>
      </c>
      <c r="AK677" t="s">
        <v>3560</v>
      </c>
      <c r="BC677" t="str">
        <f>"17-3022.00"</f>
        <v>17-3022.00</v>
      </c>
      <c r="BD677" t="s">
        <v>1844</v>
      </c>
      <c r="BE677" t="s">
        <v>3583</v>
      </c>
      <c r="BF677" t="s">
        <v>2584</v>
      </c>
      <c r="BG677">
        <v>2</v>
      </c>
      <c r="BH677">
        <v>2</v>
      </c>
      <c r="BI677" s="1">
        <v>44814</v>
      </c>
      <c r="BJ677" s="1">
        <v>45178</v>
      </c>
      <c r="BK677" s="1">
        <v>44860</v>
      </c>
      <c r="BL677" s="1">
        <v>45178</v>
      </c>
      <c r="BM677">
        <v>40</v>
      </c>
      <c r="BN677">
        <v>0</v>
      </c>
      <c r="BO677">
        <v>8</v>
      </c>
      <c r="BP677">
        <v>8</v>
      </c>
      <c r="BQ677">
        <v>8</v>
      </c>
      <c r="BR677">
        <v>8</v>
      </c>
      <c r="BS677">
        <v>8</v>
      </c>
      <c r="BT677">
        <v>0</v>
      </c>
      <c r="BU677" t="str">
        <f>"8:00 AM"</f>
        <v>8:00 AM</v>
      </c>
      <c r="BV677" t="str">
        <f>"5:00 PM"</f>
        <v>5:00 PM</v>
      </c>
      <c r="BW677" t="s">
        <v>394</v>
      </c>
      <c r="BX677">
        <v>0</v>
      </c>
      <c r="BY677">
        <v>24</v>
      </c>
      <c r="BZ677" t="s">
        <v>113</v>
      </c>
      <c r="CB677" t="s">
        <v>3584</v>
      </c>
      <c r="CC677" t="s">
        <v>1777</v>
      </c>
      <c r="CD677" t="s">
        <v>132</v>
      </c>
      <c r="CE677" t="s">
        <v>117</v>
      </c>
      <c r="CF677" t="s">
        <v>118</v>
      </c>
      <c r="CG677" s="4">
        <v>96950</v>
      </c>
      <c r="CH677" s="2">
        <v>16.329999999999998</v>
      </c>
      <c r="CI677" s="2">
        <v>18</v>
      </c>
      <c r="CJ677" s="2">
        <v>24.5</v>
      </c>
      <c r="CK677" s="2">
        <v>27</v>
      </c>
      <c r="CL677" t="s">
        <v>131</v>
      </c>
      <c r="CM677" t="s">
        <v>1778</v>
      </c>
      <c r="CN677" t="s">
        <v>133</v>
      </c>
      <c r="CP677" t="s">
        <v>113</v>
      </c>
      <c r="CQ677" t="s">
        <v>134</v>
      </c>
      <c r="CR677" t="s">
        <v>113</v>
      </c>
      <c r="CS677" t="s">
        <v>134</v>
      </c>
      <c r="CT677" t="s">
        <v>132</v>
      </c>
      <c r="CU677" t="s">
        <v>134</v>
      </c>
      <c r="CV677" t="s">
        <v>132</v>
      </c>
      <c r="CW677" t="s">
        <v>1779</v>
      </c>
      <c r="CX677" s="5">
        <v>16702349889</v>
      </c>
      <c r="CY677" t="s">
        <v>3560</v>
      </c>
      <c r="CZ677" t="s">
        <v>128</v>
      </c>
      <c r="DA677" t="s">
        <v>134</v>
      </c>
      <c r="DB677" t="s">
        <v>113</v>
      </c>
      <c r="DC677" t="s">
        <v>1769</v>
      </c>
      <c r="DD677" t="s">
        <v>1770</v>
      </c>
      <c r="DE677" t="s">
        <v>1032</v>
      </c>
      <c r="DF677" t="s">
        <v>1782</v>
      </c>
      <c r="DG677" t="s">
        <v>3560</v>
      </c>
    </row>
    <row r="678" spans="1:111" ht="14.45" customHeight="1" x14ac:dyDescent="0.25">
      <c r="A678" t="s">
        <v>3585</v>
      </c>
      <c r="B678" t="s">
        <v>187</v>
      </c>
      <c r="C678" s="1">
        <v>44747.900730092595</v>
      </c>
      <c r="D678" s="1">
        <v>44860</v>
      </c>
      <c r="E678" t="s">
        <v>170</v>
      </c>
      <c r="G678" t="s">
        <v>134</v>
      </c>
      <c r="H678" t="s">
        <v>113</v>
      </c>
      <c r="I678" t="s">
        <v>113</v>
      </c>
      <c r="J678" t="s">
        <v>3571</v>
      </c>
      <c r="K678" t="s">
        <v>3572</v>
      </c>
      <c r="L678" t="s">
        <v>3573</v>
      </c>
      <c r="N678" t="s">
        <v>117</v>
      </c>
      <c r="O678" t="s">
        <v>118</v>
      </c>
      <c r="P678" s="4">
        <v>96950</v>
      </c>
      <c r="Q678" t="s">
        <v>119</v>
      </c>
      <c r="S678" s="5">
        <v>16702874242</v>
      </c>
      <c r="U678">
        <v>722511</v>
      </c>
      <c r="V678" t="s">
        <v>120</v>
      </c>
      <c r="X678" t="s">
        <v>3574</v>
      </c>
      <c r="Y678" t="s">
        <v>3575</v>
      </c>
      <c r="AA678" t="s">
        <v>144</v>
      </c>
      <c r="AB678" t="s">
        <v>3573</v>
      </c>
      <c r="AD678" t="s">
        <v>117</v>
      </c>
      <c r="AE678" t="s">
        <v>118</v>
      </c>
      <c r="AF678" s="4">
        <v>96950</v>
      </c>
      <c r="AG678" t="s">
        <v>119</v>
      </c>
      <c r="AI678" s="5">
        <v>16702874242</v>
      </c>
      <c r="AK678" t="s">
        <v>3135</v>
      </c>
      <c r="AL678" t="s">
        <v>777</v>
      </c>
      <c r="AM678" t="s">
        <v>778</v>
      </c>
      <c r="AN678" t="s">
        <v>779</v>
      </c>
      <c r="AP678" t="s">
        <v>780</v>
      </c>
      <c r="AR678" t="s">
        <v>117</v>
      </c>
      <c r="AS678" t="s">
        <v>118</v>
      </c>
      <c r="AT678" s="4">
        <v>96950</v>
      </c>
      <c r="AU678" t="s">
        <v>119</v>
      </c>
      <c r="AW678" s="5">
        <v>16702353403</v>
      </c>
      <c r="AY678" t="s">
        <v>3586</v>
      </c>
      <c r="AZ678" t="s">
        <v>782</v>
      </c>
      <c r="BC678" t="str">
        <f>"35-2014.00"</f>
        <v>35-2014.00</v>
      </c>
      <c r="BD678" t="s">
        <v>287</v>
      </c>
      <c r="BE678" t="s">
        <v>3576</v>
      </c>
      <c r="BF678" t="s">
        <v>289</v>
      </c>
      <c r="BG678">
        <v>1</v>
      </c>
      <c r="BH678">
        <v>1</v>
      </c>
      <c r="BI678" s="1">
        <v>44835</v>
      </c>
      <c r="BJ678" s="1">
        <v>45199</v>
      </c>
      <c r="BK678" s="1">
        <v>44860</v>
      </c>
      <c r="BL678" s="1">
        <v>45199</v>
      </c>
      <c r="BM678">
        <v>35</v>
      </c>
      <c r="BN678">
        <v>0</v>
      </c>
      <c r="BO678">
        <v>7</v>
      </c>
      <c r="BP678">
        <v>7</v>
      </c>
      <c r="BQ678">
        <v>7</v>
      </c>
      <c r="BR678">
        <v>7</v>
      </c>
      <c r="BS678">
        <v>7</v>
      </c>
      <c r="BT678">
        <v>0</v>
      </c>
      <c r="BU678" t="str">
        <f>"9:00 AM"</f>
        <v>9:00 AM</v>
      </c>
      <c r="BV678" t="str">
        <f>"5:00 PM"</f>
        <v>5:00 PM</v>
      </c>
      <c r="BW678" t="s">
        <v>164</v>
      </c>
      <c r="BX678">
        <v>0</v>
      </c>
      <c r="BY678">
        <v>12</v>
      </c>
      <c r="BZ678" t="s">
        <v>113</v>
      </c>
      <c r="CB678" t="s">
        <v>3577</v>
      </c>
      <c r="CC678" t="s">
        <v>3578</v>
      </c>
      <c r="CE678" t="s">
        <v>117</v>
      </c>
      <c r="CF678" t="s">
        <v>118</v>
      </c>
      <c r="CG678" s="4">
        <v>96950</v>
      </c>
      <c r="CH678" s="2">
        <v>8.17</v>
      </c>
      <c r="CI678" s="2">
        <v>8.17</v>
      </c>
      <c r="CJ678" s="2">
        <v>12.26</v>
      </c>
      <c r="CK678" s="2">
        <v>12.26</v>
      </c>
      <c r="CL678" t="s">
        <v>131</v>
      </c>
      <c r="CM678" t="s">
        <v>228</v>
      </c>
      <c r="CN678" t="s">
        <v>133</v>
      </c>
      <c r="CP678" t="s">
        <v>113</v>
      </c>
      <c r="CQ678" t="s">
        <v>134</v>
      </c>
      <c r="CR678" t="s">
        <v>113</v>
      </c>
      <c r="CS678" t="s">
        <v>134</v>
      </c>
      <c r="CT678" t="s">
        <v>132</v>
      </c>
      <c r="CU678" t="s">
        <v>134</v>
      </c>
      <c r="CV678" t="s">
        <v>132</v>
      </c>
      <c r="CW678" t="s">
        <v>786</v>
      </c>
      <c r="CX678" s="5">
        <v>16702874242</v>
      </c>
      <c r="CY678" t="s">
        <v>776</v>
      </c>
      <c r="CZ678" t="s">
        <v>132</v>
      </c>
      <c r="DA678" t="s">
        <v>134</v>
      </c>
      <c r="DB678" t="s">
        <v>113</v>
      </c>
    </row>
    <row r="679" spans="1:111" ht="14.45" customHeight="1" x14ac:dyDescent="0.25">
      <c r="A679" t="s">
        <v>3587</v>
      </c>
      <c r="B679" t="s">
        <v>356</v>
      </c>
      <c r="C679" s="1">
        <v>44786.446532870374</v>
      </c>
      <c r="D679" s="1">
        <v>44860</v>
      </c>
      <c r="E679" t="s">
        <v>112</v>
      </c>
      <c r="F679" s="1">
        <v>44833.833333333336</v>
      </c>
      <c r="G679" t="s">
        <v>113</v>
      </c>
      <c r="H679" t="s">
        <v>113</v>
      </c>
      <c r="I679" t="s">
        <v>113</v>
      </c>
      <c r="J679" t="s">
        <v>1617</v>
      </c>
      <c r="K679" t="s">
        <v>1618</v>
      </c>
      <c r="L679" t="s">
        <v>3095</v>
      </c>
      <c r="M679" t="s">
        <v>2861</v>
      </c>
      <c r="N679" t="s">
        <v>141</v>
      </c>
      <c r="O679" t="s">
        <v>118</v>
      </c>
      <c r="P679" s="4">
        <v>96950</v>
      </c>
      <c r="Q679" t="s">
        <v>119</v>
      </c>
      <c r="R679" t="s">
        <v>1621</v>
      </c>
      <c r="S679" s="5">
        <v>16702344000</v>
      </c>
      <c r="U679">
        <v>561320</v>
      </c>
      <c r="V679" t="s">
        <v>120</v>
      </c>
      <c r="X679" t="s">
        <v>2862</v>
      </c>
      <c r="Y679" t="s">
        <v>2863</v>
      </c>
      <c r="Z679" t="s">
        <v>2864</v>
      </c>
      <c r="AA679" t="s">
        <v>1159</v>
      </c>
      <c r="AB679" t="s">
        <v>3095</v>
      </c>
      <c r="AC679" t="s">
        <v>2861</v>
      </c>
      <c r="AD679" t="s">
        <v>141</v>
      </c>
      <c r="AE679" t="s">
        <v>118</v>
      </c>
      <c r="AF679" s="4">
        <v>96950</v>
      </c>
      <c r="AG679" t="s">
        <v>119</v>
      </c>
      <c r="AH679" t="s">
        <v>1621</v>
      </c>
      <c r="AI679" s="5">
        <v>16702344000</v>
      </c>
      <c r="AK679" t="s">
        <v>1626</v>
      </c>
      <c r="BC679" t="str">
        <f>"49-9071.00"</f>
        <v>49-9071.00</v>
      </c>
      <c r="BD679" t="s">
        <v>240</v>
      </c>
      <c r="BE679" t="s">
        <v>3588</v>
      </c>
      <c r="BF679" t="s">
        <v>3589</v>
      </c>
      <c r="BG679">
        <v>20</v>
      </c>
      <c r="BI679" s="1">
        <v>44835</v>
      </c>
      <c r="BJ679" s="1">
        <v>44834</v>
      </c>
      <c r="BM679">
        <v>40</v>
      </c>
      <c r="BN679">
        <v>0</v>
      </c>
      <c r="BO679">
        <v>8</v>
      </c>
      <c r="BP679">
        <v>8</v>
      </c>
      <c r="BQ679">
        <v>8</v>
      </c>
      <c r="BR679">
        <v>8</v>
      </c>
      <c r="BS679">
        <v>8</v>
      </c>
      <c r="BT679">
        <v>0</v>
      </c>
      <c r="BU679" t="str">
        <f>"8:00 AM"</f>
        <v>8:00 AM</v>
      </c>
      <c r="BV679" t="str">
        <f>"5:00 PM"</f>
        <v>5:00 PM</v>
      </c>
      <c r="BW679" t="s">
        <v>164</v>
      </c>
      <c r="BX679">
        <v>6</v>
      </c>
      <c r="BY679">
        <v>6</v>
      </c>
      <c r="BZ679" t="s">
        <v>113</v>
      </c>
      <c r="CB679" t="s">
        <v>3590</v>
      </c>
      <c r="CC679" t="s">
        <v>3095</v>
      </c>
      <c r="CD679" t="s">
        <v>2861</v>
      </c>
      <c r="CE679" t="s">
        <v>141</v>
      </c>
      <c r="CF679" t="s">
        <v>118</v>
      </c>
      <c r="CG679" s="4">
        <v>96950</v>
      </c>
      <c r="CH679" s="2">
        <v>8.7200000000000006</v>
      </c>
      <c r="CI679" s="2">
        <v>8.7200000000000006</v>
      </c>
      <c r="CJ679" s="2">
        <v>13.08</v>
      </c>
      <c r="CK679" s="2">
        <v>13.08</v>
      </c>
      <c r="CL679" t="s">
        <v>131</v>
      </c>
      <c r="CM679" t="s">
        <v>132</v>
      </c>
      <c r="CN679" t="s">
        <v>133</v>
      </c>
      <c r="CP679" t="s">
        <v>113</v>
      </c>
      <c r="CQ679" t="s">
        <v>134</v>
      </c>
      <c r="CR679" t="s">
        <v>113</v>
      </c>
      <c r="CS679" t="s">
        <v>134</v>
      </c>
      <c r="CT679" t="s">
        <v>134</v>
      </c>
      <c r="CU679" t="s">
        <v>134</v>
      </c>
      <c r="CV679" t="s">
        <v>132</v>
      </c>
      <c r="CW679" t="s">
        <v>3591</v>
      </c>
      <c r="CX679" s="5">
        <v>16702344000</v>
      </c>
      <c r="CY679" t="s">
        <v>1626</v>
      </c>
      <c r="CZ679" t="s">
        <v>132</v>
      </c>
      <c r="DA679" t="s">
        <v>134</v>
      </c>
      <c r="DB679" t="s">
        <v>113</v>
      </c>
    </row>
    <row r="680" spans="1:111" ht="14.45" customHeight="1" x14ac:dyDescent="0.25">
      <c r="A680" t="s">
        <v>3592</v>
      </c>
      <c r="B680" t="s">
        <v>187</v>
      </c>
      <c r="C680" s="1">
        <v>44762.213513657407</v>
      </c>
      <c r="D680" s="1">
        <v>44860</v>
      </c>
      <c r="E680" t="s">
        <v>112</v>
      </c>
      <c r="F680" s="1">
        <v>44833.833333333336</v>
      </c>
      <c r="G680" t="s">
        <v>113</v>
      </c>
      <c r="H680" t="s">
        <v>113</v>
      </c>
      <c r="I680" t="s">
        <v>113</v>
      </c>
      <c r="J680" t="s">
        <v>3593</v>
      </c>
      <c r="K680" t="s">
        <v>3594</v>
      </c>
      <c r="L680" t="s">
        <v>3595</v>
      </c>
      <c r="N680" t="s">
        <v>141</v>
      </c>
      <c r="O680" t="s">
        <v>118</v>
      </c>
      <c r="P680" s="4">
        <v>96950</v>
      </c>
      <c r="Q680" t="s">
        <v>119</v>
      </c>
      <c r="S680" s="5">
        <v>16702336267</v>
      </c>
      <c r="U680">
        <v>561720</v>
      </c>
      <c r="V680" t="s">
        <v>120</v>
      </c>
      <c r="X680" t="s">
        <v>3596</v>
      </c>
      <c r="Y680" t="s">
        <v>509</v>
      </c>
      <c r="Z680" t="s">
        <v>3597</v>
      </c>
      <c r="AA680" t="s">
        <v>3598</v>
      </c>
      <c r="AB680" t="s">
        <v>3595</v>
      </c>
      <c r="AD680" t="s">
        <v>141</v>
      </c>
      <c r="AE680" t="s">
        <v>118</v>
      </c>
      <c r="AF680" s="4">
        <v>96950</v>
      </c>
      <c r="AG680" t="s">
        <v>119</v>
      </c>
      <c r="AI680" s="5">
        <v>16702336267</v>
      </c>
      <c r="AK680" t="s">
        <v>3599</v>
      </c>
      <c r="BC680" t="str">
        <f>"37-2011.00"</f>
        <v>37-2011.00</v>
      </c>
      <c r="BD680" t="s">
        <v>125</v>
      </c>
      <c r="BE680" t="s">
        <v>3600</v>
      </c>
      <c r="BF680" t="s">
        <v>127</v>
      </c>
      <c r="BG680">
        <v>1</v>
      </c>
      <c r="BH680">
        <v>1</v>
      </c>
      <c r="BI680" s="1">
        <v>44835</v>
      </c>
      <c r="BJ680" s="1">
        <v>45199</v>
      </c>
      <c r="BK680" s="1">
        <v>44860</v>
      </c>
      <c r="BL680" s="1">
        <v>45199</v>
      </c>
      <c r="BM680">
        <v>35</v>
      </c>
      <c r="BN680">
        <v>0</v>
      </c>
      <c r="BO680">
        <v>7</v>
      </c>
      <c r="BP680">
        <v>7</v>
      </c>
      <c r="BQ680">
        <v>7</v>
      </c>
      <c r="BR680">
        <v>7</v>
      </c>
      <c r="BS680">
        <v>7</v>
      </c>
      <c r="BT680">
        <v>0</v>
      </c>
      <c r="BU680" t="str">
        <f>"7:30 AM"</f>
        <v>7:30 AM</v>
      </c>
      <c r="BV680" t="str">
        <f>"3:30 PM"</f>
        <v>3:30 PM</v>
      </c>
      <c r="BW680" t="s">
        <v>164</v>
      </c>
      <c r="BX680">
        <v>0</v>
      </c>
      <c r="BY680">
        <v>12</v>
      </c>
      <c r="BZ680" t="s">
        <v>113</v>
      </c>
      <c r="CB680" t="s">
        <v>3601</v>
      </c>
      <c r="CC680" t="s">
        <v>3602</v>
      </c>
      <c r="CE680" t="s">
        <v>141</v>
      </c>
      <c r="CF680" t="s">
        <v>118</v>
      </c>
      <c r="CG680" s="4">
        <v>96950</v>
      </c>
      <c r="CH680" s="2">
        <v>7.99</v>
      </c>
      <c r="CI680" s="2">
        <v>7.99</v>
      </c>
      <c r="CJ680" s="2">
        <v>0</v>
      </c>
      <c r="CK680" s="2">
        <v>0</v>
      </c>
      <c r="CL680" t="s">
        <v>131</v>
      </c>
      <c r="CM680" t="s">
        <v>128</v>
      </c>
      <c r="CN680" t="s">
        <v>133</v>
      </c>
      <c r="CP680" t="s">
        <v>113</v>
      </c>
      <c r="CQ680" t="s">
        <v>134</v>
      </c>
      <c r="CR680" t="s">
        <v>113</v>
      </c>
      <c r="CS680" t="s">
        <v>113</v>
      </c>
      <c r="CT680" t="s">
        <v>132</v>
      </c>
      <c r="CU680" t="s">
        <v>134</v>
      </c>
      <c r="CV680" t="s">
        <v>132</v>
      </c>
      <c r="CW680" t="s">
        <v>3603</v>
      </c>
      <c r="CX680" s="5">
        <v>16702336267</v>
      </c>
      <c r="CY680" t="s">
        <v>3599</v>
      </c>
      <c r="CZ680" t="s">
        <v>132</v>
      </c>
      <c r="DA680" t="s">
        <v>134</v>
      </c>
      <c r="DB680" t="s">
        <v>113</v>
      </c>
    </row>
    <row r="681" spans="1:111" ht="14.45" customHeight="1" x14ac:dyDescent="0.25">
      <c r="A681" t="s">
        <v>3604</v>
      </c>
      <c r="B681" t="s">
        <v>356</v>
      </c>
      <c r="C681" s="1">
        <v>44786.455981944448</v>
      </c>
      <c r="D681" s="1">
        <v>44860</v>
      </c>
      <c r="E681" t="s">
        <v>112</v>
      </c>
      <c r="F681" s="1">
        <v>44833.833333333336</v>
      </c>
      <c r="G681" t="s">
        <v>113</v>
      </c>
      <c r="H681" t="s">
        <v>113</v>
      </c>
      <c r="I681" t="s">
        <v>113</v>
      </c>
      <c r="J681" t="s">
        <v>1617</v>
      </c>
      <c r="K681" t="s">
        <v>1618</v>
      </c>
      <c r="L681" t="s">
        <v>3095</v>
      </c>
      <c r="M681" t="s">
        <v>2861</v>
      </c>
      <c r="N681" t="s">
        <v>141</v>
      </c>
      <c r="O681" t="s">
        <v>118</v>
      </c>
      <c r="P681" s="4">
        <v>96950</v>
      </c>
      <c r="Q681" t="s">
        <v>119</v>
      </c>
      <c r="R681" t="s">
        <v>1621</v>
      </c>
      <c r="S681" s="5">
        <v>16702344000</v>
      </c>
      <c r="U681">
        <v>561320</v>
      </c>
      <c r="V681" t="s">
        <v>120</v>
      </c>
      <c r="X681" t="s">
        <v>2862</v>
      </c>
      <c r="Y681" t="s">
        <v>2863</v>
      </c>
      <c r="Z681" t="s">
        <v>2864</v>
      </c>
      <c r="AA681" t="s">
        <v>1159</v>
      </c>
      <c r="AB681" t="s">
        <v>3095</v>
      </c>
      <c r="AC681" t="s">
        <v>2861</v>
      </c>
      <c r="AD681" t="s">
        <v>141</v>
      </c>
      <c r="AE681" t="s">
        <v>118</v>
      </c>
      <c r="AF681" s="4">
        <v>96950</v>
      </c>
      <c r="AG681" t="s">
        <v>119</v>
      </c>
      <c r="AH681" t="s">
        <v>1621</v>
      </c>
      <c r="AI681" s="5">
        <v>16702344000</v>
      </c>
      <c r="AK681" t="s">
        <v>1626</v>
      </c>
      <c r="BC681" t="str">
        <f>"35-2014.00"</f>
        <v>35-2014.00</v>
      </c>
      <c r="BD681" t="s">
        <v>287</v>
      </c>
      <c r="BE681" t="s">
        <v>3605</v>
      </c>
      <c r="BF681" t="s">
        <v>412</v>
      </c>
      <c r="BG681">
        <v>5</v>
      </c>
      <c r="BI681" s="1">
        <v>44835</v>
      </c>
      <c r="BJ681" s="1">
        <v>45199</v>
      </c>
      <c r="BM681">
        <v>40</v>
      </c>
      <c r="BN681">
        <v>0</v>
      </c>
      <c r="BO681">
        <v>8</v>
      </c>
      <c r="BP681">
        <v>8</v>
      </c>
      <c r="BQ681">
        <v>8</v>
      </c>
      <c r="BR681">
        <v>8</v>
      </c>
      <c r="BS681">
        <v>8</v>
      </c>
      <c r="BT681">
        <v>0</v>
      </c>
      <c r="BU681" t="str">
        <f>"8:00 AM"</f>
        <v>8:00 AM</v>
      </c>
      <c r="BV681" t="str">
        <f>"5:00 PM"</f>
        <v>5:00 PM</v>
      </c>
      <c r="BW681" t="s">
        <v>164</v>
      </c>
      <c r="BX681">
        <v>3</v>
      </c>
      <c r="BY681">
        <v>12</v>
      </c>
      <c r="BZ681" t="s">
        <v>113</v>
      </c>
      <c r="CB681" t="s">
        <v>3606</v>
      </c>
      <c r="CC681" t="s">
        <v>3095</v>
      </c>
      <c r="CD681" t="s">
        <v>2861</v>
      </c>
      <c r="CE681" t="s">
        <v>141</v>
      </c>
      <c r="CF681" t="s">
        <v>118</v>
      </c>
      <c r="CG681" s="4">
        <v>96950</v>
      </c>
      <c r="CH681" s="2">
        <v>8.17</v>
      </c>
      <c r="CI681" s="2">
        <v>8.17</v>
      </c>
      <c r="CJ681" s="2">
        <v>12.26</v>
      </c>
      <c r="CK681" s="2">
        <v>12.26</v>
      </c>
      <c r="CL681" t="s">
        <v>131</v>
      </c>
      <c r="CM681" t="s">
        <v>132</v>
      </c>
      <c r="CN681" t="s">
        <v>133</v>
      </c>
      <c r="CP681" t="s">
        <v>113</v>
      </c>
      <c r="CQ681" t="s">
        <v>134</v>
      </c>
      <c r="CR681" t="s">
        <v>113</v>
      </c>
      <c r="CS681" t="s">
        <v>134</v>
      </c>
      <c r="CT681" t="s">
        <v>134</v>
      </c>
      <c r="CU681" t="s">
        <v>134</v>
      </c>
      <c r="CV681" t="s">
        <v>132</v>
      </c>
      <c r="CW681" t="s">
        <v>3101</v>
      </c>
      <c r="CX681" s="5">
        <v>16702344000</v>
      </c>
      <c r="CY681" t="s">
        <v>1626</v>
      </c>
      <c r="CZ681" t="s">
        <v>132</v>
      </c>
      <c r="DA681" t="s">
        <v>134</v>
      </c>
      <c r="DB681" t="s">
        <v>113</v>
      </c>
    </row>
    <row r="682" spans="1:111" ht="14.45" customHeight="1" x14ac:dyDescent="0.25">
      <c r="A682" t="s">
        <v>3607</v>
      </c>
      <c r="B682" t="s">
        <v>187</v>
      </c>
      <c r="C682" s="1">
        <v>44771.805250578705</v>
      </c>
      <c r="D682" s="1">
        <v>44860</v>
      </c>
      <c r="E682" t="s">
        <v>170</v>
      </c>
      <c r="G682" t="s">
        <v>113</v>
      </c>
      <c r="H682" t="s">
        <v>113</v>
      </c>
      <c r="I682" t="s">
        <v>113</v>
      </c>
      <c r="J682" t="s">
        <v>3608</v>
      </c>
      <c r="L682" t="s">
        <v>860</v>
      </c>
      <c r="N682" t="s">
        <v>117</v>
      </c>
      <c r="O682" t="s">
        <v>118</v>
      </c>
      <c r="P682" s="4">
        <v>96950</v>
      </c>
      <c r="Q682" t="s">
        <v>119</v>
      </c>
      <c r="R682" t="s">
        <v>132</v>
      </c>
      <c r="S682" s="5">
        <v>16703238848</v>
      </c>
      <c r="U682">
        <v>72111</v>
      </c>
      <c r="V682" t="s">
        <v>120</v>
      </c>
      <c r="X682" t="s">
        <v>862</v>
      </c>
      <c r="Y682" t="s">
        <v>863</v>
      </c>
      <c r="AA682" t="s">
        <v>144</v>
      </c>
      <c r="AB682" t="s">
        <v>860</v>
      </c>
      <c r="AD682" t="s">
        <v>117</v>
      </c>
      <c r="AE682" t="s">
        <v>118</v>
      </c>
      <c r="AF682" s="4">
        <v>96950</v>
      </c>
      <c r="AG682" t="s">
        <v>119</v>
      </c>
      <c r="AH682" t="s">
        <v>132</v>
      </c>
      <c r="AI682" s="5">
        <v>16703238848</v>
      </c>
      <c r="AK682" t="s">
        <v>864</v>
      </c>
      <c r="BC682" t="str">
        <f>"49-3023.01"</f>
        <v>49-3023.01</v>
      </c>
      <c r="BD682" t="s">
        <v>511</v>
      </c>
      <c r="BE682" t="s">
        <v>3609</v>
      </c>
      <c r="BF682" t="s">
        <v>1481</v>
      </c>
      <c r="BG682">
        <v>2</v>
      </c>
      <c r="BH682">
        <v>2</v>
      </c>
      <c r="BI682" s="1">
        <v>44835</v>
      </c>
      <c r="BJ682" s="1">
        <v>45199</v>
      </c>
      <c r="BK682" s="1">
        <v>44860</v>
      </c>
      <c r="BL682" s="1">
        <v>45199</v>
      </c>
      <c r="BM682">
        <v>35</v>
      </c>
      <c r="BN682">
        <v>0</v>
      </c>
      <c r="BO682">
        <v>7</v>
      </c>
      <c r="BP682">
        <v>7</v>
      </c>
      <c r="BQ682">
        <v>7</v>
      </c>
      <c r="BR682">
        <v>7</v>
      </c>
      <c r="BS682">
        <v>7</v>
      </c>
      <c r="BT682">
        <v>0</v>
      </c>
      <c r="BU682" t="str">
        <f>"9:00 AM"</f>
        <v>9:00 AM</v>
      </c>
      <c r="BV682" t="str">
        <f>"5:00 PM"</f>
        <v>5:00 PM</v>
      </c>
      <c r="BW682" t="s">
        <v>164</v>
      </c>
      <c r="BX682">
        <v>0</v>
      </c>
      <c r="BY682">
        <v>24</v>
      </c>
      <c r="BZ682" t="s">
        <v>113</v>
      </c>
      <c r="CB682" t="s">
        <v>3610</v>
      </c>
      <c r="CC682" t="s">
        <v>860</v>
      </c>
      <c r="CE682" t="s">
        <v>117</v>
      </c>
      <c r="CF682" t="s">
        <v>118</v>
      </c>
      <c r="CG682" s="4">
        <v>96950</v>
      </c>
      <c r="CH682" s="2">
        <v>8.35</v>
      </c>
      <c r="CI682" s="2">
        <v>8.35</v>
      </c>
      <c r="CJ682" s="2">
        <v>12.53</v>
      </c>
      <c r="CK682" s="2">
        <v>12.53</v>
      </c>
      <c r="CL682" t="s">
        <v>131</v>
      </c>
      <c r="CM682" t="s">
        <v>132</v>
      </c>
      <c r="CN682" t="s">
        <v>133</v>
      </c>
      <c r="CP682" t="s">
        <v>113</v>
      </c>
      <c r="CQ682" t="s">
        <v>134</v>
      </c>
      <c r="CR682" t="s">
        <v>113</v>
      </c>
      <c r="CS682" t="s">
        <v>134</v>
      </c>
      <c r="CT682" t="s">
        <v>132</v>
      </c>
      <c r="CU682" t="s">
        <v>134</v>
      </c>
      <c r="CV682" t="s">
        <v>132</v>
      </c>
      <c r="CW682" t="s">
        <v>132</v>
      </c>
      <c r="CX682" s="5">
        <v>16703238848</v>
      </c>
      <c r="CY682" t="s">
        <v>864</v>
      </c>
      <c r="CZ682" t="s">
        <v>132</v>
      </c>
      <c r="DA682" t="s">
        <v>134</v>
      </c>
      <c r="DB682" t="s">
        <v>113</v>
      </c>
    </row>
    <row r="683" spans="1:111" ht="14.45" customHeight="1" x14ac:dyDescent="0.25">
      <c r="A683" t="s">
        <v>3611</v>
      </c>
      <c r="B683" t="s">
        <v>187</v>
      </c>
      <c r="C683" s="1">
        <v>44754.698368750003</v>
      </c>
      <c r="D683" s="1">
        <v>44860</v>
      </c>
      <c r="E683" t="s">
        <v>170</v>
      </c>
      <c r="G683" t="s">
        <v>113</v>
      </c>
      <c r="H683" t="s">
        <v>113</v>
      </c>
      <c r="I683" t="s">
        <v>113</v>
      </c>
      <c r="J683" t="s">
        <v>1766</v>
      </c>
      <c r="K683" t="s">
        <v>1767</v>
      </c>
      <c r="L683" t="s">
        <v>1768</v>
      </c>
      <c r="M683" t="s">
        <v>1138</v>
      </c>
      <c r="N683" t="s">
        <v>117</v>
      </c>
      <c r="O683" t="s">
        <v>118</v>
      </c>
      <c r="P683" s="4">
        <v>96950</v>
      </c>
      <c r="Q683" t="s">
        <v>119</v>
      </c>
      <c r="R683" t="s">
        <v>132</v>
      </c>
      <c r="S683" s="5">
        <v>16702349889</v>
      </c>
      <c r="U683">
        <v>236116</v>
      </c>
      <c r="V683" t="s">
        <v>120</v>
      </c>
      <c r="X683" t="s">
        <v>1769</v>
      </c>
      <c r="Y683" t="s">
        <v>1770</v>
      </c>
      <c r="Z683" t="s">
        <v>1771</v>
      </c>
      <c r="AA683" t="s">
        <v>1772</v>
      </c>
      <c r="AB683" t="s">
        <v>3612</v>
      </c>
      <c r="AC683" t="s">
        <v>132</v>
      </c>
      <c r="AD683" t="s">
        <v>117</v>
      </c>
      <c r="AE683" t="s">
        <v>118</v>
      </c>
      <c r="AF683" s="4">
        <v>96950</v>
      </c>
      <c r="AG683" t="s">
        <v>119</v>
      </c>
      <c r="AH683" t="s">
        <v>132</v>
      </c>
      <c r="AI683" s="5">
        <v>16702349889</v>
      </c>
      <c r="AK683" t="s">
        <v>3560</v>
      </c>
      <c r="BC683" t="str">
        <f>"49-9071.00"</f>
        <v>49-9071.00</v>
      </c>
      <c r="BD683" t="s">
        <v>240</v>
      </c>
      <c r="BE683" t="s">
        <v>3613</v>
      </c>
      <c r="BF683" t="s">
        <v>3464</v>
      </c>
      <c r="BG683">
        <v>10</v>
      </c>
      <c r="BH683">
        <v>10</v>
      </c>
      <c r="BI683" s="1">
        <v>44866</v>
      </c>
      <c r="BJ683" s="1">
        <v>45230</v>
      </c>
      <c r="BK683" s="1">
        <v>44866</v>
      </c>
      <c r="BL683" s="1">
        <v>45230</v>
      </c>
      <c r="BM683">
        <v>40</v>
      </c>
      <c r="BN683">
        <v>0</v>
      </c>
      <c r="BO683">
        <v>8</v>
      </c>
      <c r="BP683">
        <v>8</v>
      </c>
      <c r="BQ683">
        <v>8</v>
      </c>
      <c r="BR683">
        <v>8</v>
      </c>
      <c r="BS683">
        <v>8</v>
      </c>
      <c r="BT683">
        <v>0</v>
      </c>
      <c r="BU683" t="str">
        <f>"7:30 AM"</f>
        <v>7:30 AM</v>
      </c>
      <c r="BV683" t="str">
        <f>"4:30 PM"</f>
        <v>4:30 PM</v>
      </c>
      <c r="BW683" t="s">
        <v>164</v>
      </c>
      <c r="BX683">
        <v>0</v>
      </c>
      <c r="BY683">
        <v>24</v>
      </c>
      <c r="BZ683" t="s">
        <v>113</v>
      </c>
      <c r="CB683" t="s">
        <v>3562</v>
      </c>
      <c r="CC683" t="s">
        <v>1777</v>
      </c>
      <c r="CD683" t="s">
        <v>132</v>
      </c>
      <c r="CE683" t="s">
        <v>117</v>
      </c>
      <c r="CF683" t="s">
        <v>118</v>
      </c>
      <c r="CG683" s="4">
        <v>96950</v>
      </c>
      <c r="CH683" s="2">
        <v>8.7200000000000006</v>
      </c>
      <c r="CI683" s="2">
        <v>9</v>
      </c>
      <c r="CJ683" s="2">
        <v>13.08</v>
      </c>
      <c r="CK683" s="2">
        <v>13.5</v>
      </c>
      <c r="CL683" t="s">
        <v>131</v>
      </c>
      <c r="CM683" t="s">
        <v>3614</v>
      </c>
      <c r="CN683" t="s">
        <v>133</v>
      </c>
      <c r="CP683" t="s">
        <v>113</v>
      </c>
      <c r="CQ683" t="s">
        <v>134</v>
      </c>
      <c r="CR683" t="s">
        <v>113</v>
      </c>
      <c r="CS683" t="s">
        <v>134</v>
      </c>
      <c r="CT683" t="s">
        <v>132</v>
      </c>
      <c r="CU683" t="s">
        <v>134</v>
      </c>
      <c r="CV683" t="s">
        <v>132</v>
      </c>
      <c r="CW683" t="s">
        <v>1779</v>
      </c>
      <c r="CX683" s="5">
        <v>16702349889</v>
      </c>
      <c r="CY683" t="s">
        <v>3560</v>
      </c>
      <c r="CZ683" t="s">
        <v>128</v>
      </c>
      <c r="DA683" t="s">
        <v>134</v>
      </c>
      <c r="DB683" t="s">
        <v>113</v>
      </c>
      <c r="DC683" t="s">
        <v>1769</v>
      </c>
      <c r="DD683" t="s">
        <v>1770</v>
      </c>
      <c r="DE683" t="s">
        <v>1032</v>
      </c>
      <c r="DF683" t="s">
        <v>1782</v>
      </c>
      <c r="DG683" t="s">
        <v>3560</v>
      </c>
    </row>
    <row r="684" spans="1:111" ht="14.45" customHeight="1" x14ac:dyDescent="0.25">
      <c r="A684" t="s">
        <v>3615</v>
      </c>
      <c r="B684" t="s">
        <v>187</v>
      </c>
      <c r="C684" s="1">
        <v>44742.02950034722</v>
      </c>
      <c r="D684" s="1">
        <v>44860</v>
      </c>
      <c r="E684" t="s">
        <v>170</v>
      </c>
      <c r="G684" t="s">
        <v>113</v>
      </c>
      <c r="H684" t="s">
        <v>113</v>
      </c>
      <c r="I684" t="s">
        <v>113</v>
      </c>
      <c r="J684" t="s">
        <v>3208</v>
      </c>
      <c r="L684" t="s">
        <v>3209</v>
      </c>
      <c r="M684" t="s">
        <v>3616</v>
      </c>
      <c r="N684" t="s">
        <v>117</v>
      </c>
      <c r="O684" t="s">
        <v>118</v>
      </c>
      <c r="P684" s="4">
        <v>96950</v>
      </c>
      <c r="Q684" t="s">
        <v>119</v>
      </c>
      <c r="R684" t="s">
        <v>386</v>
      </c>
      <c r="S684" s="5">
        <v>16702337732</v>
      </c>
      <c r="U684">
        <v>541330</v>
      </c>
      <c r="V684" t="s">
        <v>120</v>
      </c>
      <c r="X684" t="s">
        <v>3210</v>
      </c>
      <c r="Y684" t="s">
        <v>3211</v>
      </c>
      <c r="Z684" t="s">
        <v>3212</v>
      </c>
      <c r="AA684" t="s">
        <v>144</v>
      </c>
      <c r="AB684" t="s">
        <v>3617</v>
      </c>
      <c r="AC684" t="s">
        <v>926</v>
      </c>
      <c r="AD684" t="s">
        <v>117</v>
      </c>
      <c r="AE684" t="s">
        <v>118</v>
      </c>
      <c r="AF684" s="4">
        <v>96950</v>
      </c>
      <c r="AG684" t="s">
        <v>119</v>
      </c>
      <c r="AH684" t="s">
        <v>386</v>
      </c>
      <c r="AI684" s="5">
        <v>16702337732</v>
      </c>
      <c r="AK684" t="s">
        <v>3213</v>
      </c>
      <c r="BC684" t="str">
        <f>"43-6014.00"</f>
        <v>43-6014.00</v>
      </c>
      <c r="BD684" t="s">
        <v>3618</v>
      </c>
      <c r="BE684" t="s">
        <v>3619</v>
      </c>
      <c r="BF684" t="s">
        <v>3620</v>
      </c>
      <c r="BG684">
        <v>2</v>
      </c>
      <c r="BH684">
        <v>2</v>
      </c>
      <c r="BI684" s="1">
        <v>44835</v>
      </c>
      <c r="BJ684" s="1">
        <v>45199</v>
      </c>
      <c r="BK684" s="1">
        <v>44860</v>
      </c>
      <c r="BL684" s="1">
        <v>45199</v>
      </c>
      <c r="BM684">
        <v>35</v>
      </c>
      <c r="BN684">
        <v>0</v>
      </c>
      <c r="BO684">
        <v>7</v>
      </c>
      <c r="BP684">
        <v>7</v>
      </c>
      <c r="BQ684">
        <v>7</v>
      </c>
      <c r="BR684">
        <v>7</v>
      </c>
      <c r="BS684">
        <v>7</v>
      </c>
      <c r="BT684">
        <v>0</v>
      </c>
      <c r="BU684" t="str">
        <f>"9:00 AM"</f>
        <v>9:00 AM</v>
      </c>
      <c r="BV684" t="str">
        <f>"5:00 PM"</f>
        <v>5:00 PM</v>
      </c>
      <c r="BW684" t="s">
        <v>394</v>
      </c>
      <c r="BX684">
        <v>1</v>
      </c>
      <c r="BY684">
        <v>3</v>
      </c>
      <c r="BZ684" t="s">
        <v>113</v>
      </c>
      <c r="CB684" s="3" t="s">
        <v>3621</v>
      </c>
      <c r="CC684" t="s">
        <v>3217</v>
      </c>
      <c r="CD684" t="s">
        <v>3622</v>
      </c>
      <c r="CE684" t="s">
        <v>117</v>
      </c>
      <c r="CF684" t="s">
        <v>118</v>
      </c>
      <c r="CG684" s="4">
        <v>96950</v>
      </c>
      <c r="CH684" s="2">
        <v>11.63</v>
      </c>
      <c r="CI684" s="2">
        <v>11.63</v>
      </c>
      <c r="CJ684" s="2">
        <v>17.45</v>
      </c>
      <c r="CK684" s="2">
        <v>17.45</v>
      </c>
      <c r="CL684" t="s">
        <v>131</v>
      </c>
      <c r="CM684" t="s">
        <v>228</v>
      </c>
      <c r="CN684" t="s">
        <v>133</v>
      </c>
      <c r="CP684" t="s">
        <v>113</v>
      </c>
      <c r="CQ684" t="s">
        <v>134</v>
      </c>
      <c r="CR684" t="s">
        <v>134</v>
      </c>
      <c r="CS684" t="s">
        <v>134</v>
      </c>
      <c r="CT684" t="s">
        <v>134</v>
      </c>
      <c r="CU684" t="s">
        <v>134</v>
      </c>
      <c r="CV684" t="s">
        <v>134</v>
      </c>
      <c r="CW684" t="s">
        <v>3129</v>
      </c>
      <c r="CX684" s="5">
        <v>16702337732</v>
      </c>
      <c r="CY684" t="s">
        <v>3213</v>
      </c>
      <c r="CZ684" t="s">
        <v>533</v>
      </c>
      <c r="DA684" t="s">
        <v>134</v>
      </c>
      <c r="DB684" t="s">
        <v>113</v>
      </c>
    </row>
    <row r="685" spans="1:111" ht="14.45" customHeight="1" x14ac:dyDescent="0.25">
      <c r="A685" t="s">
        <v>3623</v>
      </c>
      <c r="B685" t="s">
        <v>356</v>
      </c>
      <c r="C685" s="1">
        <v>44789.412777199075</v>
      </c>
      <c r="D685" s="1">
        <v>44860</v>
      </c>
      <c r="E685" t="s">
        <v>112</v>
      </c>
      <c r="F685" s="1">
        <v>44833.833333333336</v>
      </c>
      <c r="G685" t="s">
        <v>113</v>
      </c>
      <c r="H685" t="s">
        <v>113</v>
      </c>
      <c r="I685" t="s">
        <v>113</v>
      </c>
      <c r="J685" t="s">
        <v>3624</v>
      </c>
      <c r="K685" t="s">
        <v>3625</v>
      </c>
      <c r="L685" t="s">
        <v>3626</v>
      </c>
      <c r="M685" t="s">
        <v>132</v>
      </c>
      <c r="N685" t="s">
        <v>117</v>
      </c>
      <c r="O685" t="s">
        <v>118</v>
      </c>
      <c r="P685" s="4">
        <v>96950</v>
      </c>
      <c r="Q685" t="s">
        <v>119</v>
      </c>
      <c r="R685" t="s">
        <v>132</v>
      </c>
      <c r="S685" s="5">
        <v>16702859535</v>
      </c>
      <c r="U685">
        <v>812112</v>
      </c>
      <c r="V685" t="s">
        <v>120</v>
      </c>
      <c r="X685" t="s">
        <v>3627</v>
      </c>
      <c r="Y685" t="s">
        <v>3628</v>
      </c>
      <c r="Z685" t="s">
        <v>3629</v>
      </c>
      <c r="AA685" t="s">
        <v>144</v>
      </c>
      <c r="AB685" t="s">
        <v>3626</v>
      </c>
      <c r="AC685" t="s">
        <v>132</v>
      </c>
      <c r="AD685" t="s">
        <v>117</v>
      </c>
      <c r="AE685" t="s">
        <v>118</v>
      </c>
      <c r="AF685" s="4">
        <v>96950</v>
      </c>
      <c r="AG685" t="s">
        <v>119</v>
      </c>
      <c r="AH685" t="s">
        <v>132</v>
      </c>
      <c r="AI685" s="5">
        <v>16702859535</v>
      </c>
      <c r="AK685" t="s">
        <v>3630</v>
      </c>
      <c r="BC685" t="str">
        <f>"39-5012.00"</f>
        <v>39-5012.00</v>
      </c>
      <c r="BD685" t="s">
        <v>806</v>
      </c>
      <c r="BE685" t="s">
        <v>3631</v>
      </c>
      <c r="BF685" t="s">
        <v>3632</v>
      </c>
      <c r="BG685">
        <v>2</v>
      </c>
      <c r="BI685" s="1">
        <v>44835</v>
      </c>
      <c r="BJ685" s="1">
        <v>45199</v>
      </c>
      <c r="BM685">
        <v>40</v>
      </c>
      <c r="BN685">
        <v>7</v>
      </c>
      <c r="BO685">
        <v>7</v>
      </c>
      <c r="BP685">
        <v>0</v>
      </c>
      <c r="BQ685">
        <v>6</v>
      </c>
      <c r="BR685">
        <v>6</v>
      </c>
      <c r="BS685">
        <v>7</v>
      </c>
      <c r="BT685">
        <v>7</v>
      </c>
      <c r="BU685" t="str">
        <f>"10:00 AM"</f>
        <v>10:00 AM</v>
      </c>
      <c r="BV685" t="str">
        <f>"6:00 AM"</f>
        <v>6:00 AM</v>
      </c>
      <c r="BW685" t="s">
        <v>164</v>
      </c>
      <c r="BX685">
        <v>0</v>
      </c>
      <c r="BY685">
        <v>12</v>
      </c>
      <c r="BZ685" t="s">
        <v>113</v>
      </c>
      <c r="CB685" t="s">
        <v>228</v>
      </c>
      <c r="CC685" t="s">
        <v>3633</v>
      </c>
      <c r="CD685" t="s">
        <v>1223</v>
      </c>
      <c r="CE685" t="s">
        <v>117</v>
      </c>
      <c r="CF685" t="s">
        <v>118</v>
      </c>
      <c r="CG685" s="4">
        <v>96950</v>
      </c>
      <c r="CH685" s="2">
        <v>7.52</v>
      </c>
      <c r="CI685" s="2">
        <v>7.52</v>
      </c>
      <c r="CJ685" s="2">
        <v>11.28</v>
      </c>
      <c r="CK685" s="2">
        <v>11.28</v>
      </c>
      <c r="CL685" t="s">
        <v>131</v>
      </c>
      <c r="CM685" t="s">
        <v>132</v>
      </c>
      <c r="CN685" t="s">
        <v>133</v>
      </c>
      <c r="CP685" t="s">
        <v>113</v>
      </c>
      <c r="CQ685" t="s">
        <v>134</v>
      </c>
      <c r="CR685" t="s">
        <v>113</v>
      </c>
      <c r="CS685" t="s">
        <v>134</v>
      </c>
      <c r="CT685" t="s">
        <v>132</v>
      </c>
      <c r="CU685" t="s">
        <v>134</v>
      </c>
      <c r="CV685" t="s">
        <v>132</v>
      </c>
      <c r="CW685" t="s">
        <v>1779</v>
      </c>
      <c r="CX685" s="5">
        <v>16702859535</v>
      </c>
      <c r="CY685" t="s">
        <v>3630</v>
      </c>
      <c r="CZ685" t="s">
        <v>132</v>
      </c>
      <c r="DA685" t="s">
        <v>134</v>
      </c>
      <c r="DB685" t="s">
        <v>113</v>
      </c>
    </row>
    <row r="686" spans="1:111" ht="14.45" customHeight="1" x14ac:dyDescent="0.25">
      <c r="A686" t="s">
        <v>3634</v>
      </c>
      <c r="B686" t="s">
        <v>111</v>
      </c>
      <c r="C686" s="1">
        <v>44782.903523379631</v>
      </c>
      <c r="D686" s="1">
        <v>44860</v>
      </c>
      <c r="E686" t="s">
        <v>170</v>
      </c>
      <c r="G686" t="s">
        <v>113</v>
      </c>
      <c r="H686" t="s">
        <v>113</v>
      </c>
      <c r="I686" t="s">
        <v>113</v>
      </c>
      <c r="J686" t="s">
        <v>3635</v>
      </c>
      <c r="L686" t="s">
        <v>3378</v>
      </c>
      <c r="N686" t="s">
        <v>141</v>
      </c>
      <c r="O686" t="s">
        <v>118</v>
      </c>
      <c r="P686" s="4">
        <v>96950</v>
      </c>
      <c r="Q686" t="s">
        <v>119</v>
      </c>
      <c r="S686" s="5">
        <v>16702875665</v>
      </c>
      <c r="U686">
        <v>811310</v>
      </c>
      <c r="V686" t="s">
        <v>120</v>
      </c>
      <c r="X686" t="s">
        <v>3379</v>
      </c>
      <c r="Y686" t="s">
        <v>3380</v>
      </c>
      <c r="AA686" t="s">
        <v>3381</v>
      </c>
      <c r="AB686" t="s">
        <v>3378</v>
      </c>
      <c r="AD686" t="s">
        <v>141</v>
      </c>
      <c r="AE686" t="s">
        <v>118</v>
      </c>
      <c r="AF686" s="4">
        <v>96950</v>
      </c>
      <c r="AG686" t="s">
        <v>119</v>
      </c>
      <c r="AI686" s="5">
        <v>16702875665</v>
      </c>
      <c r="AK686" t="s">
        <v>3382</v>
      </c>
      <c r="BC686" t="str">
        <f>"49-9071.00"</f>
        <v>49-9071.00</v>
      </c>
      <c r="BD686" t="s">
        <v>240</v>
      </c>
      <c r="BE686" t="s">
        <v>3636</v>
      </c>
      <c r="BF686" t="s">
        <v>240</v>
      </c>
      <c r="BG686">
        <v>1</v>
      </c>
      <c r="BI686" s="1">
        <v>44896</v>
      </c>
      <c r="BJ686" s="1">
        <v>45260</v>
      </c>
      <c r="BM686">
        <v>35</v>
      </c>
      <c r="BN686">
        <v>0</v>
      </c>
      <c r="BO686">
        <v>7</v>
      </c>
      <c r="BP686">
        <v>7</v>
      </c>
      <c r="BQ686">
        <v>7</v>
      </c>
      <c r="BR686">
        <v>7</v>
      </c>
      <c r="BS686">
        <v>7</v>
      </c>
      <c r="BT686">
        <v>0</v>
      </c>
      <c r="BU686" t="str">
        <f>"9:00 AM"</f>
        <v>9:00 AM</v>
      </c>
      <c r="BV686" t="str">
        <f>"5:00 PM"</f>
        <v>5:00 PM</v>
      </c>
      <c r="BW686" t="s">
        <v>164</v>
      </c>
      <c r="BX686">
        <v>0</v>
      </c>
      <c r="BY686">
        <v>12</v>
      </c>
      <c r="BZ686" t="s">
        <v>113</v>
      </c>
      <c r="CB686" t="s">
        <v>3385</v>
      </c>
      <c r="CC686" t="s">
        <v>3378</v>
      </c>
      <c r="CE686" t="s">
        <v>141</v>
      </c>
      <c r="CF686" t="s">
        <v>118</v>
      </c>
      <c r="CG686" s="4">
        <v>96950</v>
      </c>
      <c r="CH686" s="2">
        <v>9.19</v>
      </c>
      <c r="CI686" s="2">
        <v>9.25</v>
      </c>
      <c r="CJ686" s="2">
        <v>13.78</v>
      </c>
      <c r="CK686" s="2">
        <v>13.87</v>
      </c>
      <c r="CL686" t="s">
        <v>131</v>
      </c>
      <c r="CN686" t="s">
        <v>133</v>
      </c>
      <c r="CP686" t="s">
        <v>113</v>
      </c>
      <c r="CQ686" t="s">
        <v>134</v>
      </c>
      <c r="CR686" t="s">
        <v>113</v>
      </c>
      <c r="CS686" t="s">
        <v>134</v>
      </c>
      <c r="CT686" t="s">
        <v>132</v>
      </c>
      <c r="CU686" t="s">
        <v>134</v>
      </c>
      <c r="CV686" t="s">
        <v>132</v>
      </c>
      <c r="CW686" t="s">
        <v>3386</v>
      </c>
      <c r="CX686" s="5">
        <v>16702358938</v>
      </c>
      <c r="CY686" t="s">
        <v>3382</v>
      </c>
      <c r="CZ686" t="s">
        <v>624</v>
      </c>
      <c r="DA686" t="s">
        <v>134</v>
      </c>
      <c r="DB686" t="s">
        <v>113</v>
      </c>
    </row>
    <row r="687" spans="1:111" ht="14.45" customHeight="1" x14ac:dyDescent="0.25">
      <c r="A687" t="s">
        <v>3637</v>
      </c>
      <c r="B687" t="s">
        <v>187</v>
      </c>
      <c r="C687" s="1">
        <v>44754.726872106483</v>
      </c>
      <c r="D687" s="1">
        <v>44860</v>
      </c>
      <c r="E687" t="s">
        <v>170</v>
      </c>
      <c r="G687" t="s">
        <v>113</v>
      </c>
      <c r="H687" t="s">
        <v>113</v>
      </c>
      <c r="I687" t="s">
        <v>113</v>
      </c>
      <c r="J687" t="s">
        <v>1766</v>
      </c>
      <c r="K687" t="s">
        <v>1767</v>
      </c>
      <c r="L687" t="s">
        <v>1768</v>
      </c>
      <c r="M687" t="s">
        <v>1138</v>
      </c>
      <c r="N687" t="s">
        <v>117</v>
      </c>
      <c r="O687" t="s">
        <v>118</v>
      </c>
      <c r="P687" s="4">
        <v>96950</v>
      </c>
      <c r="Q687" t="s">
        <v>119</v>
      </c>
      <c r="R687" t="s">
        <v>132</v>
      </c>
      <c r="S687" s="5">
        <v>16702349889</v>
      </c>
      <c r="U687">
        <v>236116</v>
      </c>
      <c r="V687" t="s">
        <v>120</v>
      </c>
      <c r="X687" t="s">
        <v>1769</v>
      </c>
      <c r="Y687" t="s">
        <v>1770</v>
      </c>
      <c r="Z687" t="s">
        <v>1771</v>
      </c>
      <c r="AA687" t="s">
        <v>1772</v>
      </c>
      <c r="AB687" t="s">
        <v>1138</v>
      </c>
      <c r="AC687" t="s">
        <v>132</v>
      </c>
      <c r="AD687" t="s">
        <v>117</v>
      </c>
      <c r="AE687" t="s">
        <v>118</v>
      </c>
      <c r="AF687" s="4">
        <v>96950</v>
      </c>
      <c r="AG687" t="s">
        <v>119</v>
      </c>
      <c r="AH687" t="s">
        <v>132</v>
      </c>
      <c r="AI687" s="5">
        <v>16702349889</v>
      </c>
      <c r="AK687" t="s">
        <v>1773</v>
      </c>
      <c r="BC687" t="str">
        <f>"49-9021.01"</f>
        <v>49-9021.01</v>
      </c>
      <c r="BD687" t="s">
        <v>1410</v>
      </c>
      <c r="BE687" t="s">
        <v>3638</v>
      </c>
      <c r="BF687" t="s">
        <v>3639</v>
      </c>
      <c r="BG687">
        <v>3</v>
      </c>
      <c r="BH687">
        <v>3</v>
      </c>
      <c r="BI687" s="1">
        <v>44835</v>
      </c>
      <c r="BJ687" s="1">
        <v>45199</v>
      </c>
      <c r="BK687" s="1">
        <v>44860</v>
      </c>
      <c r="BL687" s="1">
        <v>45199</v>
      </c>
      <c r="BM687">
        <v>40</v>
      </c>
      <c r="BN687">
        <v>0</v>
      </c>
      <c r="BO687">
        <v>8</v>
      </c>
      <c r="BP687">
        <v>8</v>
      </c>
      <c r="BQ687">
        <v>8</v>
      </c>
      <c r="BR687">
        <v>8</v>
      </c>
      <c r="BS687">
        <v>8</v>
      </c>
      <c r="BT687">
        <v>0</v>
      </c>
      <c r="BU687" t="str">
        <f>"7:30 AM"</f>
        <v>7:30 AM</v>
      </c>
      <c r="BV687" t="str">
        <f>"4:30 PM"</f>
        <v>4:30 PM</v>
      </c>
      <c r="BW687" t="s">
        <v>164</v>
      </c>
      <c r="BX687">
        <v>0</v>
      </c>
      <c r="BY687">
        <v>24</v>
      </c>
      <c r="BZ687" t="s">
        <v>113</v>
      </c>
      <c r="CB687" t="s">
        <v>3640</v>
      </c>
      <c r="CC687" t="s">
        <v>1777</v>
      </c>
      <c r="CD687" t="s">
        <v>132</v>
      </c>
      <c r="CE687" t="s">
        <v>117</v>
      </c>
      <c r="CF687" t="s">
        <v>118</v>
      </c>
      <c r="CG687" s="4">
        <v>96950</v>
      </c>
      <c r="CH687" s="2">
        <v>9.17</v>
      </c>
      <c r="CI687" s="2">
        <v>9.17</v>
      </c>
      <c r="CJ687" s="2">
        <v>13.76</v>
      </c>
      <c r="CK687" s="2">
        <v>13.76</v>
      </c>
      <c r="CL687" t="s">
        <v>131</v>
      </c>
      <c r="CM687" t="s">
        <v>1778</v>
      </c>
      <c r="CN687" t="s">
        <v>133</v>
      </c>
      <c r="CP687" t="s">
        <v>113</v>
      </c>
      <c r="CQ687" t="s">
        <v>134</v>
      </c>
      <c r="CR687" t="s">
        <v>113</v>
      </c>
      <c r="CS687" t="s">
        <v>134</v>
      </c>
      <c r="CT687" t="s">
        <v>132</v>
      </c>
      <c r="CU687" t="s">
        <v>134</v>
      </c>
      <c r="CV687" t="s">
        <v>132</v>
      </c>
      <c r="CW687" t="s">
        <v>1779</v>
      </c>
      <c r="CX687" s="5">
        <v>16702349889</v>
      </c>
      <c r="CY687" t="s">
        <v>1773</v>
      </c>
      <c r="CZ687" t="s">
        <v>128</v>
      </c>
      <c r="DA687" t="s">
        <v>134</v>
      </c>
      <c r="DB687" t="s">
        <v>113</v>
      </c>
      <c r="DC687" t="s">
        <v>1780</v>
      </c>
      <c r="DD687" t="s">
        <v>1781</v>
      </c>
      <c r="DE687" t="s">
        <v>1032</v>
      </c>
      <c r="DF687" t="s">
        <v>1782</v>
      </c>
      <c r="DG687" t="s">
        <v>3560</v>
      </c>
    </row>
    <row r="688" spans="1:111" ht="14.45" customHeight="1" x14ac:dyDescent="0.25">
      <c r="A688" t="s">
        <v>3641</v>
      </c>
      <c r="B688" t="s">
        <v>187</v>
      </c>
      <c r="C688" s="1">
        <v>44757.328907060182</v>
      </c>
      <c r="D688" s="1">
        <v>44860</v>
      </c>
      <c r="E688" t="s">
        <v>112</v>
      </c>
      <c r="F688" s="1">
        <v>44834.833333333336</v>
      </c>
      <c r="G688" t="s">
        <v>113</v>
      </c>
      <c r="H688" t="s">
        <v>113</v>
      </c>
      <c r="I688" t="s">
        <v>113</v>
      </c>
      <c r="J688" t="s">
        <v>3642</v>
      </c>
      <c r="K688" t="s">
        <v>3643</v>
      </c>
      <c r="L688" t="s">
        <v>3644</v>
      </c>
      <c r="N688" t="s">
        <v>141</v>
      </c>
      <c r="O688" t="s">
        <v>118</v>
      </c>
      <c r="P688" s="4">
        <v>96950</v>
      </c>
      <c r="Q688" t="s">
        <v>119</v>
      </c>
      <c r="S688" s="5">
        <v>16702346108</v>
      </c>
      <c r="T688">
        <v>7723</v>
      </c>
      <c r="U688">
        <v>531110</v>
      </c>
      <c r="V688" t="s">
        <v>120</v>
      </c>
      <c r="X688" t="s">
        <v>958</v>
      </c>
      <c r="Y688" t="s">
        <v>3645</v>
      </c>
      <c r="Z688" t="s">
        <v>3212</v>
      </c>
      <c r="AA688" t="s">
        <v>144</v>
      </c>
      <c r="AB688" t="s">
        <v>3644</v>
      </c>
      <c r="AD688" t="s">
        <v>141</v>
      </c>
      <c r="AE688" t="s">
        <v>118</v>
      </c>
      <c r="AF688" s="4">
        <v>96950</v>
      </c>
      <c r="AG688" t="s">
        <v>119</v>
      </c>
      <c r="AI688" s="5">
        <v>16702346108</v>
      </c>
      <c r="AJ688">
        <v>7723</v>
      </c>
      <c r="AK688" t="s">
        <v>3646</v>
      </c>
      <c r="BC688" t="str">
        <f>"49-9071.00"</f>
        <v>49-9071.00</v>
      </c>
      <c r="BD688" t="s">
        <v>240</v>
      </c>
      <c r="BE688" t="s">
        <v>3647</v>
      </c>
      <c r="BF688" t="s">
        <v>3648</v>
      </c>
      <c r="BG688">
        <v>1</v>
      </c>
      <c r="BH688">
        <v>1</v>
      </c>
      <c r="BI688" s="1">
        <v>44836</v>
      </c>
      <c r="BJ688" s="1">
        <v>45200</v>
      </c>
      <c r="BK688" s="1">
        <v>44860</v>
      </c>
      <c r="BL688" s="1">
        <v>45200</v>
      </c>
      <c r="BM688">
        <v>40</v>
      </c>
      <c r="BN688">
        <v>0</v>
      </c>
      <c r="BO688">
        <v>8</v>
      </c>
      <c r="BP688">
        <v>8</v>
      </c>
      <c r="BQ688">
        <v>8</v>
      </c>
      <c r="BR688">
        <v>8</v>
      </c>
      <c r="BS688">
        <v>8</v>
      </c>
      <c r="BT688">
        <v>0</v>
      </c>
      <c r="BU688" t="str">
        <f>"8:00 AM"</f>
        <v>8:00 AM</v>
      </c>
      <c r="BV688" t="str">
        <f>"5:00 PM"</f>
        <v>5:00 PM</v>
      </c>
      <c r="BW688" t="s">
        <v>164</v>
      </c>
      <c r="BX688">
        <v>0</v>
      </c>
      <c r="BY688">
        <v>24</v>
      </c>
      <c r="BZ688" t="s">
        <v>113</v>
      </c>
      <c r="CB688" t="s">
        <v>3649</v>
      </c>
      <c r="CC688" t="s">
        <v>1106</v>
      </c>
      <c r="CD688" t="s">
        <v>947</v>
      </c>
      <c r="CE688" t="s">
        <v>117</v>
      </c>
      <c r="CF688" t="s">
        <v>118</v>
      </c>
      <c r="CG688" s="4">
        <v>96950</v>
      </c>
      <c r="CH688" s="2">
        <v>8.7200000000000006</v>
      </c>
      <c r="CI688" s="2">
        <v>8.7200000000000006</v>
      </c>
      <c r="CJ688" s="2">
        <v>13.08</v>
      </c>
      <c r="CK688" s="2">
        <v>13.08</v>
      </c>
      <c r="CL688" t="s">
        <v>131</v>
      </c>
      <c r="CM688" t="s">
        <v>132</v>
      </c>
      <c r="CN688" t="s">
        <v>133</v>
      </c>
      <c r="CP688" t="s">
        <v>134</v>
      </c>
      <c r="CQ688" t="s">
        <v>134</v>
      </c>
      <c r="CR688" t="s">
        <v>134</v>
      </c>
      <c r="CS688" t="s">
        <v>134</v>
      </c>
      <c r="CT688" t="s">
        <v>132</v>
      </c>
      <c r="CU688" t="s">
        <v>134</v>
      </c>
      <c r="CV688" t="s">
        <v>132</v>
      </c>
      <c r="CW688" t="s">
        <v>132</v>
      </c>
      <c r="CX688" s="5">
        <v>16702346108</v>
      </c>
      <c r="CY688" t="s">
        <v>3646</v>
      </c>
      <c r="CZ688" t="s">
        <v>132</v>
      </c>
      <c r="DA688" t="s">
        <v>134</v>
      </c>
      <c r="DB688" t="s">
        <v>113</v>
      </c>
    </row>
    <row r="689" spans="1:111" ht="14.45" customHeight="1" x14ac:dyDescent="0.25">
      <c r="A689" t="s">
        <v>3650</v>
      </c>
      <c r="B689" t="s">
        <v>187</v>
      </c>
      <c r="C689" s="1">
        <v>44755.090628935184</v>
      </c>
      <c r="D689" s="1">
        <v>44860</v>
      </c>
      <c r="E689" t="s">
        <v>112</v>
      </c>
      <c r="F689" s="1">
        <v>44833.833333333336</v>
      </c>
      <c r="G689" t="s">
        <v>113</v>
      </c>
      <c r="H689" t="s">
        <v>113</v>
      </c>
      <c r="I689" t="s">
        <v>113</v>
      </c>
      <c r="J689" t="s">
        <v>3651</v>
      </c>
      <c r="L689" t="s">
        <v>3652</v>
      </c>
      <c r="N689" t="s">
        <v>117</v>
      </c>
      <c r="O689" t="s">
        <v>118</v>
      </c>
      <c r="P689" s="4">
        <v>96950</v>
      </c>
      <c r="Q689" t="s">
        <v>119</v>
      </c>
      <c r="S689" s="5">
        <v>16707838533</v>
      </c>
      <c r="U689">
        <v>561520</v>
      </c>
      <c r="V689" t="s">
        <v>120</v>
      </c>
      <c r="X689" t="s">
        <v>3653</v>
      </c>
      <c r="Y689" t="s">
        <v>3654</v>
      </c>
      <c r="Z689" t="s">
        <v>1406</v>
      </c>
      <c r="AA689" t="s">
        <v>144</v>
      </c>
      <c r="AB689" t="s">
        <v>3652</v>
      </c>
      <c r="AD689" t="s">
        <v>117</v>
      </c>
      <c r="AE689" t="s">
        <v>118</v>
      </c>
      <c r="AF689" s="4">
        <v>96950</v>
      </c>
      <c r="AG689" t="s">
        <v>119</v>
      </c>
      <c r="AI689" s="5">
        <v>16707838533</v>
      </c>
      <c r="AK689" t="s">
        <v>3655</v>
      </c>
      <c r="BC689" t="str">
        <f>"49-9071.00"</f>
        <v>49-9071.00</v>
      </c>
      <c r="BD689" t="s">
        <v>240</v>
      </c>
      <c r="BE689" t="s">
        <v>3656</v>
      </c>
      <c r="BF689" t="s">
        <v>3657</v>
      </c>
      <c r="BG689">
        <v>1</v>
      </c>
      <c r="BH689">
        <v>1</v>
      </c>
      <c r="BI689" s="1">
        <v>44835</v>
      </c>
      <c r="BJ689" s="1">
        <v>45199</v>
      </c>
      <c r="BK689" s="1">
        <v>44860</v>
      </c>
      <c r="BL689" s="1">
        <v>45199</v>
      </c>
      <c r="BM689">
        <v>35</v>
      </c>
      <c r="BN689">
        <v>0</v>
      </c>
      <c r="BO689">
        <v>7</v>
      </c>
      <c r="BP689">
        <v>7</v>
      </c>
      <c r="BQ689">
        <v>7</v>
      </c>
      <c r="BR689">
        <v>7</v>
      </c>
      <c r="BS689">
        <v>7</v>
      </c>
      <c r="BT689">
        <v>0</v>
      </c>
      <c r="BU689" t="str">
        <f>"8:00 AM"</f>
        <v>8:00 AM</v>
      </c>
      <c r="BV689" t="str">
        <f>"4:00 PM"</f>
        <v>4:00 PM</v>
      </c>
      <c r="BW689" t="s">
        <v>164</v>
      </c>
      <c r="BX689">
        <v>0</v>
      </c>
      <c r="BY689">
        <v>12</v>
      </c>
      <c r="BZ689" t="s">
        <v>113</v>
      </c>
      <c r="CB689" t="s">
        <v>3658</v>
      </c>
      <c r="CC689" t="s">
        <v>3659</v>
      </c>
      <c r="CE689" t="s">
        <v>117</v>
      </c>
      <c r="CG689" s="4">
        <v>96950</v>
      </c>
      <c r="CH689" s="2">
        <v>9.19</v>
      </c>
      <c r="CI689" s="2">
        <v>9.19</v>
      </c>
      <c r="CJ689" s="2">
        <v>13.79</v>
      </c>
      <c r="CK689" s="2">
        <v>13.79</v>
      </c>
      <c r="CL689" t="s">
        <v>131</v>
      </c>
      <c r="CM689" t="s">
        <v>3660</v>
      </c>
      <c r="CN689" t="s">
        <v>133</v>
      </c>
      <c r="CP689" t="s">
        <v>113</v>
      </c>
      <c r="CQ689" t="s">
        <v>134</v>
      </c>
      <c r="CR689" t="s">
        <v>113</v>
      </c>
      <c r="CS689" t="s">
        <v>134</v>
      </c>
      <c r="CT689" t="s">
        <v>132</v>
      </c>
      <c r="CU689" t="s">
        <v>134</v>
      </c>
      <c r="CV689" t="s">
        <v>132</v>
      </c>
      <c r="CW689" t="s">
        <v>3661</v>
      </c>
      <c r="CX689" s="5">
        <v>16707838533</v>
      </c>
      <c r="CY689" t="s">
        <v>3655</v>
      </c>
      <c r="CZ689" t="s">
        <v>132</v>
      </c>
      <c r="DA689" t="s">
        <v>134</v>
      </c>
      <c r="DB689" t="s">
        <v>113</v>
      </c>
    </row>
    <row r="690" spans="1:111" ht="14.45" customHeight="1" x14ac:dyDescent="0.25">
      <c r="A690" t="s">
        <v>3662</v>
      </c>
      <c r="B690" t="s">
        <v>187</v>
      </c>
      <c r="C690" s="1">
        <v>44762.067949074073</v>
      </c>
      <c r="D690" s="1">
        <v>44860</v>
      </c>
      <c r="E690" t="s">
        <v>170</v>
      </c>
      <c r="G690" t="s">
        <v>113</v>
      </c>
      <c r="H690" t="s">
        <v>113</v>
      </c>
      <c r="I690" t="s">
        <v>113</v>
      </c>
      <c r="J690" t="s">
        <v>1969</v>
      </c>
      <c r="L690" t="s">
        <v>1868</v>
      </c>
      <c r="M690" t="s">
        <v>3167</v>
      </c>
      <c r="N690" t="s">
        <v>117</v>
      </c>
      <c r="O690" t="s">
        <v>118</v>
      </c>
      <c r="P690" s="4">
        <v>96950</v>
      </c>
      <c r="Q690" t="s">
        <v>119</v>
      </c>
      <c r="S690" s="5">
        <v>16702356678</v>
      </c>
      <c r="U690">
        <v>236116</v>
      </c>
      <c r="V690" t="s">
        <v>120</v>
      </c>
      <c r="X690" t="s">
        <v>3168</v>
      </c>
      <c r="Y690" t="s">
        <v>3169</v>
      </c>
      <c r="AA690" t="s">
        <v>375</v>
      </c>
      <c r="AB690" t="s">
        <v>1868</v>
      </c>
      <c r="AC690" t="s">
        <v>3564</v>
      </c>
      <c r="AD690" t="s">
        <v>117</v>
      </c>
      <c r="AE690" t="s">
        <v>118</v>
      </c>
      <c r="AF690" s="4">
        <v>96950</v>
      </c>
      <c r="AG690" t="s">
        <v>119</v>
      </c>
      <c r="AI690" s="5">
        <v>16702356678</v>
      </c>
      <c r="AK690" t="s">
        <v>1872</v>
      </c>
      <c r="BC690" t="str">
        <f>"17-3012.00"</f>
        <v>17-3012.00</v>
      </c>
      <c r="BD690" t="s">
        <v>3565</v>
      </c>
      <c r="BE690" t="s">
        <v>3566</v>
      </c>
      <c r="BF690" t="s">
        <v>3567</v>
      </c>
      <c r="BG690">
        <v>1</v>
      </c>
      <c r="BH690">
        <v>1</v>
      </c>
      <c r="BI690" s="1">
        <v>44835</v>
      </c>
      <c r="BJ690" s="1">
        <v>45199</v>
      </c>
      <c r="BK690" s="1">
        <v>44860</v>
      </c>
      <c r="BL690" s="1">
        <v>45199</v>
      </c>
      <c r="BM690">
        <v>35</v>
      </c>
      <c r="BN690">
        <v>0</v>
      </c>
      <c r="BO690">
        <v>7</v>
      </c>
      <c r="BP690">
        <v>7</v>
      </c>
      <c r="BQ690">
        <v>7</v>
      </c>
      <c r="BR690">
        <v>7</v>
      </c>
      <c r="BS690">
        <v>7</v>
      </c>
      <c r="BT690">
        <v>0</v>
      </c>
      <c r="BU690" t="str">
        <f>"9:00 AM"</f>
        <v>9:00 AM</v>
      </c>
      <c r="BV690" t="str">
        <f>"4:00 PM"</f>
        <v>4:00 PM</v>
      </c>
      <c r="BW690" t="s">
        <v>164</v>
      </c>
      <c r="BX690">
        <v>0</v>
      </c>
      <c r="BY690">
        <v>24</v>
      </c>
      <c r="BZ690" t="s">
        <v>113</v>
      </c>
      <c r="CB690" s="3" t="s">
        <v>3568</v>
      </c>
      <c r="CC690" t="s">
        <v>3564</v>
      </c>
      <c r="CE690" t="s">
        <v>117</v>
      </c>
      <c r="CF690" t="s">
        <v>118</v>
      </c>
      <c r="CG690" s="4">
        <v>96950</v>
      </c>
      <c r="CH690" s="2">
        <v>16.75</v>
      </c>
      <c r="CI690" s="2">
        <v>16.75</v>
      </c>
      <c r="CJ690" s="2">
        <v>25.13</v>
      </c>
      <c r="CK690" s="2">
        <v>15.13</v>
      </c>
      <c r="CL690" t="s">
        <v>131</v>
      </c>
      <c r="CM690" t="s">
        <v>183</v>
      </c>
      <c r="CN690" t="s">
        <v>133</v>
      </c>
      <c r="CP690" t="s">
        <v>113</v>
      </c>
      <c r="CQ690" t="s">
        <v>134</v>
      </c>
      <c r="CR690" t="s">
        <v>134</v>
      </c>
      <c r="CS690" t="s">
        <v>134</v>
      </c>
      <c r="CT690" t="s">
        <v>134</v>
      </c>
      <c r="CU690" t="s">
        <v>134</v>
      </c>
      <c r="CV690" t="s">
        <v>134</v>
      </c>
      <c r="CW690" t="s">
        <v>171</v>
      </c>
      <c r="CX690" s="5">
        <v>16702356678</v>
      </c>
      <c r="CY690" t="s">
        <v>1872</v>
      </c>
      <c r="CZ690" t="s">
        <v>183</v>
      </c>
      <c r="DA690" t="s">
        <v>134</v>
      </c>
      <c r="DB690" t="s">
        <v>113</v>
      </c>
    </row>
    <row r="691" spans="1:111" ht="14.45" customHeight="1" x14ac:dyDescent="0.25">
      <c r="A691" t="s">
        <v>3663</v>
      </c>
      <c r="B691" t="s">
        <v>356</v>
      </c>
      <c r="C691" s="1">
        <v>44786.450528356479</v>
      </c>
      <c r="D691" s="1">
        <v>44860</v>
      </c>
      <c r="E691" t="s">
        <v>170</v>
      </c>
      <c r="G691" t="s">
        <v>113</v>
      </c>
      <c r="H691" t="s">
        <v>113</v>
      </c>
      <c r="I691" t="s">
        <v>113</v>
      </c>
      <c r="J691" t="s">
        <v>1617</v>
      </c>
      <c r="K691" t="s">
        <v>1618</v>
      </c>
      <c r="L691" t="s">
        <v>3095</v>
      </c>
      <c r="M691" t="s">
        <v>2861</v>
      </c>
      <c r="N691" t="s">
        <v>141</v>
      </c>
      <c r="O691" t="s">
        <v>118</v>
      </c>
      <c r="P691" s="4">
        <v>96950</v>
      </c>
      <c r="Q691" t="s">
        <v>119</v>
      </c>
      <c r="R691" t="s">
        <v>1621</v>
      </c>
      <c r="S691" s="5">
        <v>16702344000</v>
      </c>
      <c r="U691">
        <v>561320</v>
      </c>
      <c r="V691" t="s">
        <v>120</v>
      </c>
      <c r="X691" t="s">
        <v>2862</v>
      </c>
      <c r="Y691" t="s">
        <v>2863</v>
      </c>
      <c r="Z691" t="s">
        <v>2864</v>
      </c>
      <c r="AA691" t="s">
        <v>1159</v>
      </c>
      <c r="AB691" t="s">
        <v>3095</v>
      </c>
      <c r="AC691" t="s">
        <v>2861</v>
      </c>
      <c r="AD691" t="s">
        <v>141</v>
      </c>
      <c r="AE691" t="s">
        <v>118</v>
      </c>
      <c r="AF691" s="4">
        <v>96950</v>
      </c>
      <c r="AG691" t="s">
        <v>119</v>
      </c>
      <c r="AH691" t="s">
        <v>1621</v>
      </c>
      <c r="AI691" s="5">
        <v>16702344000</v>
      </c>
      <c r="AK691" t="s">
        <v>1626</v>
      </c>
      <c r="BC691" t="str">
        <f>"49-9071.00"</f>
        <v>49-9071.00</v>
      </c>
      <c r="BD691" t="s">
        <v>240</v>
      </c>
      <c r="BE691" t="s">
        <v>3588</v>
      </c>
      <c r="BF691" t="s">
        <v>3589</v>
      </c>
      <c r="BG691">
        <v>15</v>
      </c>
      <c r="BI691" s="1">
        <v>44835</v>
      </c>
      <c r="BJ691" s="1">
        <v>44834</v>
      </c>
      <c r="BM691">
        <v>40</v>
      </c>
      <c r="BN691">
        <v>0</v>
      </c>
      <c r="BO691">
        <v>8</v>
      </c>
      <c r="BP691">
        <v>8</v>
      </c>
      <c r="BQ691">
        <v>8</v>
      </c>
      <c r="BR691">
        <v>8</v>
      </c>
      <c r="BS691">
        <v>8</v>
      </c>
      <c r="BT691">
        <v>0</v>
      </c>
      <c r="BU691" t="str">
        <f>"8:00 AM"</f>
        <v>8:00 AM</v>
      </c>
      <c r="BV691" t="str">
        <f>"5:00 PM"</f>
        <v>5:00 PM</v>
      </c>
      <c r="BW691" t="s">
        <v>164</v>
      </c>
      <c r="BX691">
        <v>6</v>
      </c>
      <c r="BY691">
        <v>6</v>
      </c>
      <c r="BZ691" t="s">
        <v>113</v>
      </c>
      <c r="CB691" t="s">
        <v>3590</v>
      </c>
      <c r="CC691" t="s">
        <v>3095</v>
      </c>
      <c r="CD691" t="s">
        <v>2861</v>
      </c>
      <c r="CE691" t="s">
        <v>141</v>
      </c>
      <c r="CF691" t="s">
        <v>118</v>
      </c>
      <c r="CG691" s="4">
        <v>96950</v>
      </c>
      <c r="CH691" s="2">
        <v>8.7200000000000006</v>
      </c>
      <c r="CI691" s="2">
        <v>8.7200000000000006</v>
      </c>
      <c r="CJ691" s="2">
        <v>13.08</v>
      </c>
      <c r="CK691" s="2">
        <v>13.08</v>
      </c>
      <c r="CL691" t="s">
        <v>131</v>
      </c>
      <c r="CM691" t="s">
        <v>132</v>
      </c>
      <c r="CN691" t="s">
        <v>133</v>
      </c>
      <c r="CP691" t="s">
        <v>113</v>
      </c>
      <c r="CQ691" t="s">
        <v>134</v>
      </c>
      <c r="CR691" t="s">
        <v>113</v>
      </c>
      <c r="CS691" t="s">
        <v>134</v>
      </c>
      <c r="CT691" t="s">
        <v>134</v>
      </c>
      <c r="CU691" t="s">
        <v>134</v>
      </c>
      <c r="CV691" t="s">
        <v>132</v>
      </c>
      <c r="CW691" t="s">
        <v>3101</v>
      </c>
      <c r="CX691" s="5">
        <v>16702344000</v>
      </c>
      <c r="CY691" t="s">
        <v>1626</v>
      </c>
      <c r="CZ691" t="s">
        <v>132</v>
      </c>
      <c r="DA691" t="s">
        <v>134</v>
      </c>
      <c r="DB691" t="s">
        <v>113</v>
      </c>
    </row>
    <row r="692" spans="1:111" ht="14.45" customHeight="1" x14ac:dyDescent="0.25">
      <c r="A692" t="s">
        <v>3664</v>
      </c>
      <c r="B692" t="s">
        <v>356</v>
      </c>
      <c r="C692" s="1">
        <v>44754.96644074074</v>
      </c>
      <c r="D692" s="1">
        <v>44860</v>
      </c>
      <c r="E692" t="s">
        <v>170</v>
      </c>
      <c r="G692" t="s">
        <v>113</v>
      </c>
      <c r="H692" t="s">
        <v>113</v>
      </c>
      <c r="I692" t="s">
        <v>113</v>
      </c>
      <c r="J692" t="s">
        <v>3665</v>
      </c>
      <c r="K692" t="s">
        <v>3666</v>
      </c>
      <c r="L692" t="s">
        <v>3667</v>
      </c>
      <c r="N692" t="s">
        <v>141</v>
      </c>
      <c r="O692" t="s">
        <v>118</v>
      </c>
      <c r="P692" s="4">
        <v>96950</v>
      </c>
      <c r="Q692" t="s">
        <v>119</v>
      </c>
      <c r="S692" s="5">
        <v>16703221234</v>
      </c>
      <c r="U692">
        <v>721110</v>
      </c>
      <c r="V692" t="s">
        <v>120</v>
      </c>
      <c r="X692" t="s">
        <v>3668</v>
      </c>
      <c r="Y692" t="s">
        <v>3669</v>
      </c>
      <c r="Z692" t="s">
        <v>3670</v>
      </c>
      <c r="AA692" t="s">
        <v>3671</v>
      </c>
      <c r="AB692" t="s">
        <v>3667</v>
      </c>
      <c r="AD692" t="s">
        <v>141</v>
      </c>
      <c r="AE692" t="s">
        <v>118</v>
      </c>
      <c r="AF692" s="4">
        <v>96950</v>
      </c>
      <c r="AG692" t="s">
        <v>119</v>
      </c>
      <c r="AI692" s="5">
        <v>16703221234</v>
      </c>
      <c r="AK692" t="s">
        <v>3672</v>
      </c>
      <c r="BC692" t="str">
        <f>"43-4081.00"</f>
        <v>43-4081.00</v>
      </c>
      <c r="BD692" t="s">
        <v>300</v>
      </c>
      <c r="BE692" t="s">
        <v>3673</v>
      </c>
      <c r="BF692" t="s">
        <v>3674</v>
      </c>
      <c r="BG692">
        <v>1</v>
      </c>
      <c r="BI692" s="1">
        <v>44835</v>
      </c>
      <c r="BJ692" s="1">
        <v>45199</v>
      </c>
      <c r="BM692">
        <v>40</v>
      </c>
      <c r="BN692">
        <v>0</v>
      </c>
      <c r="BO692">
        <v>8</v>
      </c>
      <c r="BP692">
        <v>8</v>
      </c>
      <c r="BQ692">
        <v>8</v>
      </c>
      <c r="BR692">
        <v>8</v>
      </c>
      <c r="BS692">
        <v>8</v>
      </c>
      <c r="BT692">
        <v>0</v>
      </c>
      <c r="BU692" t="str">
        <f>"9:00 AM"</f>
        <v>9:00 AM</v>
      </c>
      <c r="BV692" t="str">
        <f>"5:30 PM"</f>
        <v>5:30 PM</v>
      </c>
      <c r="BW692" t="s">
        <v>164</v>
      </c>
      <c r="BX692">
        <v>0</v>
      </c>
      <c r="BY692">
        <v>6</v>
      </c>
      <c r="BZ692" t="s">
        <v>113</v>
      </c>
      <c r="CB692" t="s">
        <v>3675</v>
      </c>
      <c r="CC692" t="s">
        <v>3676</v>
      </c>
      <c r="CE692" t="s">
        <v>141</v>
      </c>
      <c r="CF692" t="s">
        <v>118</v>
      </c>
      <c r="CG692" s="4">
        <v>96950</v>
      </c>
      <c r="CH692" s="2">
        <v>8.08</v>
      </c>
      <c r="CI692" s="2">
        <v>9</v>
      </c>
      <c r="CJ692" s="2">
        <v>12.12</v>
      </c>
      <c r="CK692" s="2">
        <v>13.5</v>
      </c>
      <c r="CL692" t="s">
        <v>131</v>
      </c>
      <c r="CM692" t="s">
        <v>3677</v>
      </c>
      <c r="CN692" t="s">
        <v>133</v>
      </c>
      <c r="CP692" t="s">
        <v>113</v>
      </c>
      <c r="CQ692" t="s">
        <v>134</v>
      </c>
      <c r="CR692" t="s">
        <v>134</v>
      </c>
      <c r="CS692" t="s">
        <v>134</v>
      </c>
      <c r="CT692" t="s">
        <v>132</v>
      </c>
      <c r="CU692" t="s">
        <v>134</v>
      </c>
      <c r="CV692" t="s">
        <v>132</v>
      </c>
      <c r="CW692" t="s">
        <v>3678</v>
      </c>
      <c r="CX692" s="5">
        <v>16703221234</v>
      </c>
      <c r="CY692" t="s">
        <v>3672</v>
      </c>
      <c r="CZ692" t="s">
        <v>183</v>
      </c>
      <c r="DA692" t="s">
        <v>134</v>
      </c>
      <c r="DB692" t="s">
        <v>113</v>
      </c>
    </row>
    <row r="693" spans="1:111" ht="14.45" customHeight="1" x14ac:dyDescent="0.25">
      <c r="A693" t="s">
        <v>3361</v>
      </c>
      <c r="B693" t="s">
        <v>111</v>
      </c>
      <c r="C693" s="1">
        <v>44818.006318981483</v>
      </c>
      <c r="D693" s="1">
        <v>44859</v>
      </c>
      <c r="E693" t="s">
        <v>170</v>
      </c>
      <c r="G693" t="s">
        <v>113</v>
      </c>
      <c r="H693" t="s">
        <v>113</v>
      </c>
      <c r="I693" t="s">
        <v>113</v>
      </c>
      <c r="J693" t="s">
        <v>3362</v>
      </c>
      <c r="K693" t="s">
        <v>3363</v>
      </c>
      <c r="L693" t="s">
        <v>3364</v>
      </c>
      <c r="N693" t="s">
        <v>141</v>
      </c>
      <c r="O693" t="s">
        <v>118</v>
      </c>
      <c r="P693" s="4">
        <v>96950</v>
      </c>
      <c r="Q693" t="s">
        <v>119</v>
      </c>
      <c r="S693" s="5">
        <v>16702353313</v>
      </c>
      <c r="U693">
        <v>72111</v>
      </c>
      <c r="V693" t="s">
        <v>120</v>
      </c>
      <c r="X693" t="s">
        <v>3365</v>
      </c>
      <c r="Y693" t="s">
        <v>3366</v>
      </c>
      <c r="AA693" t="s">
        <v>1159</v>
      </c>
      <c r="AB693" t="s">
        <v>3364</v>
      </c>
      <c r="AD693" t="s">
        <v>141</v>
      </c>
      <c r="AE693" t="s">
        <v>118</v>
      </c>
      <c r="AF693" s="4">
        <v>96950</v>
      </c>
      <c r="AG693" t="s">
        <v>119</v>
      </c>
      <c r="AI693" s="5">
        <v>16702353313</v>
      </c>
      <c r="AK693" t="s">
        <v>3367</v>
      </c>
      <c r="BC693" t="str">
        <f>"37-2012.00"</f>
        <v>37-2012.00</v>
      </c>
      <c r="BD693" t="s">
        <v>180</v>
      </c>
      <c r="BE693" t="s">
        <v>3368</v>
      </c>
      <c r="BF693" t="s">
        <v>3369</v>
      </c>
      <c r="BG693">
        <v>6</v>
      </c>
      <c r="BI693" s="1">
        <v>44927</v>
      </c>
      <c r="BJ693" s="1">
        <v>45291</v>
      </c>
      <c r="BM693">
        <v>36</v>
      </c>
      <c r="BN693">
        <v>6</v>
      </c>
      <c r="BO693">
        <v>6</v>
      </c>
      <c r="BP693">
        <v>6</v>
      </c>
      <c r="BQ693">
        <v>0</v>
      </c>
      <c r="BR693">
        <v>6</v>
      </c>
      <c r="BS693">
        <v>6</v>
      </c>
      <c r="BT693">
        <v>6</v>
      </c>
      <c r="BU693" t="str">
        <f>"8:00 AM"</f>
        <v>8:00 AM</v>
      </c>
      <c r="BV693" t="str">
        <f>"6:00 PM"</f>
        <v>6:00 PM</v>
      </c>
      <c r="BW693" t="s">
        <v>164</v>
      </c>
      <c r="BX693">
        <v>0</v>
      </c>
      <c r="BY693">
        <v>6</v>
      </c>
      <c r="BZ693" t="s">
        <v>113</v>
      </c>
      <c r="CB693" t="s">
        <v>3370</v>
      </c>
      <c r="CC693" t="s">
        <v>3371</v>
      </c>
      <c r="CE693" t="s">
        <v>141</v>
      </c>
      <c r="CG693" s="4">
        <v>96950</v>
      </c>
      <c r="CH693" s="2">
        <v>7.56</v>
      </c>
      <c r="CI693" s="2">
        <v>7.56</v>
      </c>
      <c r="CL693" t="s">
        <v>131</v>
      </c>
      <c r="CM693" t="s">
        <v>128</v>
      </c>
      <c r="CN693" t="s">
        <v>133</v>
      </c>
      <c r="CP693" t="s">
        <v>134</v>
      </c>
      <c r="CQ693" t="s">
        <v>134</v>
      </c>
      <c r="CR693" t="s">
        <v>113</v>
      </c>
      <c r="CS693" t="s">
        <v>113</v>
      </c>
      <c r="CT693" t="s">
        <v>132</v>
      </c>
      <c r="CU693" t="s">
        <v>134</v>
      </c>
      <c r="CV693" t="s">
        <v>132</v>
      </c>
      <c r="CW693" t="s">
        <v>228</v>
      </c>
      <c r="CX693" s="5">
        <v>16702353313</v>
      </c>
      <c r="CY693" t="s">
        <v>3367</v>
      </c>
      <c r="CZ693" t="s">
        <v>132</v>
      </c>
      <c r="DA693" t="s">
        <v>134</v>
      </c>
      <c r="DB693" t="s">
        <v>113</v>
      </c>
      <c r="DC693" t="s">
        <v>3372</v>
      </c>
      <c r="DD693" t="s">
        <v>3373</v>
      </c>
      <c r="DE693" t="s">
        <v>3374</v>
      </c>
      <c r="DF693" t="s">
        <v>3375</v>
      </c>
      <c r="DG693" t="s">
        <v>3367</v>
      </c>
    </row>
    <row r="694" spans="1:111" ht="14.45" customHeight="1" x14ac:dyDescent="0.25">
      <c r="A694" t="s">
        <v>3376</v>
      </c>
      <c r="B694" t="s">
        <v>111</v>
      </c>
      <c r="C694" s="1">
        <v>44782.88258553241</v>
      </c>
      <c r="D694" s="1">
        <v>44859</v>
      </c>
      <c r="E694" t="s">
        <v>170</v>
      </c>
      <c r="G694" t="s">
        <v>113</v>
      </c>
      <c r="H694" t="s">
        <v>113</v>
      </c>
      <c r="I694" t="s">
        <v>113</v>
      </c>
      <c r="J694" t="s">
        <v>3377</v>
      </c>
      <c r="L694" t="s">
        <v>3378</v>
      </c>
      <c r="N694" t="s">
        <v>141</v>
      </c>
      <c r="O694" t="s">
        <v>118</v>
      </c>
      <c r="P694" s="4">
        <v>96950</v>
      </c>
      <c r="Q694" t="s">
        <v>119</v>
      </c>
      <c r="S694" s="5">
        <v>16702875665</v>
      </c>
      <c r="U694">
        <v>81119</v>
      </c>
      <c r="V694" t="s">
        <v>120</v>
      </c>
      <c r="X694" t="s">
        <v>3379</v>
      </c>
      <c r="Y694" t="s">
        <v>3380</v>
      </c>
      <c r="AA694" t="s">
        <v>3381</v>
      </c>
      <c r="AB694" t="s">
        <v>3378</v>
      </c>
      <c r="AD694" t="s">
        <v>141</v>
      </c>
      <c r="AE694" t="s">
        <v>118</v>
      </c>
      <c r="AF694" s="4">
        <v>96950</v>
      </c>
      <c r="AG694" t="s">
        <v>119</v>
      </c>
      <c r="AI694" s="5">
        <v>16702875665</v>
      </c>
      <c r="AK694" t="s">
        <v>3382</v>
      </c>
      <c r="BC694" t="str">
        <f>"49-9071.00"</f>
        <v>49-9071.00</v>
      </c>
      <c r="BD694" t="s">
        <v>240</v>
      </c>
      <c r="BE694" t="s">
        <v>3383</v>
      </c>
      <c r="BF694" t="s">
        <v>3384</v>
      </c>
      <c r="BG694">
        <v>2</v>
      </c>
      <c r="BI694" s="1">
        <v>44896</v>
      </c>
      <c r="BJ694" s="1">
        <v>45260</v>
      </c>
      <c r="BM694">
        <v>35</v>
      </c>
      <c r="BN694">
        <v>0</v>
      </c>
      <c r="BO694">
        <v>7</v>
      </c>
      <c r="BP694">
        <v>7</v>
      </c>
      <c r="BQ694">
        <v>7</v>
      </c>
      <c r="BR694">
        <v>7</v>
      </c>
      <c r="BS694">
        <v>7</v>
      </c>
      <c r="BT694">
        <v>0</v>
      </c>
      <c r="BU694" t="str">
        <f>"9:00 AM"</f>
        <v>9:00 AM</v>
      </c>
      <c r="BV694" t="str">
        <f>"5:00 PM"</f>
        <v>5:00 PM</v>
      </c>
      <c r="BW694" t="s">
        <v>164</v>
      </c>
      <c r="BX694">
        <v>0</v>
      </c>
      <c r="BY694">
        <v>12</v>
      </c>
      <c r="BZ694" t="s">
        <v>113</v>
      </c>
      <c r="CB694" t="s">
        <v>3385</v>
      </c>
      <c r="CC694" t="s">
        <v>3378</v>
      </c>
      <c r="CE694" t="s">
        <v>141</v>
      </c>
      <c r="CF694" t="s">
        <v>118</v>
      </c>
      <c r="CG694" s="4">
        <v>96950</v>
      </c>
      <c r="CH694" s="2">
        <v>9.19</v>
      </c>
      <c r="CI694" s="2">
        <v>9.25</v>
      </c>
      <c r="CJ694" s="2">
        <v>13.78</v>
      </c>
      <c r="CK694" s="2">
        <v>13.87</v>
      </c>
      <c r="CL694" t="s">
        <v>131</v>
      </c>
      <c r="CN694" t="s">
        <v>133</v>
      </c>
      <c r="CP694" t="s">
        <v>113</v>
      </c>
      <c r="CQ694" t="s">
        <v>134</v>
      </c>
      <c r="CR694" t="s">
        <v>113</v>
      </c>
      <c r="CS694" t="s">
        <v>134</v>
      </c>
      <c r="CT694" t="s">
        <v>132</v>
      </c>
      <c r="CU694" t="s">
        <v>134</v>
      </c>
      <c r="CV694" t="s">
        <v>132</v>
      </c>
      <c r="CW694" t="s">
        <v>3386</v>
      </c>
      <c r="CX694" s="5">
        <v>16702358938</v>
      </c>
      <c r="CY694" t="s">
        <v>3382</v>
      </c>
      <c r="CZ694" t="s">
        <v>624</v>
      </c>
      <c r="DA694" t="s">
        <v>134</v>
      </c>
      <c r="DB694" t="s">
        <v>113</v>
      </c>
    </row>
    <row r="695" spans="1:111" ht="14.45" customHeight="1" x14ac:dyDescent="0.25">
      <c r="A695" t="s">
        <v>3387</v>
      </c>
      <c r="B695" t="s">
        <v>187</v>
      </c>
      <c r="C695" s="1">
        <v>44762.914864583334</v>
      </c>
      <c r="D695" s="1">
        <v>44859</v>
      </c>
      <c r="E695" t="s">
        <v>170</v>
      </c>
      <c r="G695" t="s">
        <v>113</v>
      </c>
      <c r="H695" t="s">
        <v>113</v>
      </c>
      <c r="I695" t="s">
        <v>113</v>
      </c>
      <c r="J695" t="s">
        <v>3036</v>
      </c>
      <c r="K695" t="s">
        <v>3037</v>
      </c>
      <c r="L695" t="s">
        <v>3038</v>
      </c>
      <c r="M695" t="s">
        <v>2967</v>
      </c>
      <c r="N695" t="s">
        <v>117</v>
      </c>
      <c r="O695" t="s">
        <v>118</v>
      </c>
      <c r="P695" s="4">
        <v>96950</v>
      </c>
      <c r="Q695" t="s">
        <v>119</v>
      </c>
      <c r="S695" s="5">
        <v>16702332288</v>
      </c>
      <c r="U695">
        <v>812112</v>
      </c>
      <c r="V695" t="s">
        <v>120</v>
      </c>
      <c r="X695" t="s">
        <v>2968</v>
      </c>
      <c r="Y695" t="s">
        <v>2969</v>
      </c>
      <c r="Z695" t="s">
        <v>2970</v>
      </c>
      <c r="AA695" t="s">
        <v>144</v>
      </c>
      <c r="AB695" t="s">
        <v>3388</v>
      </c>
      <c r="AC695" t="s">
        <v>3039</v>
      </c>
      <c r="AD695" t="s">
        <v>556</v>
      </c>
      <c r="AE695" t="s">
        <v>118</v>
      </c>
      <c r="AF695" s="4">
        <v>96950</v>
      </c>
      <c r="AG695" t="s">
        <v>119</v>
      </c>
      <c r="AI695" s="5">
        <v>16702331328</v>
      </c>
      <c r="AK695" t="s">
        <v>2971</v>
      </c>
      <c r="BC695" t="str">
        <f>"39-5012.00"</f>
        <v>39-5012.00</v>
      </c>
      <c r="BD695" t="s">
        <v>806</v>
      </c>
      <c r="BE695" t="s">
        <v>3040</v>
      </c>
      <c r="BF695" t="s">
        <v>1599</v>
      </c>
      <c r="BG695">
        <v>1</v>
      </c>
      <c r="BH695">
        <v>1</v>
      </c>
      <c r="BI695" s="1">
        <v>44835</v>
      </c>
      <c r="BJ695" s="1">
        <v>45199</v>
      </c>
      <c r="BK695" s="1">
        <v>44859</v>
      </c>
      <c r="BL695" s="1">
        <v>45199</v>
      </c>
      <c r="BM695">
        <v>35</v>
      </c>
      <c r="BN695">
        <v>0</v>
      </c>
      <c r="BO695">
        <v>7</v>
      </c>
      <c r="BP695">
        <v>7</v>
      </c>
      <c r="BQ695">
        <v>7</v>
      </c>
      <c r="BR695">
        <v>7</v>
      </c>
      <c r="BS695">
        <v>7</v>
      </c>
      <c r="BT695">
        <v>0</v>
      </c>
      <c r="BU695" t="str">
        <f>"10:00 AM"</f>
        <v>10:00 AM</v>
      </c>
      <c r="BV695" t="str">
        <f>"7:00 PM"</f>
        <v>7:00 PM</v>
      </c>
      <c r="BW695" t="s">
        <v>164</v>
      </c>
      <c r="BX695">
        <v>0</v>
      </c>
      <c r="BY695">
        <v>12</v>
      </c>
      <c r="BZ695" t="s">
        <v>113</v>
      </c>
      <c r="CB695" t="s">
        <v>228</v>
      </c>
      <c r="CC695" t="s">
        <v>3041</v>
      </c>
      <c r="CD695" t="s">
        <v>3042</v>
      </c>
      <c r="CE695" t="s">
        <v>117</v>
      </c>
      <c r="CF695" t="s">
        <v>118</v>
      </c>
      <c r="CG695" s="4">
        <v>96950</v>
      </c>
      <c r="CH695" s="2">
        <v>7.52</v>
      </c>
      <c r="CI695" s="2">
        <v>7.52</v>
      </c>
      <c r="CJ695" s="2">
        <v>11.28</v>
      </c>
      <c r="CK695" s="2">
        <v>11.28</v>
      </c>
      <c r="CL695" t="s">
        <v>131</v>
      </c>
      <c r="CM695" t="s">
        <v>228</v>
      </c>
      <c r="CN695" t="s">
        <v>133</v>
      </c>
      <c r="CP695" t="s">
        <v>113</v>
      </c>
      <c r="CQ695" t="s">
        <v>134</v>
      </c>
      <c r="CR695" t="s">
        <v>113</v>
      </c>
      <c r="CS695" t="s">
        <v>134</v>
      </c>
      <c r="CT695" t="s">
        <v>132</v>
      </c>
      <c r="CU695" t="s">
        <v>134</v>
      </c>
      <c r="CV695" t="s">
        <v>132</v>
      </c>
      <c r="CW695" t="s">
        <v>1601</v>
      </c>
      <c r="CX695" s="5">
        <v>16702332288</v>
      </c>
      <c r="CY695" t="s">
        <v>2971</v>
      </c>
      <c r="CZ695" t="s">
        <v>132</v>
      </c>
      <c r="DA695" t="s">
        <v>134</v>
      </c>
      <c r="DB695" t="s">
        <v>113</v>
      </c>
    </row>
    <row r="696" spans="1:111" ht="14.45" customHeight="1" x14ac:dyDescent="0.25">
      <c r="A696" t="s">
        <v>3389</v>
      </c>
      <c r="B696" t="s">
        <v>356</v>
      </c>
      <c r="C696" s="1">
        <v>44737.214725115744</v>
      </c>
      <c r="D696" s="1">
        <v>44859</v>
      </c>
      <c r="E696" t="s">
        <v>170</v>
      </c>
      <c r="G696" t="s">
        <v>134</v>
      </c>
      <c r="H696" t="s">
        <v>113</v>
      </c>
      <c r="I696" t="s">
        <v>113</v>
      </c>
      <c r="J696" t="s">
        <v>3390</v>
      </c>
      <c r="K696" t="s">
        <v>3391</v>
      </c>
      <c r="L696" t="s">
        <v>3392</v>
      </c>
      <c r="M696" t="s">
        <v>3393</v>
      </c>
      <c r="N696" t="s">
        <v>141</v>
      </c>
      <c r="O696" t="s">
        <v>118</v>
      </c>
      <c r="P696" s="4">
        <v>96950</v>
      </c>
      <c r="Q696" t="s">
        <v>119</v>
      </c>
      <c r="R696" t="s">
        <v>132</v>
      </c>
      <c r="S696" s="5">
        <v>16707899092</v>
      </c>
      <c r="U696">
        <v>722515</v>
      </c>
      <c r="V696" t="s">
        <v>120</v>
      </c>
      <c r="X696" t="s">
        <v>3394</v>
      </c>
      <c r="Y696" t="s">
        <v>3395</v>
      </c>
      <c r="Z696" t="s">
        <v>3396</v>
      </c>
      <c r="AA696" t="s">
        <v>1016</v>
      </c>
      <c r="AB696" t="s">
        <v>3392</v>
      </c>
      <c r="AC696" t="s">
        <v>3393</v>
      </c>
      <c r="AD696" t="s">
        <v>141</v>
      </c>
      <c r="AE696" t="s">
        <v>118</v>
      </c>
      <c r="AF696" s="4">
        <v>96950</v>
      </c>
      <c r="AG696" t="s">
        <v>119</v>
      </c>
      <c r="AH696" t="s">
        <v>132</v>
      </c>
      <c r="AI696" s="5">
        <v>16707899092</v>
      </c>
      <c r="AK696" t="s">
        <v>3397</v>
      </c>
      <c r="BC696" t="str">
        <f>"35-3022.01"</f>
        <v>35-3022.01</v>
      </c>
      <c r="BD696" t="s">
        <v>3398</v>
      </c>
      <c r="BE696" t="s">
        <v>3399</v>
      </c>
      <c r="BF696" t="s">
        <v>3400</v>
      </c>
      <c r="BG696">
        <v>2</v>
      </c>
      <c r="BI696" s="1">
        <v>44816</v>
      </c>
      <c r="BJ696" s="1">
        <v>45180</v>
      </c>
      <c r="BM696">
        <v>40</v>
      </c>
      <c r="BN696">
        <v>0</v>
      </c>
      <c r="BO696">
        <v>8</v>
      </c>
      <c r="BP696">
        <v>8</v>
      </c>
      <c r="BQ696">
        <v>8</v>
      </c>
      <c r="BR696">
        <v>8</v>
      </c>
      <c r="BS696">
        <v>8</v>
      </c>
      <c r="BT696">
        <v>0</v>
      </c>
      <c r="BU696" t="str">
        <f>"6:00 AM"</f>
        <v>6:00 AM</v>
      </c>
      <c r="BV696" t="str">
        <f>"3:00 PM"</f>
        <v>3:00 PM</v>
      </c>
      <c r="BW696" t="s">
        <v>128</v>
      </c>
      <c r="BX696">
        <v>0</v>
      </c>
      <c r="BY696">
        <v>3</v>
      </c>
      <c r="BZ696" t="s">
        <v>113</v>
      </c>
      <c r="CB696" s="3" t="s">
        <v>3401</v>
      </c>
      <c r="CC696" t="s">
        <v>3402</v>
      </c>
      <c r="CD696" t="s">
        <v>3393</v>
      </c>
      <c r="CE696" t="s">
        <v>141</v>
      </c>
      <c r="CF696" t="s">
        <v>118</v>
      </c>
      <c r="CG696" s="4">
        <v>96950</v>
      </c>
      <c r="CH696" s="2">
        <v>7.5</v>
      </c>
      <c r="CI696" s="2">
        <v>9.5</v>
      </c>
      <c r="CL696" t="s">
        <v>131</v>
      </c>
      <c r="CM696" t="s">
        <v>128</v>
      </c>
      <c r="CN696" t="s">
        <v>133</v>
      </c>
      <c r="CP696" t="s">
        <v>113</v>
      </c>
      <c r="CQ696" t="s">
        <v>134</v>
      </c>
      <c r="CR696" t="s">
        <v>113</v>
      </c>
      <c r="CS696" t="s">
        <v>113</v>
      </c>
      <c r="CT696" t="s">
        <v>134</v>
      </c>
      <c r="CU696" t="s">
        <v>134</v>
      </c>
      <c r="CV696" t="s">
        <v>132</v>
      </c>
      <c r="CW696" t="s">
        <v>128</v>
      </c>
      <c r="CX696" s="5">
        <v>16707899092</v>
      </c>
      <c r="CY696" t="s">
        <v>3397</v>
      </c>
      <c r="CZ696" t="s">
        <v>132</v>
      </c>
      <c r="DA696" t="s">
        <v>134</v>
      </c>
      <c r="DB696" t="s">
        <v>113</v>
      </c>
    </row>
    <row r="697" spans="1:111" ht="14.45" customHeight="1" x14ac:dyDescent="0.25">
      <c r="A697" t="s">
        <v>3403</v>
      </c>
      <c r="B697" t="s">
        <v>111</v>
      </c>
      <c r="C697" s="1">
        <v>44768.941204976851</v>
      </c>
      <c r="D697" s="1">
        <v>44859</v>
      </c>
      <c r="E697" t="s">
        <v>112</v>
      </c>
      <c r="F697" s="1">
        <v>44833.833333333336</v>
      </c>
      <c r="G697" t="s">
        <v>113</v>
      </c>
      <c r="H697" t="s">
        <v>113</v>
      </c>
      <c r="I697" t="s">
        <v>113</v>
      </c>
      <c r="J697" t="s">
        <v>3404</v>
      </c>
      <c r="L697" t="s">
        <v>3405</v>
      </c>
      <c r="N697" t="s">
        <v>117</v>
      </c>
      <c r="O697" t="s">
        <v>118</v>
      </c>
      <c r="P697" s="4">
        <v>96950</v>
      </c>
      <c r="Q697" t="s">
        <v>119</v>
      </c>
      <c r="S697" s="5">
        <v>16702347976</v>
      </c>
      <c r="U697">
        <v>72111</v>
      </c>
      <c r="V697" t="s">
        <v>120</v>
      </c>
      <c r="X697" t="s">
        <v>2839</v>
      </c>
      <c r="Y697" t="s">
        <v>3406</v>
      </c>
      <c r="AA697" t="s">
        <v>390</v>
      </c>
      <c r="AB697" t="s">
        <v>3405</v>
      </c>
      <c r="AD697" t="s">
        <v>117</v>
      </c>
      <c r="AE697" t="s">
        <v>118</v>
      </c>
      <c r="AF697" s="4">
        <v>96950</v>
      </c>
      <c r="AG697" t="s">
        <v>119</v>
      </c>
      <c r="AI697" s="5">
        <v>16702850535</v>
      </c>
      <c r="AK697" t="s">
        <v>3407</v>
      </c>
      <c r="BC697" t="str">
        <f>"35-1012.00"</f>
        <v>35-1012.00</v>
      </c>
      <c r="BD697" t="s">
        <v>338</v>
      </c>
      <c r="BE697" t="s">
        <v>3408</v>
      </c>
      <c r="BF697" t="s">
        <v>3409</v>
      </c>
      <c r="BG697">
        <v>5</v>
      </c>
      <c r="BI697" s="1">
        <v>44835</v>
      </c>
      <c r="BJ697" s="1">
        <v>45199</v>
      </c>
      <c r="BM697">
        <v>35</v>
      </c>
      <c r="BN697">
        <v>7</v>
      </c>
      <c r="BO697">
        <v>0</v>
      </c>
      <c r="BP697">
        <v>7</v>
      </c>
      <c r="BQ697">
        <v>0</v>
      </c>
      <c r="BR697">
        <v>7</v>
      </c>
      <c r="BS697">
        <v>7</v>
      </c>
      <c r="BT697">
        <v>7</v>
      </c>
      <c r="BU697" t="str">
        <f>"6:00 AM"</f>
        <v>6:00 AM</v>
      </c>
      <c r="BV697" t="str">
        <f>"1:00 PM"</f>
        <v>1:00 PM</v>
      </c>
      <c r="BW697" t="s">
        <v>164</v>
      </c>
      <c r="BX697">
        <v>0</v>
      </c>
      <c r="BY697">
        <v>12</v>
      </c>
      <c r="BZ697" t="s">
        <v>134</v>
      </c>
      <c r="CA697">
        <v>12</v>
      </c>
      <c r="CB697" t="s">
        <v>3410</v>
      </c>
      <c r="CC697" t="s">
        <v>3411</v>
      </c>
      <c r="CD697" t="s">
        <v>3405</v>
      </c>
      <c r="CE697" t="s">
        <v>117</v>
      </c>
      <c r="CF697" t="s">
        <v>118</v>
      </c>
      <c r="CG697" s="4">
        <v>96950</v>
      </c>
      <c r="CH697" s="2">
        <v>9.75</v>
      </c>
      <c r="CI697" s="2">
        <v>11.7</v>
      </c>
      <c r="CJ697" s="2">
        <v>14.62</v>
      </c>
      <c r="CK697" s="2">
        <v>17.55</v>
      </c>
      <c r="CL697" t="s">
        <v>131</v>
      </c>
      <c r="CN697" t="s">
        <v>133</v>
      </c>
      <c r="CP697" t="s">
        <v>113</v>
      </c>
      <c r="CQ697" t="s">
        <v>134</v>
      </c>
      <c r="CR697" t="s">
        <v>113</v>
      </c>
      <c r="CS697" t="s">
        <v>134</v>
      </c>
      <c r="CT697" t="s">
        <v>132</v>
      </c>
      <c r="CU697" t="s">
        <v>134</v>
      </c>
      <c r="CV697" t="s">
        <v>132</v>
      </c>
      <c r="CW697" t="s">
        <v>3412</v>
      </c>
      <c r="CX697" s="5">
        <v>16702347976</v>
      </c>
      <c r="CY697" t="s">
        <v>3413</v>
      </c>
      <c r="CZ697" t="s">
        <v>132</v>
      </c>
      <c r="DA697" t="s">
        <v>134</v>
      </c>
      <c r="DB697" t="s">
        <v>113</v>
      </c>
    </row>
    <row r="698" spans="1:111" ht="14.45" customHeight="1" x14ac:dyDescent="0.25">
      <c r="A698" t="s">
        <v>3414</v>
      </c>
      <c r="B698" t="s">
        <v>111</v>
      </c>
      <c r="C698" s="1">
        <v>44763.321595717593</v>
      </c>
      <c r="D698" s="1">
        <v>44859</v>
      </c>
      <c r="E698" t="s">
        <v>112</v>
      </c>
      <c r="F698" s="1">
        <v>44833.833333333336</v>
      </c>
      <c r="G698" t="s">
        <v>113</v>
      </c>
      <c r="H698" t="s">
        <v>113</v>
      </c>
      <c r="I698" t="s">
        <v>113</v>
      </c>
      <c r="J698" t="s">
        <v>3415</v>
      </c>
      <c r="L698" t="s">
        <v>3416</v>
      </c>
      <c r="N698" t="s">
        <v>586</v>
      </c>
      <c r="O698" t="s">
        <v>118</v>
      </c>
      <c r="P698" s="4">
        <v>96950</v>
      </c>
      <c r="Q698" t="s">
        <v>119</v>
      </c>
      <c r="S698" s="5">
        <v>16702872199</v>
      </c>
      <c r="U698">
        <v>561520</v>
      </c>
      <c r="V698" t="s">
        <v>120</v>
      </c>
      <c r="X698" t="s">
        <v>862</v>
      </c>
      <c r="Y698" t="s">
        <v>3417</v>
      </c>
      <c r="AA698" t="s">
        <v>1092</v>
      </c>
      <c r="AB698" t="s">
        <v>3416</v>
      </c>
      <c r="AD698" t="s">
        <v>586</v>
      </c>
      <c r="AE698" t="s">
        <v>118</v>
      </c>
      <c r="AF698" s="4">
        <v>96950</v>
      </c>
      <c r="AG698" t="s">
        <v>119</v>
      </c>
      <c r="AI698" s="5">
        <v>16702872199</v>
      </c>
      <c r="AK698" t="s">
        <v>3418</v>
      </c>
      <c r="BC698" t="str">
        <f>"39-7011.00"</f>
        <v>39-7011.00</v>
      </c>
      <c r="BD698" t="s">
        <v>377</v>
      </c>
      <c r="BE698" t="s">
        <v>3419</v>
      </c>
      <c r="BF698" t="s">
        <v>377</v>
      </c>
      <c r="BG698">
        <v>4</v>
      </c>
      <c r="BI698" s="1">
        <v>44835</v>
      </c>
      <c r="BJ698" s="1">
        <v>45199</v>
      </c>
      <c r="BM698">
        <v>35</v>
      </c>
      <c r="BN698">
        <v>0</v>
      </c>
      <c r="BO698">
        <v>7</v>
      </c>
      <c r="BP698">
        <v>7</v>
      </c>
      <c r="BQ698">
        <v>7</v>
      </c>
      <c r="BR698">
        <v>7</v>
      </c>
      <c r="BS698">
        <v>7</v>
      </c>
      <c r="BT698">
        <v>0</v>
      </c>
      <c r="BU698" t="str">
        <f>"9:00 AM"</f>
        <v>9:00 AM</v>
      </c>
      <c r="BV698" t="str">
        <f>"5:00 PM"</f>
        <v>5:00 PM</v>
      </c>
      <c r="BW698" t="s">
        <v>164</v>
      </c>
      <c r="BX698">
        <v>0</v>
      </c>
      <c r="BY698">
        <v>24</v>
      </c>
      <c r="BZ698" t="s">
        <v>113</v>
      </c>
      <c r="CB698" s="3" t="s">
        <v>3420</v>
      </c>
      <c r="CC698" t="s">
        <v>2538</v>
      </c>
      <c r="CE698" t="s">
        <v>130</v>
      </c>
      <c r="CF698" t="s">
        <v>118</v>
      </c>
      <c r="CG698" s="4">
        <v>96950</v>
      </c>
      <c r="CH698" s="2">
        <v>9.85</v>
      </c>
      <c r="CI698" s="2">
        <v>9.85</v>
      </c>
      <c r="CJ698" s="2">
        <v>14.78</v>
      </c>
      <c r="CK698" s="2">
        <v>14.78</v>
      </c>
      <c r="CL698" t="s">
        <v>131</v>
      </c>
      <c r="CM698" t="s">
        <v>557</v>
      </c>
      <c r="CN698" t="s">
        <v>133</v>
      </c>
      <c r="CP698" t="s">
        <v>113</v>
      </c>
      <c r="CQ698" t="s">
        <v>134</v>
      </c>
      <c r="CR698" t="s">
        <v>113</v>
      </c>
      <c r="CS698" t="s">
        <v>134</v>
      </c>
      <c r="CT698" t="s">
        <v>132</v>
      </c>
      <c r="CU698" t="s">
        <v>134</v>
      </c>
      <c r="CV698" t="s">
        <v>132</v>
      </c>
      <c r="CW698" t="s">
        <v>3110</v>
      </c>
      <c r="CX698" s="5">
        <v>16702872199</v>
      </c>
      <c r="CY698" t="s">
        <v>3418</v>
      </c>
      <c r="CZ698" t="s">
        <v>132</v>
      </c>
      <c r="DA698" t="s">
        <v>134</v>
      </c>
      <c r="DB698" t="s">
        <v>113</v>
      </c>
      <c r="DC698" t="s">
        <v>3421</v>
      </c>
      <c r="DD698" t="s">
        <v>3422</v>
      </c>
      <c r="DF698" t="s">
        <v>3423</v>
      </c>
      <c r="DG698" t="s">
        <v>3418</v>
      </c>
    </row>
    <row r="699" spans="1:111" ht="14.45" customHeight="1" x14ac:dyDescent="0.25">
      <c r="A699" t="s">
        <v>3424</v>
      </c>
      <c r="B699" t="s">
        <v>111</v>
      </c>
      <c r="C699" s="1">
        <v>44763.332926273149</v>
      </c>
      <c r="D699" s="1">
        <v>44859</v>
      </c>
      <c r="E699" t="s">
        <v>112</v>
      </c>
      <c r="F699" s="1">
        <v>44833.833333333336</v>
      </c>
      <c r="G699" t="s">
        <v>113</v>
      </c>
      <c r="H699" t="s">
        <v>113</v>
      </c>
      <c r="I699" t="s">
        <v>113</v>
      </c>
      <c r="J699" t="s">
        <v>3415</v>
      </c>
      <c r="L699" t="s">
        <v>3416</v>
      </c>
      <c r="N699" t="s">
        <v>586</v>
      </c>
      <c r="O699" t="s">
        <v>118</v>
      </c>
      <c r="P699" s="4">
        <v>96950</v>
      </c>
      <c r="Q699" t="s">
        <v>119</v>
      </c>
      <c r="S699" s="5">
        <v>16702872199</v>
      </c>
      <c r="U699">
        <v>561520</v>
      </c>
      <c r="V699" t="s">
        <v>120</v>
      </c>
      <c r="X699" t="s">
        <v>862</v>
      </c>
      <c r="Y699" t="s">
        <v>3417</v>
      </c>
      <c r="AA699" t="s">
        <v>1092</v>
      </c>
      <c r="AB699" t="s">
        <v>3416</v>
      </c>
      <c r="AD699" t="s">
        <v>586</v>
      </c>
      <c r="AE699" t="s">
        <v>118</v>
      </c>
      <c r="AF699" s="4">
        <v>96950</v>
      </c>
      <c r="AG699" t="s">
        <v>119</v>
      </c>
      <c r="AI699" s="5">
        <v>16702872199</v>
      </c>
      <c r="AK699" t="s">
        <v>3418</v>
      </c>
      <c r="BC699" t="str">
        <f>"39-7011.00"</f>
        <v>39-7011.00</v>
      </c>
      <c r="BD699" t="s">
        <v>377</v>
      </c>
      <c r="BE699" t="s">
        <v>3419</v>
      </c>
      <c r="BF699" t="s">
        <v>377</v>
      </c>
      <c r="BG699">
        <v>4</v>
      </c>
      <c r="BI699" s="1">
        <v>44835</v>
      </c>
      <c r="BJ699" s="1">
        <v>45199</v>
      </c>
      <c r="BM699">
        <v>35</v>
      </c>
      <c r="BN699">
        <v>0</v>
      </c>
      <c r="BO699">
        <v>7</v>
      </c>
      <c r="BP699">
        <v>7</v>
      </c>
      <c r="BQ699">
        <v>7</v>
      </c>
      <c r="BR699">
        <v>7</v>
      </c>
      <c r="BS699">
        <v>7</v>
      </c>
      <c r="BT699">
        <v>0</v>
      </c>
      <c r="BU699" t="str">
        <f>"9:00 AM"</f>
        <v>9:00 AM</v>
      </c>
      <c r="BV699" t="str">
        <f>"5:00 PM"</f>
        <v>5:00 PM</v>
      </c>
      <c r="BW699" t="s">
        <v>164</v>
      </c>
      <c r="BX699">
        <v>0</v>
      </c>
      <c r="BY699">
        <v>12</v>
      </c>
      <c r="BZ699" t="s">
        <v>113</v>
      </c>
      <c r="CB699" s="3" t="s">
        <v>3425</v>
      </c>
      <c r="CC699" t="s">
        <v>2538</v>
      </c>
      <c r="CE699" t="s">
        <v>130</v>
      </c>
      <c r="CF699" t="s">
        <v>118</v>
      </c>
      <c r="CG699" s="4">
        <v>96950</v>
      </c>
      <c r="CH699" s="2">
        <v>9.85</v>
      </c>
      <c r="CI699" s="2">
        <v>9.85</v>
      </c>
      <c r="CJ699" s="2">
        <v>14.78</v>
      </c>
      <c r="CK699" s="2">
        <v>14.78</v>
      </c>
      <c r="CL699" t="s">
        <v>131</v>
      </c>
      <c r="CM699" t="s">
        <v>557</v>
      </c>
      <c r="CN699" t="s">
        <v>133</v>
      </c>
      <c r="CP699" t="s">
        <v>113</v>
      </c>
      <c r="CQ699" t="s">
        <v>134</v>
      </c>
      <c r="CR699" t="s">
        <v>113</v>
      </c>
      <c r="CS699" t="s">
        <v>134</v>
      </c>
      <c r="CT699" t="s">
        <v>132</v>
      </c>
      <c r="CU699" t="s">
        <v>134</v>
      </c>
      <c r="CV699" t="s">
        <v>132</v>
      </c>
      <c r="CW699" t="s">
        <v>2652</v>
      </c>
      <c r="CX699" s="5">
        <v>16702872199</v>
      </c>
      <c r="CY699" t="s">
        <v>3418</v>
      </c>
      <c r="CZ699" t="s">
        <v>132</v>
      </c>
      <c r="DA699" t="s">
        <v>134</v>
      </c>
      <c r="DB699" t="s">
        <v>113</v>
      </c>
      <c r="DC699" t="s">
        <v>3421</v>
      </c>
      <c r="DD699" t="s">
        <v>3422</v>
      </c>
      <c r="DF699" t="s">
        <v>3423</v>
      </c>
      <c r="DG699" t="s">
        <v>3418</v>
      </c>
    </row>
    <row r="700" spans="1:111" ht="14.45" customHeight="1" x14ac:dyDescent="0.25">
      <c r="A700" t="s">
        <v>3426</v>
      </c>
      <c r="B700" t="s">
        <v>111</v>
      </c>
      <c r="C700" s="1">
        <v>44770.059948495371</v>
      </c>
      <c r="D700" s="1">
        <v>44859</v>
      </c>
      <c r="E700" t="s">
        <v>170</v>
      </c>
      <c r="G700" t="s">
        <v>113</v>
      </c>
      <c r="H700" t="s">
        <v>113</v>
      </c>
      <c r="I700" t="s">
        <v>113</v>
      </c>
      <c r="J700" t="s">
        <v>3404</v>
      </c>
      <c r="L700" t="s">
        <v>3405</v>
      </c>
      <c r="N700" t="s">
        <v>117</v>
      </c>
      <c r="O700" t="s">
        <v>118</v>
      </c>
      <c r="P700" s="4">
        <v>96950</v>
      </c>
      <c r="Q700" t="s">
        <v>119</v>
      </c>
      <c r="S700" s="5">
        <v>16702347976</v>
      </c>
      <c r="U700">
        <v>72111</v>
      </c>
      <c r="V700" t="s">
        <v>120</v>
      </c>
      <c r="X700" t="s">
        <v>2839</v>
      </c>
      <c r="Y700" t="s">
        <v>3406</v>
      </c>
      <c r="AA700" t="s">
        <v>390</v>
      </c>
      <c r="AB700" t="s">
        <v>3405</v>
      </c>
      <c r="AD700" t="s">
        <v>117</v>
      </c>
      <c r="AE700" t="s">
        <v>118</v>
      </c>
      <c r="AF700" s="4">
        <v>96950</v>
      </c>
      <c r="AG700" t="s">
        <v>119</v>
      </c>
      <c r="AI700" s="5">
        <v>16702850535</v>
      </c>
      <c r="AK700" t="s">
        <v>3407</v>
      </c>
      <c r="BC700" t="str">
        <f>"35-3031.00"</f>
        <v>35-3031.00</v>
      </c>
      <c r="BD700" t="s">
        <v>415</v>
      </c>
      <c r="BE700" t="s">
        <v>3427</v>
      </c>
      <c r="BF700" t="s">
        <v>3428</v>
      </c>
      <c r="BG700">
        <v>5</v>
      </c>
      <c r="BI700" s="1">
        <v>44835</v>
      </c>
      <c r="BJ700" s="1">
        <v>45199</v>
      </c>
      <c r="BM700">
        <v>35</v>
      </c>
      <c r="BN700">
        <v>0</v>
      </c>
      <c r="BO700">
        <v>7</v>
      </c>
      <c r="BP700">
        <v>7</v>
      </c>
      <c r="BQ700">
        <v>7</v>
      </c>
      <c r="BR700">
        <v>7</v>
      </c>
      <c r="BS700">
        <v>7</v>
      </c>
      <c r="BT700">
        <v>0</v>
      </c>
      <c r="BU700" t="str">
        <f>"9:00 AM"</f>
        <v>9:00 AM</v>
      </c>
      <c r="BV700" t="str">
        <f>"4:00 PM"</f>
        <v>4:00 PM</v>
      </c>
      <c r="BW700" t="s">
        <v>164</v>
      </c>
      <c r="BX700">
        <v>0</v>
      </c>
      <c r="BY700">
        <v>12</v>
      </c>
      <c r="BZ700" t="s">
        <v>113</v>
      </c>
      <c r="CB700" s="3" t="s">
        <v>3429</v>
      </c>
      <c r="CC700" t="s">
        <v>3411</v>
      </c>
      <c r="CD700" t="s">
        <v>3405</v>
      </c>
      <c r="CE700" t="s">
        <v>117</v>
      </c>
      <c r="CF700" t="s">
        <v>118</v>
      </c>
      <c r="CG700" s="4">
        <v>96950</v>
      </c>
      <c r="CH700" s="2">
        <v>8.17</v>
      </c>
      <c r="CI700" s="2">
        <v>9.8000000000000007</v>
      </c>
      <c r="CJ700" s="2">
        <v>12.25</v>
      </c>
      <c r="CK700" s="2">
        <v>14.71</v>
      </c>
      <c r="CL700" t="s">
        <v>131</v>
      </c>
      <c r="CN700" t="s">
        <v>133</v>
      </c>
      <c r="CP700" t="s">
        <v>113</v>
      </c>
      <c r="CQ700" t="s">
        <v>134</v>
      </c>
      <c r="CR700" t="s">
        <v>113</v>
      </c>
      <c r="CS700" t="s">
        <v>134</v>
      </c>
      <c r="CT700" t="s">
        <v>132</v>
      </c>
      <c r="CU700" t="s">
        <v>134</v>
      </c>
      <c r="CV700" t="s">
        <v>132</v>
      </c>
      <c r="CW700" t="s">
        <v>3430</v>
      </c>
      <c r="CX700" s="5">
        <v>16702347976</v>
      </c>
      <c r="CY700" t="s">
        <v>3413</v>
      </c>
      <c r="CZ700" t="s">
        <v>132</v>
      </c>
      <c r="DA700" t="s">
        <v>134</v>
      </c>
      <c r="DB700" t="s">
        <v>113</v>
      </c>
    </row>
    <row r="701" spans="1:111" ht="14.45" customHeight="1" x14ac:dyDescent="0.25">
      <c r="A701" t="s">
        <v>3431</v>
      </c>
      <c r="B701" t="s">
        <v>111</v>
      </c>
      <c r="C701" s="1">
        <v>44770.045333796297</v>
      </c>
      <c r="D701" s="1">
        <v>44859</v>
      </c>
      <c r="E701" t="s">
        <v>170</v>
      </c>
      <c r="G701" t="s">
        <v>113</v>
      </c>
      <c r="H701" t="s">
        <v>113</v>
      </c>
      <c r="I701" t="s">
        <v>113</v>
      </c>
      <c r="J701" t="s">
        <v>3404</v>
      </c>
      <c r="L701" t="s">
        <v>3405</v>
      </c>
      <c r="N701" t="s">
        <v>117</v>
      </c>
      <c r="O701" t="s">
        <v>118</v>
      </c>
      <c r="P701" s="4">
        <v>96950</v>
      </c>
      <c r="Q701" t="s">
        <v>119</v>
      </c>
      <c r="S701" s="5">
        <v>16702347976</v>
      </c>
      <c r="U701">
        <v>72111</v>
      </c>
      <c r="V701" t="s">
        <v>120</v>
      </c>
      <c r="X701" t="s">
        <v>2839</v>
      </c>
      <c r="Y701" t="s">
        <v>3406</v>
      </c>
      <c r="AA701" t="s">
        <v>390</v>
      </c>
      <c r="AB701" t="s">
        <v>3405</v>
      </c>
      <c r="AD701" t="s">
        <v>117</v>
      </c>
      <c r="AE701" t="s">
        <v>118</v>
      </c>
      <c r="AF701" s="4">
        <v>96950</v>
      </c>
      <c r="AG701" t="s">
        <v>119</v>
      </c>
      <c r="AI701" s="5">
        <v>16702850535</v>
      </c>
      <c r="AK701" t="s">
        <v>3407</v>
      </c>
      <c r="BC701" t="str">
        <f>"35-2014.00"</f>
        <v>35-2014.00</v>
      </c>
      <c r="BD701" t="s">
        <v>287</v>
      </c>
      <c r="BE701" t="s">
        <v>3432</v>
      </c>
      <c r="BF701" t="s">
        <v>289</v>
      </c>
      <c r="BG701">
        <v>5</v>
      </c>
      <c r="BI701" s="1">
        <v>44835</v>
      </c>
      <c r="BJ701" s="1">
        <v>45199</v>
      </c>
      <c r="BM701">
        <v>35</v>
      </c>
      <c r="BN701">
        <v>0</v>
      </c>
      <c r="BO701">
        <v>7</v>
      </c>
      <c r="BP701">
        <v>7</v>
      </c>
      <c r="BQ701">
        <v>7</v>
      </c>
      <c r="BR701">
        <v>7</v>
      </c>
      <c r="BS701">
        <v>7</v>
      </c>
      <c r="BT701">
        <v>0</v>
      </c>
      <c r="BU701" t="str">
        <f>"5:00 AM"</f>
        <v>5:00 AM</v>
      </c>
      <c r="BV701" t="str">
        <f>"12:00 PM"</f>
        <v>12:00 PM</v>
      </c>
      <c r="BW701" t="s">
        <v>164</v>
      </c>
      <c r="BX701">
        <v>0</v>
      </c>
      <c r="BY701">
        <v>12</v>
      </c>
      <c r="BZ701" t="s">
        <v>113</v>
      </c>
      <c r="CB701" t="s">
        <v>3433</v>
      </c>
      <c r="CC701" t="s">
        <v>3411</v>
      </c>
      <c r="CD701" t="s">
        <v>3405</v>
      </c>
      <c r="CE701" t="s">
        <v>117</v>
      </c>
      <c r="CF701" t="s">
        <v>118</v>
      </c>
      <c r="CG701" s="4">
        <v>96950</v>
      </c>
      <c r="CH701" s="2">
        <v>8.5500000000000007</v>
      </c>
      <c r="CI701" s="2">
        <v>10.26</v>
      </c>
      <c r="CJ701" s="2">
        <v>12.82</v>
      </c>
      <c r="CK701" s="2">
        <v>15.39</v>
      </c>
      <c r="CL701" t="s">
        <v>131</v>
      </c>
      <c r="CN701" t="s">
        <v>133</v>
      </c>
      <c r="CP701" t="s">
        <v>113</v>
      </c>
      <c r="CQ701" t="s">
        <v>134</v>
      </c>
      <c r="CR701" t="s">
        <v>113</v>
      </c>
      <c r="CS701" t="s">
        <v>134</v>
      </c>
      <c r="CT701" t="s">
        <v>132</v>
      </c>
      <c r="CU701" t="s">
        <v>134</v>
      </c>
      <c r="CV701" t="s">
        <v>132</v>
      </c>
      <c r="CW701" t="s">
        <v>3430</v>
      </c>
      <c r="CX701" s="5">
        <v>16702347976</v>
      </c>
      <c r="CY701" t="s">
        <v>3413</v>
      </c>
      <c r="CZ701" t="s">
        <v>132</v>
      </c>
      <c r="DA701" t="s">
        <v>134</v>
      </c>
      <c r="DB701" t="s">
        <v>113</v>
      </c>
    </row>
    <row r="702" spans="1:111" ht="14.45" customHeight="1" x14ac:dyDescent="0.25">
      <c r="A702" t="s">
        <v>3434</v>
      </c>
      <c r="B702" t="s">
        <v>187</v>
      </c>
      <c r="C702" s="1">
        <v>44769.888075578703</v>
      </c>
      <c r="D702" s="1">
        <v>44859</v>
      </c>
      <c r="E702" t="s">
        <v>170</v>
      </c>
      <c r="G702" t="s">
        <v>113</v>
      </c>
      <c r="H702" t="s">
        <v>113</v>
      </c>
      <c r="I702" t="s">
        <v>113</v>
      </c>
      <c r="J702" t="s">
        <v>3351</v>
      </c>
      <c r="L702" t="s">
        <v>3355</v>
      </c>
      <c r="M702" t="s">
        <v>3435</v>
      </c>
      <c r="N702" t="s">
        <v>117</v>
      </c>
      <c r="O702" t="s">
        <v>118</v>
      </c>
      <c r="P702" s="4">
        <v>96950</v>
      </c>
      <c r="Q702" t="s">
        <v>119</v>
      </c>
      <c r="S702" s="5">
        <v>16702355009</v>
      </c>
      <c r="U702">
        <v>561311</v>
      </c>
      <c r="V702" t="s">
        <v>120</v>
      </c>
      <c r="X702" t="s">
        <v>1804</v>
      </c>
      <c r="Y702" t="s">
        <v>1803</v>
      </c>
      <c r="Z702" t="s">
        <v>3354</v>
      </c>
      <c r="AA702" t="s">
        <v>144</v>
      </c>
      <c r="AB702" t="s">
        <v>1799</v>
      </c>
      <c r="AC702" t="s">
        <v>3353</v>
      </c>
      <c r="AD702" t="s">
        <v>117</v>
      </c>
      <c r="AE702" t="s">
        <v>118</v>
      </c>
      <c r="AF702" s="4">
        <v>96950</v>
      </c>
      <c r="AG702" t="s">
        <v>119</v>
      </c>
      <c r="AI702" s="5">
        <v>16702355009</v>
      </c>
      <c r="AK702" t="s">
        <v>1814</v>
      </c>
      <c r="BC702" t="str">
        <f>"51-3011.00"</f>
        <v>51-3011.00</v>
      </c>
      <c r="BD702" t="s">
        <v>718</v>
      </c>
      <c r="BE702" t="s">
        <v>3436</v>
      </c>
      <c r="BF702" t="s">
        <v>3437</v>
      </c>
      <c r="BG702">
        <v>10</v>
      </c>
      <c r="BH702">
        <v>10</v>
      </c>
      <c r="BI702" s="1">
        <v>44835</v>
      </c>
      <c r="BJ702" s="1">
        <v>45199</v>
      </c>
      <c r="BK702" s="1">
        <v>44859</v>
      </c>
      <c r="BL702" s="1">
        <v>45199</v>
      </c>
      <c r="BM702">
        <v>35</v>
      </c>
      <c r="BN702">
        <v>0</v>
      </c>
      <c r="BO702">
        <v>7</v>
      </c>
      <c r="BP702">
        <v>7</v>
      </c>
      <c r="BQ702">
        <v>7</v>
      </c>
      <c r="BR702">
        <v>7</v>
      </c>
      <c r="BS702">
        <v>7</v>
      </c>
      <c r="BT702">
        <v>0</v>
      </c>
      <c r="BU702" t="str">
        <f>"7:00 AM"</f>
        <v>7:00 AM</v>
      </c>
      <c r="BV702" t="str">
        <f>"3:00 PM"</f>
        <v>3:00 PM</v>
      </c>
      <c r="BW702" t="s">
        <v>164</v>
      </c>
      <c r="BX702">
        <v>0</v>
      </c>
      <c r="BY702">
        <v>12</v>
      </c>
      <c r="BZ702" t="s">
        <v>113</v>
      </c>
      <c r="CB702" t="s">
        <v>3438</v>
      </c>
      <c r="CC702" t="s">
        <v>3439</v>
      </c>
      <c r="CD702" t="s">
        <v>3353</v>
      </c>
      <c r="CE702" t="s">
        <v>117</v>
      </c>
      <c r="CF702" t="s">
        <v>118</v>
      </c>
      <c r="CG702" s="4">
        <v>96950</v>
      </c>
      <c r="CH702" s="2">
        <v>8.19</v>
      </c>
      <c r="CI702" s="2">
        <v>8.19</v>
      </c>
      <c r="CJ702" s="2">
        <v>12.29</v>
      </c>
      <c r="CK702" s="2">
        <v>12.29</v>
      </c>
      <c r="CL702" t="s">
        <v>131</v>
      </c>
      <c r="CM702" t="s">
        <v>3440</v>
      </c>
      <c r="CN702" t="s">
        <v>133</v>
      </c>
      <c r="CP702" t="s">
        <v>113</v>
      </c>
      <c r="CQ702" t="s">
        <v>134</v>
      </c>
      <c r="CR702" t="s">
        <v>113</v>
      </c>
      <c r="CS702" t="s">
        <v>134</v>
      </c>
      <c r="CT702" t="s">
        <v>132</v>
      </c>
      <c r="CU702" t="s">
        <v>134</v>
      </c>
      <c r="CV702" t="s">
        <v>134</v>
      </c>
      <c r="CW702" t="s">
        <v>3360</v>
      </c>
      <c r="CX702" s="5">
        <v>16702355009</v>
      </c>
      <c r="CY702" t="s">
        <v>1814</v>
      </c>
      <c r="CZ702" t="s">
        <v>132</v>
      </c>
      <c r="DA702" t="s">
        <v>134</v>
      </c>
      <c r="DB702" t="s">
        <v>113</v>
      </c>
    </row>
    <row r="703" spans="1:111" ht="14.45" customHeight="1" x14ac:dyDescent="0.25">
      <c r="A703" t="s">
        <v>3441</v>
      </c>
      <c r="B703" t="s">
        <v>356</v>
      </c>
      <c r="C703" s="1">
        <v>44764.086830092594</v>
      </c>
      <c r="D703" s="1">
        <v>44859</v>
      </c>
      <c r="E703" t="s">
        <v>170</v>
      </c>
      <c r="G703" t="s">
        <v>113</v>
      </c>
      <c r="H703" t="s">
        <v>113</v>
      </c>
      <c r="I703" t="s">
        <v>113</v>
      </c>
      <c r="J703" t="s">
        <v>3442</v>
      </c>
      <c r="K703" t="s">
        <v>3443</v>
      </c>
      <c r="L703" t="s">
        <v>3444</v>
      </c>
      <c r="M703" t="s">
        <v>3444</v>
      </c>
      <c r="N703" t="s">
        <v>141</v>
      </c>
      <c r="O703" t="s">
        <v>118</v>
      </c>
      <c r="P703" s="4">
        <v>96950</v>
      </c>
      <c r="Q703" t="s">
        <v>119</v>
      </c>
      <c r="S703" s="5">
        <v>16702346445</v>
      </c>
      <c r="T703">
        <v>2263</v>
      </c>
      <c r="U703">
        <v>23822</v>
      </c>
      <c r="V703" t="s">
        <v>120</v>
      </c>
      <c r="X703" t="s">
        <v>2850</v>
      </c>
      <c r="Y703" t="s">
        <v>2851</v>
      </c>
      <c r="AA703" t="s">
        <v>2852</v>
      </c>
      <c r="AB703" t="s">
        <v>3445</v>
      </c>
      <c r="AC703" t="s">
        <v>3445</v>
      </c>
      <c r="AD703" t="s">
        <v>141</v>
      </c>
      <c r="AE703" t="s">
        <v>118</v>
      </c>
      <c r="AF703" s="4">
        <v>96950</v>
      </c>
      <c r="AG703" t="s">
        <v>119</v>
      </c>
      <c r="AI703" s="5">
        <v>16702346445</v>
      </c>
      <c r="AJ703">
        <v>2263</v>
      </c>
      <c r="AK703" t="s">
        <v>2854</v>
      </c>
      <c r="BC703" t="str">
        <f>"49-9021.00"</f>
        <v>49-9021.00</v>
      </c>
      <c r="BD703" t="s">
        <v>3446</v>
      </c>
      <c r="BE703" t="s">
        <v>3447</v>
      </c>
      <c r="BF703" t="s">
        <v>3448</v>
      </c>
      <c r="BG703">
        <v>2</v>
      </c>
      <c r="BI703" s="1">
        <v>44835</v>
      </c>
      <c r="BJ703" s="1">
        <v>45199</v>
      </c>
      <c r="BM703">
        <v>40</v>
      </c>
      <c r="BN703">
        <v>0</v>
      </c>
      <c r="BO703">
        <v>8</v>
      </c>
      <c r="BP703">
        <v>8</v>
      </c>
      <c r="BQ703">
        <v>8</v>
      </c>
      <c r="BR703">
        <v>8</v>
      </c>
      <c r="BS703">
        <v>8</v>
      </c>
      <c r="BT703">
        <v>0</v>
      </c>
      <c r="BU703" t="str">
        <f>"8:00 AM"</f>
        <v>8:00 AM</v>
      </c>
      <c r="BV703" t="str">
        <f>"5:00 PM"</f>
        <v>5:00 PM</v>
      </c>
      <c r="BW703" t="s">
        <v>164</v>
      </c>
      <c r="BX703">
        <v>0</v>
      </c>
      <c r="BY703">
        <v>12</v>
      </c>
      <c r="BZ703" t="s">
        <v>113</v>
      </c>
      <c r="CB703" s="3" t="s">
        <v>3449</v>
      </c>
      <c r="CC703" t="s">
        <v>3444</v>
      </c>
      <c r="CD703" t="s">
        <v>3444</v>
      </c>
      <c r="CE703" t="s">
        <v>141</v>
      </c>
      <c r="CF703" t="s">
        <v>118</v>
      </c>
      <c r="CG703" s="4">
        <v>96950</v>
      </c>
      <c r="CH703" s="2">
        <v>9.6999999999999993</v>
      </c>
      <c r="CI703" s="2">
        <v>11</v>
      </c>
      <c r="CJ703" s="2">
        <v>14.55</v>
      </c>
      <c r="CK703" s="2">
        <v>16.5</v>
      </c>
      <c r="CL703" t="s">
        <v>131</v>
      </c>
      <c r="CM703" t="s">
        <v>2858</v>
      </c>
      <c r="CN703" t="s">
        <v>133</v>
      </c>
      <c r="CP703" t="s">
        <v>113</v>
      </c>
      <c r="CQ703" t="s">
        <v>134</v>
      </c>
      <c r="CR703" t="s">
        <v>113</v>
      </c>
      <c r="CS703" t="s">
        <v>134</v>
      </c>
      <c r="CT703" t="s">
        <v>132</v>
      </c>
      <c r="CU703" t="s">
        <v>134</v>
      </c>
      <c r="CV703" t="s">
        <v>132</v>
      </c>
      <c r="CW703" t="s">
        <v>132</v>
      </c>
      <c r="CX703" s="5">
        <v>16702346445</v>
      </c>
      <c r="CY703" t="s">
        <v>2854</v>
      </c>
      <c r="CZ703" t="s">
        <v>132</v>
      </c>
      <c r="DA703" t="s">
        <v>134</v>
      </c>
      <c r="DB703" t="s">
        <v>113</v>
      </c>
      <c r="DC703" t="s">
        <v>2850</v>
      </c>
      <c r="DD703" t="s">
        <v>2851</v>
      </c>
      <c r="DF703" t="s">
        <v>3450</v>
      </c>
      <c r="DG703" t="s">
        <v>2854</v>
      </c>
    </row>
    <row r="704" spans="1:111" ht="14.45" customHeight="1" x14ac:dyDescent="0.25">
      <c r="A704" t="s">
        <v>3451</v>
      </c>
      <c r="B704" t="s">
        <v>111</v>
      </c>
      <c r="C704" s="1">
        <v>44775.070213310188</v>
      </c>
      <c r="D704" s="1">
        <v>44859</v>
      </c>
      <c r="E704" t="s">
        <v>112</v>
      </c>
      <c r="F704" s="1">
        <v>44833.833333333336</v>
      </c>
      <c r="G704" t="s">
        <v>134</v>
      </c>
      <c r="H704" t="s">
        <v>113</v>
      </c>
      <c r="I704" t="s">
        <v>113</v>
      </c>
      <c r="J704" t="s">
        <v>3452</v>
      </c>
      <c r="K704" t="s">
        <v>3453</v>
      </c>
      <c r="L704" t="s">
        <v>3454</v>
      </c>
      <c r="N704" t="s">
        <v>117</v>
      </c>
      <c r="O704" t="s">
        <v>118</v>
      </c>
      <c r="P704" s="4">
        <v>96950</v>
      </c>
      <c r="Q704" t="s">
        <v>119</v>
      </c>
      <c r="S704" s="5">
        <v>16702378300</v>
      </c>
      <c r="T704">
        <v>508</v>
      </c>
      <c r="U704">
        <v>541930</v>
      </c>
      <c r="V704" t="s">
        <v>120</v>
      </c>
      <c r="X704" t="s">
        <v>3455</v>
      </c>
      <c r="Y704" t="s">
        <v>3456</v>
      </c>
      <c r="AA704" t="s">
        <v>450</v>
      </c>
      <c r="AB704" t="s">
        <v>3457</v>
      </c>
      <c r="AC704" t="s">
        <v>132</v>
      </c>
      <c r="AD704" t="s">
        <v>117</v>
      </c>
      <c r="AE704" t="s">
        <v>118</v>
      </c>
      <c r="AF704" s="4">
        <v>96950</v>
      </c>
      <c r="AG704" t="s">
        <v>119</v>
      </c>
      <c r="AI704" s="5">
        <v>16702378300</v>
      </c>
      <c r="AK704" t="s">
        <v>3458</v>
      </c>
      <c r="BC704" t="str">
        <f>"27-3091.00"</f>
        <v>27-3091.00</v>
      </c>
      <c r="BD704" t="s">
        <v>749</v>
      </c>
      <c r="BE704" t="s">
        <v>3459</v>
      </c>
      <c r="BF704" t="s">
        <v>3460</v>
      </c>
      <c r="BG704">
        <v>1</v>
      </c>
      <c r="BI704" s="1">
        <v>44835</v>
      </c>
      <c r="BJ704" s="1">
        <v>45930</v>
      </c>
      <c r="BM704">
        <v>35</v>
      </c>
      <c r="BN704">
        <v>0</v>
      </c>
      <c r="BO704">
        <v>7</v>
      </c>
      <c r="BP704">
        <v>7</v>
      </c>
      <c r="BQ704">
        <v>7</v>
      </c>
      <c r="BR704">
        <v>7</v>
      </c>
      <c r="BS704">
        <v>7</v>
      </c>
      <c r="BT704">
        <v>0</v>
      </c>
      <c r="BU704" t="str">
        <f>"8:30 AM"</f>
        <v>8:30 AM</v>
      </c>
      <c r="BV704" t="str">
        <f>"3:30 PM"</f>
        <v>3:30 PM</v>
      </c>
      <c r="BW704" t="s">
        <v>164</v>
      </c>
      <c r="BX704">
        <v>0</v>
      </c>
      <c r="BY704">
        <v>24</v>
      </c>
      <c r="BZ704" t="s">
        <v>113</v>
      </c>
      <c r="CB704" t="s">
        <v>3461</v>
      </c>
      <c r="CC704" t="s">
        <v>3454</v>
      </c>
      <c r="CD704" t="s">
        <v>132</v>
      </c>
      <c r="CE704" t="s">
        <v>117</v>
      </c>
      <c r="CF704" t="s">
        <v>118</v>
      </c>
      <c r="CG704" s="4">
        <v>96950</v>
      </c>
      <c r="CH704" s="2">
        <v>16.899999999999999</v>
      </c>
      <c r="CI704" s="2">
        <v>16.899999999999999</v>
      </c>
      <c r="CJ704" s="2">
        <v>25.35</v>
      </c>
      <c r="CK704" s="2">
        <v>25.35</v>
      </c>
      <c r="CL704" t="s">
        <v>131</v>
      </c>
      <c r="CM704" t="s">
        <v>228</v>
      </c>
      <c r="CN704" t="s">
        <v>133</v>
      </c>
      <c r="CP704" t="s">
        <v>113</v>
      </c>
      <c r="CQ704" t="s">
        <v>134</v>
      </c>
      <c r="CR704" t="s">
        <v>113</v>
      </c>
      <c r="CS704" t="s">
        <v>134</v>
      </c>
      <c r="CT704" t="s">
        <v>132</v>
      </c>
      <c r="CU704" t="s">
        <v>134</v>
      </c>
      <c r="CV704" t="s">
        <v>132</v>
      </c>
      <c r="CW704" t="s">
        <v>1963</v>
      </c>
      <c r="CX704" s="5">
        <v>16702378300</v>
      </c>
      <c r="CY704" t="s">
        <v>3458</v>
      </c>
      <c r="CZ704" t="s">
        <v>183</v>
      </c>
      <c r="DA704" t="s">
        <v>134</v>
      </c>
      <c r="DB704" t="s">
        <v>113</v>
      </c>
    </row>
    <row r="705" spans="1:106" ht="14.45" customHeight="1" x14ac:dyDescent="0.25">
      <c r="A705" t="s">
        <v>3462</v>
      </c>
      <c r="B705" t="s">
        <v>111</v>
      </c>
      <c r="C705" s="1">
        <v>44768.923755208336</v>
      </c>
      <c r="D705" s="1">
        <v>44859</v>
      </c>
      <c r="E705" t="s">
        <v>112</v>
      </c>
      <c r="F705" s="1">
        <v>44833.833333333336</v>
      </c>
      <c r="G705" t="s">
        <v>113</v>
      </c>
      <c r="H705" t="s">
        <v>113</v>
      </c>
      <c r="I705" t="s">
        <v>113</v>
      </c>
      <c r="J705" t="s">
        <v>3404</v>
      </c>
      <c r="L705" t="s">
        <v>3405</v>
      </c>
      <c r="N705" t="s">
        <v>117</v>
      </c>
      <c r="O705" t="s">
        <v>118</v>
      </c>
      <c r="P705" s="4">
        <v>96950</v>
      </c>
      <c r="Q705" t="s">
        <v>119</v>
      </c>
      <c r="S705" s="5">
        <v>16702347976</v>
      </c>
      <c r="U705">
        <v>72111</v>
      </c>
      <c r="V705" t="s">
        <v>120</v>
      </c>
      <c r="X705" t="s">
        <v>2839</v>
      </c>
      <c r="Y705" t="s">
        <v>3406</v>
      </c>
      <c r="AA705" t="s">
        <v>390</v>
      </c>
      <c r="AB705" t="s">
        <v>3405</v>
      </c>
      <c r="AD705" t="s">
        <v>117</v>
      </c>
      <c r="AE705" t="s">
        <v>118</v>
      </c>
      <c r="AF705" s="4">
        <v>96950</v>
      </c>
      <c r="AG705" t="s">
        <v>119</v>
      </c>
      <c r="AI705" s="5">
        <v>16702850535</v>
      </c>
      <c r="AK705" t="s">
        <v>3407</v>
      </c>
      <c r="BC705" t="str">
        <f>"49-9071.00"</f>
        <v>49-9071.00</v>
      </c>
      <c r="BD705" t="s">
        <v>240</v>
      </c>
      <c r="BE705" t="s">
        <v>3463</v>
      </c>
      <c r="BF705" t="s">
        <v>3464</v>
      </c>
      <c r="BG705">
        <v>8</v>
      </c>
      <c r="BI705" s="1">
        <v>44835</v>
      </c>
      <c r="BJ705" s="1">
        <v>45199</v>
      </c>
      <c r="BM705">
        <v>35</v>
      </c>
      <c r="BN705">
        <v>0</v>
      </c>
      <c r="BO705">
        <v>7</v>
      </c>
      <c r="BP705">
        <v>7</v>
      </c>
      <c r="BQ705">
        <v>7</v>
      </c>
      <c r="BR705">
        <v>7</v>
      </c>
      <c r="BS705">
        <v>7</v>
      </c>
      <c r="BT705">
        <v>0</v>
      </c>
      <c r="BU705" t="str">
        <f>"8:00 PM"</f>
        <v>8:00 PM</v>
      </c>
      <c r="BV705" t="str">
        <f>"3:00 PM"</f>
        <v>3:00 PM</v>
      </c>
      <c r="BW705" t="s">
        <v>164</v>
      </c>
      <c r="BX705">
        <v>0</v>
      </c>
      <c r="BY705">
        <v>24</v>
      </c>
      <c r="BZ705" t="s">
        <v>113</v>
      </c>
      <c r="CB705" t="s">
        <v>3465</v>
      </c>
      <c r="CC705" t="s">
        <v>3411</v>
      </c>
      <c r="CD705" t="s">
        <v>3405</v>
      </c>
      <c r="CE705" t="s">
        <v>117</v>
      </c>
      <c r="CF705" t="s">
        <v>118</v>
      </c>
      <c r="CG705" s="4">
        <v>96950</v>
      </c>
      <c r="CH705" s="2">
        <v>9.19</v>
      </c>
      <c r="CI705" s="2">
        <v>11.02</v>
      </c>
      <c r="CJ705" s="2">
        <v>13.78</v>
      </c>
      <c r="CK705" s="2">
        <v>16.54</v>
      </c>
      <c r="CL705" t="s">
        <v>131</v>
      </c>
      <c r="CN705" t="s">
        <v>133</v>
      </c>
      <c r="CP705" t="s">
        <v>113</v>
      </c>
      <c r="CQ705" t="s">
        <v>134</v>
      </c>
      <c r="CR705" t="s">
        <v>113</v>
      </c>
      <c r="CS705" t="s">
        <v>134</v>
      </c>
      <c r="CT705" t="s">
        <v>132</v>
      </c>
      <c r="CU705" t="s">
        <v>134</v>
      </c>
      <c r="CV705" t="s">
        <v>132</v>
      </c>
      <c r="CW705" t="s">
        <v>3412</v>
      </c>
      <c r="CX705" s="5">
        <v>16702347976</v>
      </c>
      <c r="CY705" t="s">
        <v>3413</v>
      </c>
      <c r="CZ705" t="s">
        <v>132</v>
      </c>
      <c r="DA705" t="s">
        <v>134</v>
      </c>
      <c r="DB705" t="s">
        <v>113</v>
      </c>
    </row>
    <row r="706" spans="1:106" ht="14.45" customHeight="1" x14ac:dyDescent="0.25">
      <c r="A706" t="s">
        <v>3466</v>
      </c>
      <c r="B706" t="s">
        <v>187</v>
      </c>
      <c r="C706" s="1">
        <v>44747.471625810183</v>
      </c>
      <c r="D706" s="1">
        <v>44859</v>
      </c>
      <c r="E706" t="s">
        <v>170</v>
      </c>
      <c r="G706" t="s">
        <v>113</v>
      </c>
      <c r="H706" t="s">
        <v>113</v>
      </c>
      <c r="I706" t="s">
        <v>113</v>
      </c>
      <c r="J706" t="s">
        <v>3467</v>
      </c>
      <c r="K706" t="s">
        <v>3468</v>
      </c>
      <c r="L706" t="s">
        <v>3469</v>
      </c>
      <c r="N706" t="s">
        <v>141</v>
      </c>
      <c r="O706" t="s">
        <v>118</v>
      </c>
      <c r="P706" s="4">
        <v>96950</v>
      </c>
      <c r="Q706" t="s">
        <v>119</v>
      </c>
      <c r="S706" s="5">
        <v>16707898261</v>
      </c>
      <c r="U706">
        <v>454390</v>
      </c>
      <c r="V706" t="s">
        <v>120</v>
      </c>
      <c r="X706" t="s">
        <v>2862</v>
      </c>
      <c r="Y706" t="s">
        <v>3470</v>
      </c>
      <c r="Z706" t="s">
        <v>3471</v>
      </c>
      <c r="AA706" t="s">
        <v>326</v>
      </c>
      <c r="AB706" t="s">
        <v>3472</v>
      </c>
      <c r="AC706" t="s">
        <v>3473</v>
      </c>
      <c r="AD706" t="s">
        <v>141</v>
      </c>
      <c r="AE706" t="s">
        <v>118</v>
      </c>
      <c r="AF706" s="4">
        <v>96950</v>
      </c>
      <c r="AG706" t="s">
        <v>119</v>
      </c>
      <c r="AI706" s="5">
        <v>16707898261</v>
      </c>
      <c r="AK706" t="s">
        <v>3474</v>
      </c>
      <c r="BC706" t="str">
        <f>"43-5081.03"</f>
        <v>43-5081.03</v>
      </c>
      <c r="BD706" t="s">
        <v>700</v>
      </c>
      <c r="BE706" t="s">
        <v>3475</v>
      </c>
      <c r="BF706" t="s">
        <v>3476</v>
      </c>
      <c r="BG706">
        <v>1</v>
      </c>
      <c r="BH706">
        <v>1</v>
      </c>
      <c r="BI706" s="1">
        <v>44835</v>
      </c>
      <c r="BJ706" s="1">
        <v>45199</v>
      </c>
      <c r="BK706" s="1">
        <v>44859</v>
      </c>
      <c r="BL706" s="1">
        <v>45199</v>
      </c>
      <c r="BM706">
        <v>35</v>
      </c>
      <c r="BN706">
        <v>7</v>
      </c>
      <c r="BO706">
        <v>0</v>
      </c>
      <c r="BP706">
        <v>7</v>
      </c>
      <c r="BQ706">
        <v>7</v>
      </c>
      <c r="BR706">
        <v>7</v>
      </c>
      <c r="BS706">
        <v>7</v>
      </c>
      <c r="BT706">
        <v>0</v>
      </c>
      <c r="BU706" t="str">
        <f>"10:00 AM"</f>
        <v>10:00 AM</v>
      </c>
      <c r="BV706" t="str">
        <f>"6:00 PM"</f>
        <v>6:00 PM</v>
      </c>
      <c r="BW706" t="s">
        <v>164</v>
      </c>
      <c r="BX706">
        <v>0</v>
      </c>
      <c r="BY706">
        <v>12</v>
      </c>
      <c r="BZ706" t="s">
        <v>113</v>
      </c>
      <c r="CB706" s="3" t="s">
        <v>3477</v>
      </c>
      <c r="CC706" t="s">
        <v>1166</v>
      </c>
      <c r="CD706" t="s">
        <v>3478</v>
      </c>
      <c r="CE706" t="s">
        <v>141</v>
      </c>
      <c r="CF706" t="s">
        <v>118</v>
      </c>
      <c r="CG706" s="4">
        <v>96950</v>
      </c>
      <c r="CH706" s="2">
        <v>7.92</v>
      </c>
      <c r="CI706" s="2">
        <v>7.92</v>
      </c>
      <c r="CJ706" s="2">
        <v>0</v>
      </c>
      <c r="CK706" s="2">
        <v>0</v>
      </c>
      <c r="CL706" t="s">
        <v>131</v>
      </c>
      <c r="CN706" t="s">
        <v>133</v>
      </c>
      <c r="CP706" t="s">
        <v>113</v>
      </c>
      <c r="CQ706" t="s">
        <v>134</v>
      </c>
      <c r="CR706" t="s">
        <v>113</v>
      </c>
      <c r="CS706" t="s">
        <v>113</v>
      </c>
      <c r="CT706" t="s">
        <v>132</v>
      </c>
      <c r="CU706" t="s">
        <v>134</v>
      </c>
      <c r="CV706" t="s">
        <v>132</v>
      </c>
      <c r="CW706" t="s">
        <v>574</v>
      </c>
      <c r="CX706" s="5">
        <v>16707898261</v>
      </c>
      <c r="CY706" t="s">
        <v>3474</v>
      </c>
      <c r="CZ706" t="s">
        <v>132</v>
      </c>
      <c r="DA706" t="s">
        <v>134</v>
      </c>
      <c r="DB706" t="s">
        <v>113</v>
      </c>
    </row>
    <row r="707" spans="1:106" ht="14.45" customHeight="1" x14ac:dyDescent="0.25">
      <c r="A707" t="s">
        <v>3479</v>
      </c>
      <c r="B707" t="s">
        <v>111</v>
      </c>
      <c r="C707" s="1">
        <v>44797.833632291666</v>
      </c>
      <c r="D707" s="1">
        <v>44859</v>
      </c>
      <c r="E707" t="s">
        <v>170</v>
      </c>
      <c r="G707" t="s">
        <v>134</v>
      </c>
      <c r="H707" t="s">
        <v>113</v>
      </c>
      <c r="I707" t="s">
        <v>113</v>
      </c>
      <c r="J707" t="s">
        <v>3480</v>
      </c>
      <c r="L707" t="s">
        <v>3481</v>
      </c>
      <c r="N707" t="s">
        <v>141</v>
      </c>
      <c r="O707" t="s">
        <v>118</v>
      </c>
      <c r="P707" s="4">
        <v>96950</v>
      </c>
      <c r="Q707" t="s">
        <v>119</v>
      </c>
      <c r="S707" s="5">
        <v>16702875665</v>
      </c>
      <c r="U707">
        <v>811122</v>
      </c>
      <c r="V707" t="s">
        <v>120</v>
      </c>
      <c r="X707" t="s">
        <v>3379</v>
      </c>
      <c r="Y707" t="s">
        <v>3380</v>
      </c>
      <c r="AA707" t="s">
        <v>3381</v>
      </c>
      <c r="AB707" t="s">
        <v>3378</v>
      </c>
      <c r="AD707" t="s">
        <v>141</v>
      </c>
      <c r="AE707" t="s">
        <v>118</v>
      </c>
      <c r="AF707" s="4">
        <v>96950</v>
      </c>
      <c r="AG707" t="s">
        <v>119</v>
      </c>
      <c r="AI707" s="5">
        <v>16702875665</v>
      </c>
      <c r="AK707" t="s">
        <v>3382</v>
      </c>
      <c r="BC707" t="str">
        <f>"43-4051.00"</f>
        <v>43-4051.00</v>
      </c>
      <c r="BD707" t="s">
        <v>2786</v>
      </c>
      <c r="BE707" t="s">
        <v>3482</v>
      </c>
      <c r="BF707" t="s">
        <v>3483</v>
      </c>
      <c r="BG707">
        <v>1</v>
      </c>
      <c r="BI707" s="1">
        <v>44835</v>
      </c>
      <c r="BJ707" s="1">
        <v>45199</v>
      </c>
      <c r="BM707">
        <v>35</v>
      </c>
      <c r="BN707">
        <v>0</v>
      </c>
      <c r="BO707">
        <v>7</v>
      </c>
      <c r="BP707">
        <v>7</v>
      </c>
      <c r="BQ707">
        <v>7</v>
      </c>
      <c r="BR707">
        <v>7</v>
      </c>
      <c r="BS707">
        <v>7</v>
      </c>
      <c r="BT707">
        <v>0</v>
      </c>
      <c r="BU707" t="str">
        <f>"9:00 AM"</f>
        <v>9:00 AM</v>
      </c>
      <c r="BV707" t="str">
        <f>"5:00 PM"</f>
        <v>5:00 PM</v>
      </c>
      <c r="BW707" t="s">
        <v>164</v>
      </c>
      <c r="BX707">
        <v>0</v>
      </c>
      <c r="BY707">
        <v>12</v>
      </c>
      <c r="BZ707" t="s">
        <v>113</v>
      </c>
      <c r="CB707" t="s">
        <v>3385</v>
      </c>
      <c r="CC707" t="s">
        <v>3378</v>
      </c>
      <c r="CE707" t="s">
        <v>141</v>
      </c>
      <c r="CG707" s="4">
        <v>96950</v>
      </c>
      <c r="CH707" s="2">
        <v>9.7899999999999991</v>
      </c>
      <c r="CI707" s="2">
        <v>9.7899999999999991</v>
      </c>
      <c r="CJ707" s="2">
        <v>14.69</v>
      </c>
      <c r="CK707" s="2">
        <v>14.69</v>
      </c>
      <c r="CL707" t="s">
        <v>3484</v>
      </c>
      <c r="CN707" t="s">
        <v>133</v>
      </c>
      <c r="CP707" t="s">
        <v>113</v>
      </c>
      <c r="CQ707" t="s">
        <v>134</v>
      </c>
      <c r="CR707" t="s">
        <v>113</v>
      </c>
      <c r="CS707" t="s">
        <v>134</v>
      </c>
      <c r="CT707" t="s">
        <v>132</v>
      </c>
      <c r="CU707" t="s">
        <v>134</v>
      </c>
      <c r="CV707" t="s">
        <v>132</v>
      </c>
      <c r="CW707" t="s">
        <v>3386</v>
      </c>
      <c r="CX707" s="5">
        <v>16702358938</v>
      </c>
      <c r="CY707" t="s">
        <v>3382</v>
      </c>
      <c r="CZ707" t="s">
        <v>624</v>
      </c>
      <c r="DA707" t="s">
        <v>134</v>
      </c>
      <c r="DB707" t="s">
        <v>113</v>
      </c>
    </row>
    <row r="708" spans="1:106" ht="14.45" customHeight="1" x14ac:dyDescent="0.25">
      <c r="A708" t="s">
        <v>3485</v>
      </c>
      <c r="B708" t="s">
        <v>111</v>
      </c>
      <c r="C708" s="1">
        <v>44768.944508449073</v>
      </c>
      <c r="D708" s="1">
        <v>44859</v>
      </c>
      <c r="E708" t="s">
        <v>112</v>
      </c>
      <c r="F708" s="1">
        <v>44833.833333333336</v>
      </c>
      <c r="G708" t="s">
        <v>113</v>
      </c>
      <c r="H708" t="s">
        <v>113</v>
      </c>
      <c r="I708" t="s">
        <v>113</v>
      </c>
      <c r="J708" t="s">
        <v>3404</v>
      </c>
      <c r="L708" t="s">
        <v>3405</v>
      </c>
      <c r="N708" t="s">
        <v>117</v>
      </c>
      <c r="O708" t="s">
        <v>118</v>
      </c>
      <c r="P708" s="4">
        <v>96950</v>
      </c>
      <c r="Q708" t="s">
        <v>119</v>
      </c>
      <c r="S708" s="5">
        <v>16702347976</v>
      </c>
      <c r="U708">
        <v>72111</v>
      </c>
      <c r="V708" t="s">
        <v>120</v>
      </c>
      <c r="X708" t="s">
        <v>2839</v>
      </c>
      <c r="Y708" t="s">
        <v>3406</v>
      </c>
      <c r="AA708" t="s">
        <v>390</v>
      </c>
      <c r="AB708" t="s">
        <v>3405</v>
      </c>
      <c r="AD708" t="s">
        <v>117</v>
      </c>
      <c r="AE708" t="s">
        <v>118</v>
      </c>
      <c r="AF708" s="4">
        <v>96950</v>
      </c>
      <c r="AG708" t="s">
        <v>119</v>
      </c>
      <c r="AI708" s="5">
        <v>16702850535</v>
      </c>
      <c r="AK708" t="s">
        <v>3407</v>
      </c>
      <c r="BC708" t="str">
        <f>"35-1012.00"</f>
        <v>35-1012.00</v>
      </c>
      <c r="BD708" t="s">
        <v>338</v>
      </c>
      <c r="BE708" t="s">
        <v>3408</v>
      </c>
      <c r="BF708" t="s">
        <v>3409</v>
      </c>
      <c r="BG708">
        <v>5</v>
      </c>
      <c r="BI708" s="1">
        <v>44835</v>
      </c>
      <c r="BJ708" s="1">
        <v>45199</v>
      </c>
      <c r="BM708">
        <v>35</v>
      </c>
      <c r="BN708">
        <v>0</v>
      </c>
      <c r="BO708">
        <v>7</v>
      </c>
      <c r="BP708">
        <v>7</v>
      </c>
      <c r="BQ708">
        <v>7</v>
      </c>
      <c r="BR708">
        <v>7</v>
      </c>
      <c r="BS708">
        <v>7</v>
      </c>
      <c r="BT708">
        <v>0</v>
      </c>
      <c r="BU708" t="str">
        <f>"10:00 AM"</f>
        <v>10:00 AM</v>
      </c>
      <c r="BV708" t="str">
        <f>"5:00 PM"</f>
        <v>5:00 PM</v>
      </c>
      <c r="BW708" t="s">
        <v>164</v>
      </c>
      <c r="BX708">
        <v>0</v>
      </c>
      <c r="BY708">
        <v>12</v>
      </c>
      <c r="BZ708" t="s">
        <v>134</v>
      </c>
      <c r="CA708">
        <v>12</v>
      </c>
      <c r="CB708" t="s">
        <v>3410</v>
      </c>
      <c r="CC708" t="s">
        <v>3411</v>
      </c>
      <c r="CD708" t="s">
        <v>3486</v>
      </c>
      <c r="CE708" t="s">
        <v>117</v>
      </c>
      <c r="CF708" t="s">
        <v>118</v>
      </c>
      <c r="CG708" s="4">
        <v>96950</v>
      </c>
      <c r="CH708" s="2">
        <v>9.75</v>
      </c>
      <c r="CI708" s="2">
        <v>11.7</v>
      </c>
      <c r="CJ708" s="2">
        <v>14.62</v>
      </c>
      <c r="CK708" s="2">
        <v>17.55</v>
      </c>
      <c r="CL708" t="s">
        <v>131</v>
      </c>
      <c r="CN708" t="s">
        <v>133</v>
      </c>
      <c r="CP708" t="s">
        <v>113</v>
      </c>
      <c r="CQ708" t="s">
        <v>134</v>
      </c>
      <c r="CR708" t="s">
        <v>113</v>
      </c>
      <c r="CS708" t="s">
        <v>134</v>
      </c>
      <c r="CT708" t="s">
        <v>132</v>
      </c>
      <c r="CU708" t="s">
        <v>134</v>
      </c>
      <c r="CV708" t="s">
        <v>132</v>
      </c>
      <c r="CW708" t="s">
        <v>3412</v>
      </c>
      <c r="CX708" s="5">
        <v>16702347976</v>
      </c>
      <c r="CY708" t="s">
        <v>3413</v>
      </c>
      <c r="CZ708" t="s">
        <v>132</v>
      </c>
      <c r="DA708" t="s">
        <v>134</v>
      </c>
      <c r="DB708" t="s">
        <v>113</v>
      </c>
    </row>
    <row r="709" spans="1:106" ht="14.45" customHeight="1" x14ac:dyDescent="0.25">
      <c r="A709" t="s">
        <v>3487</v>
      </c>
      <c r="B709" t="s">
        <v>356</v>
      </c>
      <c r="C709" s="1">
        <v>44760.903315277777</v>
      </c>
      <c r="D709" s="1">
        <v>44859</v>
      </c>
      <c r="E709" t="s">
        <v>170</v>
      </c>
      <c r="G709" t="s">
        <v>113</v>
      </c>
      <c r="H709" t="s">
        <v>113</v>
      </c>
      <c r="I709" t="s">
        <v>113</v>
      </c>
      <c r="J709" t="s">
        <v>3488</v>
      </c>
      <c r="L709" t="s">
        <v>3489</v>
      </c>
      <c r="M709" t="s">
        <v>3490</v>
      </c>
      <c r="N709" t="s">
        <v>708</v>
      </c>
      <c r="O709" t="s">
        <v>118</v>
      </c>
      <c r="P709" s="4">
        <v>96950</v>
      </c>
      <c r="Q709" t="s">
        <v>119</v>
      </c>
      <c r="R709" t="s">
        <v>132</v>
      </c>
      <c r="S709" s="5">
        <v>16702338880</v>
      </c>
      <c r="T709">
        <v>225</v>
      </c>
      <c r="U709">
        <v>53131</v>
      </c>
      <c r="V709" t="s">
        <v>120</v>
      </c>
      <c r="X709" t="s">
        <v>3491</v>
      </c>
      <c r="Y709" t="s">
        <v>3492</v>
      </c>
      <c r="Z709" t="s">
        <v>3493</v>
      </c>
      <c r="AA709" t="s">
        <v>3494</v>
      </c>
      <c r="AB709" t="s">
        <v>3489</v>
      </c>
      <c r="AC709" t="s">
        <v>3490</v>
      </c>
      <c r="AD709" t="s">
        <v>947</v>
      </c>
      <c r="AE709" t="s">
        <v>118</v>
      </c>
      <c r="AF709" s="4">
        <v>96950</v>
      </c>
      <c r="AG709" t="s">
        <v>119</v>
      </c>
      <c r="AH709" t="s">
        <v>132</v>
      </c>
      <c r="AI709" s="5">
        <v>16702338880</v>
      </c>
      <c r="AJ709">
        <v>225</v>
      </c>
      <c r="AK709" t="s">
        <v>3495</v>
      </c>
      <c r="BC709" t="str">
        <f>"49-9021.00"</f>
        <v>49-9021.00</v>
      </c>
      <c r="BD709" t="s">
        <v>3446</v>
      </c>
      <c r="BE709" t="s">
        <v>3496</v>
      </c>
      <c r="BF709" t="s">
        <v>3497</v>
      </c>
      <c r="BG709">
        <v>2</v>
      </c>
      <c r="BI709" s="1">
        <v>44835</v>
      </c>
      <c r="BJ709" s="1">
        <v>45199</v>
      </c>
      <c r="BM709">
        <v>35</v>
      </c>
      <c r="BN709">
        <v>6</v>
      </c>
      <c r="BO709">
        <v>6</v>
      </c>
      <c r="BP709">
        <v>6</v>
      </c>
      <c r="BQ709">
        <v>6</v>
      </c>
      <c r="BR709">
        <v>5</v>
      </c>
      <c r="BS709">
        <v>6</v>
      </c>
      <c r="BT709">
        <v>0</v>
      </c>
      <c r="BU709" t="str">
        <f>"9:00 AM"</f>
        <v>9:00 AM</v>
      </c>
      <c r="BV709" t="str">
        <f>"4:00 PM"</f>
        <v>4:00 PM</v>
      </c>
      <c r="BW709" t="s">
        <v>164</v>
      </c>
      <c r="BX709">
        <v>6</v>
      </c>
      <c r="BY709">
        <v>24</v>
      </c>
      <c r="BZ709" t="s">
        <v>113</v>
      </c>
      <c r="CB709" t="s">
        <v>3498</v>
      </c>
      <c r="CC709" t="s">
        <v>3489</v>
      </c>
      <c r="CD709" t="s">
        <v>3490</v>
      </c>
      <c r="CE709" t="s">
        <v>708</v>
      </c>
      <c r="CF709" t="s">
        <v>118</v>
      </c>
      <c r="CG709" s="4">
        <v>96950</v>
      </c>
      <c r="CH709" s="2">
        <v>9.6999999999999993</v>
      </c>
      <c r="CI709" s="2">
        <v>9.6999999999999993</v>
      </c>
      <c r="CJ709" s="2">
        <v>14.55</v>
      </c>
      <c r="CK709" s="2">
        <v>14.55</v>
      </c>
      <c r="CL709" t="s">
        <v>131</v>
      </c>
      <c r="CM709" t="s">
        <v>228</v>
      </c>
      <c r="CN709" t="s">
        <v>133</v>
      </c>
      <c r="CP709" t="s">
        <v>134</v>
      </c>
      <c r="CQ709" t="s">
        <v>134</v>
      </c>
      <c r="CR709" t="s">
        <v>134</v>
      </c>
      <c r="CS709" t="s">
        <v>134</v>
      </c>
      <c r="CT709" t="s">
        <v>132</v>
      </c>
      <c r="CU709" t="s">
        <v>134</v>
      </c>
      <c r="CV709" t="s">
        <v>134</v>
      </c>
      <c r="CW709" t="s">
        <v>3499</v>
      </c>
      <c r="CX709" s="5">
        <v>16702338880</v>
      </c>
      <c r="CY709" t="s">
        <v>3495</v>
      </c>
      <c r="CZ709" t="s">
        <v>132</v>
      </c>
      <c r="DA709" t="s">
        <v>134</v>
      </c>
      <c r="DB709" t="s">
        <v>113</v>
      </c>
    </row>
    <row r="710" spans="1:106" ht="14.45" customHeight="1" x14ac:dyDescent="0.25">
      <c r="A710" t="s">
        <v>3500</v>
      </c>
      <c r="B710" t="s">
        <v>187</v>
      </c>
      <c r="C710" s="1">
        <v>44743.085515162034</v>
      </c>
      <c r="D710" s="1">
        <v>44859</v>
      </c>
      <c r="E710" t="s">
        <v>170</v>
      </c>
      <c r="G710" t="s">
        <v>113</v>
      </c>
      <c r="H710" t="s">
        <v>113</v>
      </c>
      <c r="I710" t="s">
        <v>113</v>
      </c>
      <c r="J710" t="s">
        <v>3501</v>
      </c>
      <c r="K710" t="s">
        <v>3502</v>
      </c>
      <c r="L710" t="s">
        <v>3503</v>
      </c>
      <c r="M710" t="s">
        <v>3504</v>
      </c>
      <c r="N710" t="s">
        <v>117</v>
      </c>
      <c r="O710" t="s">
        <v>118</v>
      </c>
      <c r="P710" s="4">
        <v>96950</v>
      </c>
      <c r="Q710" t="s">
        <v>119</v>
      </c>
      <c r="R710" t="s">
        <v>696</v>
      </c>
      <c r="S710" s="5">
        <v>16702347492</v>
      </c>
      <c r="U710">
        <v>722320</v>
      </c>
      <c r="V710" t="s">
        <v>120</v>
      </c>
      <c r="X710" t="s">
        <v>373</v>
      </c>
      <c r="Y710" t="s">
        <v>3505</v>
      </c>
      <c r="Z710" t="s">
        <v>3506</v>
      </c>
      <c r="AA710" t="s">
        <v>144</v>
      </c>
      <c r="AB710" t="s">
        <v>3503</v>
      </c>
      <c r="AC710" t="s">
        <v>3504</v>
      </c>
      <c r="AD710" t="s">
        <v>117</v>
      </c>
      <c r="AE710" t="s">
        <v>118</v>
      </c>
      <c r="AF710" s="4">
        <v>96950</v>
      </c>
      <c r="AG710" t="s">
        <v>119</v>
      </c>
      <c r="AH710" t="s">
        <v>696</v>
      </c>
      <c r="AI710" s="5">
        <v>16702347492</v>
      </c>
      <c r="AK710" t="s">
        <v>3507</v>
      </c>
      <c r="BC710" t="str">
        <f>"53-3031.00"</f>
        <v>53-3031.00</v>
      </c>
      <c r="BD710" t="s">
        <v>671</v>
      </c>
      <c r="BE710" t="s">
        <v>3508</v>
      </c>
      <c r="BF710" t="s">
        <v>3509</v>
      </c>
      <c r="BG710">
        <v>2</v>
      </c>
      <c r="BH710">
        <v>2</v>
      </c>
      <c r="BI710" s="1">
        <v>44835</v>
      </c>
      <c r="BJ710" s="1">
        <v>45199</v>
      </c>
      <c r="BK710" s="1">
        <v>44859</v>
      </c>
      <c r="BL710" s="1">
        <v>45199</v>
      </c>
      <c r="BM710">
        <v>35</v>
      </c>
      <c r="BN710">
        <v>0</v>
      </c>
      <c r="BO710">
        <v>7</v>
      </c>
      <c r="BP710">
        <v>7</v>
      </c>
      <c r="BQ710">
        <v>7</v>
      </c>
      <c r="BR710">
        <v>7</v>
      </c>
      <c r="BS710">
        <v>7</v>
      </c>
      <c r="BT710">
        <v>0</v>
      </c>
      <c r="BU710" t="str">
        <f>"7:00 AM"</f>
        <v>7:00 AM</v>
      </c>
      <c r="BV710" t="str">
        <f>"3:00 PM"</f>
        <v>3:00 PM</v>
      </c>
      <c r="BW710" t="s">
        <v>164</v>
      </c>
      <c r="BX710">
        <v>0</v>
      </c>
      <c r="BY710">
        <v>12</v>
      </c>
      <c r="BZ710" t="s">
        <v>113</v>
      </c>
      <c r="CB710" t="s">
        <v>696</v>
      </c>
      <c r="CC710" t="s">
        <v>3503</v>
      </c>
      <c r="CD710" t="s">
        <v>3504</v>
      </c>
      <c r="CE710" t="s">
        <v>117</v>
      </c>
      <c r="CF710" t="s">
        <v>118</v>
      </c>
      <c r="CG710" s="4">
        <v>96950</v>
      </c>
      <c r="CH710" s="2">
        <v>7.82</v>
      </c>
      <c r="CI710" s="2">
        <v>8</v>
      </c>
      <c r="CJ710" s="2">
        <v>11.73</v>
      </c>
      <c r="CK710" s="2">
        <v>12</v>
      </c>
      <c r="CL710" t="s">
        <v>131</v>
      </c>
      <c r="CM710" t="s">
        <v>696</v>
      </c>
      <c r="CN710" t="s">
        <v>133</v>
      </c>
      <c r="CP710" t="s">
        <v>113</v>
      </c>
      <c r="CQ710" t="s">
        <v>134</v>
      </c>
      <c r="CR710" t="s">
        <v>113</v>
      </c>
      <c r="CS710" t="s">
        <v>134</v>
      </c>
      <c r="CT710" t="s">
        <v>132</v>
      </c>
      <c r="CU710" t="s">
        <v>134</v>
      </c>
      <c r="CV710" t="s">
        <v>132</v>
      </c>
      <c r="CW710" t="s">
        <v>696</v>
      </c>
      <c r="CX710" s="5">
        <v>16702347492</v>
      </c>
      <c r="CY710" t="s">
        <v>3507</v>
      </c>
      <c r="CZ710" t="s">
        <v>533</v>
      </c>
      <c r="DA710" t="s">
        <v>134</v>
      </c>
      <c r="DB710" t="s">
        <v>113</v>
      </c>
    </row>
    <row r="711" spans="1:106" ht="14.45" customHeight="1" x14ac:dyDescent="0.25">
      <c r="A711" t="s">
        <v>3510</v>
      </c>
      <c r="B711" t="s">
        <v>111</v>
      </c>
      <c r="C711" s="1">
        <v>44770.056054398148</v>
      </c>
      <c r="D711" s="1">
        <v>44859</v>
      </c>
      <c r="E711" t="s">
        <v>170</v>
      </c>
      <c r="G711" t="s">
        <v>113</v>
      </c>
      <c r="H711" t="s">
        <v>113</v>
      </c>
      <c r="I711" t="s">
        <v>113</v>
      </c>
      <c r="J711" t="s">
        <v>3404</v>
      </c>
      <c r="L711" t="s">
        <v>3405</v>
      </c>
      <c r="N711" t="s">
        <v>117</v>
      </c>
      <c r="O711" t="s">
        <v>118</v>
      </c>
      <c r="P711" s="4">
        <v>96950</v>
      </c>
      <c r="Q711" t="s">
        <v>119</v>
      </c>
      <c r="S711" s="5">
        <v>16702347976</v>
      </c>
      <c r="U711">
        <v>72111</v>
      </c>
      <c r="V711" t="s">
        <v>120</v>
      </c>
      <c r="X711" t="s">
        <v>2839</v>
      </c>
      <c r="Y711" t="s">
        <v>3406</v>
      </c>
      <c r="AA711" t="s">
        <v>390</v>
      </c>
      <c r="AB711" t="s">
        <v>3405</v>
      </c>
      <c r="AD711" t="s">
        <v>117</v>
      </c>
      <c r="AE711" t="s">
        <v>118</v>
      </c>
      <c r="AF711" s="4">
        <v>96950</v>
      </c>
      <c r="AG711" t="s">
        <v>119</v>
      </c>
      <c r="AI711" s="5">
        <v>16702850535</v>
      </c>
      <c r="AK711" t="s">
        <v>3407</v>
      </c>
      <c r="BC711" t="str">
        <f>"37-2012.00"</f>
        <v>37-2012.00</v>
      </c>
      <c r="BD711" t="s">
        <v>180</v>
      </c>
      <c r="BE711" t="s">
        <v>3511</v>
      </c>
      <c r="BF711" t="s">
        <v>335</v>
      </c>
      <c r="BG711">
        <v>5</v>
      </c>
      <c r="BI711" s="1">
        <v>44835</v>
      </c>
      <c r="BJ711" s="1">
        <v>45199</v>
      </c>
      <c r="BM711">
        <v>35</v>
      </c>
      <c r="BN711">
        <v>7</v>
      </c>
      <c r="BO711">
        <v>0</v>
      </c>
      <c r="BP711">
        <v>7</v>
      </c>
      <c r="BQ711">
        <v>7</v>
      </c>
      <c r="BR711">
        <v>7</v>
      </c>
      <c r="BS711">
        <v>0</v>
      </c>
      <c r="BT711">
        <v>7</v>
      </c>
      <c r="BU711" t="str">
        <f>"5:00 AM"</f>
        <v>5:00 AM</v>
      </c>
      <c r="BV711" t="str">
        <f>"12:00 PM"</f>
        <v>12:00 PM</v>
      </c>
      <c r="BW711" t="s">
        <v>164</v>
      </c>
      <c r="BX711">
        <v>0</v>
      </c>
      <c r="BY711">
        <v>6</v>
      </c>
      <c r="BZ711" t="s">
        <v>113</v>
      </c>
      <c r="CB711" t="s">
        <v>3512</v>
      </c>
      <c r="CC711" t="s">
        <v>3411</v>
      </c>
      <c r="CD711" t="s">
        <v>3405</v>
      </c>
      <c r="CE711" t="s">
        <v>117</v>
      </c>
      <c r="CF711" t="s">
        <v>118</v>
      </c>
      <c r="CG711" s="4">
        <v>96950</v>
      </c>
      <c r="CH711" s="2">
        <v>7.56</v>
      </c>
      <c r="CI711" s="2">
        <v>9.07</v>
      </c>
      <c r="CJ711" s="2">
        <v>11.34</v>
      </c>
      <c r="CK711" s="2">
        <v>13.61</v>
      </c>
      <c r="CL711" t="s">
        <v>131</v>
      </c>
      <c r="CN711" t="s">
        <v>133</v>
      </c>
      <c r="CP711" t="s">
        <v>113</v>
      </c>
      <c r="CQ711" t="s">
        <v>134</v>
      </c>
      <c r="CR711" t="s">
        <v>113</v>
      </c>
      <c r="CS711" t="s">
        <v>134</v>
      </c>
      <c r="CT711" t="s">
        <v>132</v>
      </c>
      <c r="CU711" t="s">
        <v>134</v>
      </c>
      <c r="CV711" t="s">
        <v>132</v>
      </c>
      <c r="CW711" t="s">
        <v>3430</v>
      </c>
      <c r="CX711" s="5">
        <v>16702347976</v>
      </c>
      <c r="CY711" t="s">
        <v>3413</v>
      </c>
      <c r="CZ711" t="s">
        <v>132</v>
      </c>
      <c r="DA711" t="s">
        <v>134</v>
      </c>
      <c r="DB711" t="s">
        <v>113</v>
      </c>
    </row>
    <row r="712" spans="1:106" ht="14.45" customHeight="1" x14ac:dyDescent="0.25">
      <c r="A712" t="s">
        <v>3513</v>
      </c>
      <c r="B712" t="s">
        <v>111</v>
      </c>
      <c r="C712" s="1">
        <v>44768.88454097222</v>
      </c>
      <c r="D712" s="1">
        <v>44859</v>
      </c>
      <c r="E712" t="s">
        <v>112</v>
      </c>
      <c r="F712" s="1">
        <v>44833.833333333336</v>
      </c>
      <c r="G712" t="s">
        <v>113</v>
      </c>
      <c r="H712" t="s">
        <v>113</v>
      </c>
      <c r="I712" t="s">
        <v>113</v>
      </c>
      <c r="J712" t="s">
        <v>3404</v>
      </c>
      <c r="L712" t="s">
        <v>3411</v>
      </c>
      <c r="M712" t="s">
        <v>3514</v>
      </c>
      <c r="N712" t="s">
        <v>117</v>
      </c>
      <c r="O712" t="s">
        <v>118</v>
      </c>
      <c r="P712" s="4">
        <v>96950</v>
      </c>
      <c r="Q712" t="s">
        <v>119</v>
      </c>
      <c r="S712" s="5">
        <v>16702347976</v>
      </c>
      <c r="U712">
        <v>72111</v>
      </c>
      <c r="V712" t="s">
        <v>120</v>
      </c>
      <c r="X712" t="s">
        <v>2839</v>
      </c>
      <c r="Y712" t="s">
        <v>3406</v>
      </c>
      <c r="AA712" t="s">
        <v>390</v>
      </c>
      <c r="AB712" t="s">
        <v>3405</v>
      </c>
      <c r="AD712" t="s">
        <v>117</v>
      </c>
      <c r="AE712" t="s">
        <v>118</v>
      </c>
      <c r="AF712" s="4">
        <v>96950</v>
      </c>
      <c r="AG712" t="s">
        <v>119</v>
      </c>
      <c r="AI712" s="5">
        <v>16702850535</v>
      </c>
      <c r="AK712" t="s">
        <v>3515</v>
      </c>
      <c r="BC712" t="str">
        <f>"35-1012.00"</f>
        <v>35-1012.00</v>
      </c>
      <c r="BD712" t="s">
        <v>338</v>
      </c>
      <c r="BE712" t="s">
        <v>3516</v>
      </c>
      <c r="BF712" t="s">
        <v>3517</v>
      </c>
      <c r="BG712">
        <v>5</v>
      </c>
      <c r="BI712" s="1">
        <v>44835</v>
      </c>
      <c r="BJ712" s="1">
        <v>45199</v>
      </c>
      <c r="BM712">
        <v>35</v>
      </c>
      <c r="BN712">
        <v>0</v>
      </c>
      <c r="BO712">
        <v>7</v>
      </c>
      <c r="BP712">
        <v>7</v>
      </c>
      <c r="BQ712">
        <v>7</v>
      </c>
      <c r="BR712">
        <v>7</v>
      </c>
      <c r="BS712">
        <v>7</v>
      </c>
      <c r="BT712">
        <v>0</v>
      </c>
      <c r="BU712" t="str">
        <f>"7:00 AM"</f>
        <v>7:00 AM</v>
      </c>
      <c r="BV712" t="str">
        <f>"2:00 PM"</f>
        <v>2:00 PM</v>
      </c>
      <c r="BW712" t="s">
        <v>164</v>
      </c>
      <c r="BX712">
        <v>0</v>
      </c>
      <c r="BY712">
        <v>12</v>
      </c>
      <c r="BZ712" t="s">
        <v>134</v>
      </c>
      <c r="CA712">
        <v>15</v>
      </c>
      <c r="CB712" s="3" t="s">
        <v>3518</v>
      </c>
      <c r="CC712" t="s">
        <v>3411</v>
      </c>
      <c r="CD712" t="s">
        <v>3519</v>
      </c>
      <c r="CE712" t="s">
        <v>117</v>
      </c>
      <c r="CF712" t="s">
        <v>118</v>
      </c>
      <c r="CG712" s="4">
        <v>96950</v>
      </c>
      <c r="CH712" s="2">
        <v>9.75</v>
      </c>
      <c r="CI712" s="2">
        <v>11.7</v>
      </c>
      <c r="CJ712" s="2">
        <v>14.62</v>
      </c>
      <c r="CK712" s="2">
        <v>17.55</v>
      </c>
      <c r="CL712" t="s">
        <v>131</v>
      </c>
      <c r="CN712" t="s">
        <v>133</v>
      </c>
      <c r="CP712" t="s">
        <v>113</v>
      </c>
      <c r="CQ712" t="s">
        <v>134</v>
      </c>
      <c r="CR712" t="s">
        <v>113</v>
      </c>
      <c r="CS712" t="s">
        <v>134</v>
      </c>
      <c r="CT712" t="s">
        <v>132</v>
      </c>
      <c r="CU712" t="s">
        <v>134</v>
      </c>
      <c r="CV712" t="s">
        <v>132</v>
      </c>
      <c r="CW712" t="s">
        <v>3412</v>
      </c>
      <c r="CX712" s="5">
        <v>16702347976</v>
      </c>
      <c r="CY712" t="s">
        <v>3413</v>
      </c>
      <c r="CZ712" t="s">
        <v>132</v>
      </c>
      <c r="DA712" t="s">
        <v>134</v>
      </c>
      <c r="DB712" t="s">
        <v>113</v>
      </c>
    </row>
    <row r="713" spans="1:106" ht="14.45" customHeight="1" x14ac:dyDescent="0.25">
      <c r="A713" t="s">
        <v>3520</v>
      </c>
      <c r="B713" t="s">
        <v>111</v>
      </c>
      <c r="C713" s="1">
        <v>44768.932481134259</v>
      </c>
      <c r="D713" s="1">
        <v>44859</v>
      </c>
      <c r="E713" t="s">
        <v>112</v>
      </c>
      <c r="F713" s="1">
        <v>44833.833333333336</v>
      </c>
      <c r="G713" t="s">
        <v>113</v>
      </c>
      <c r="H713" t="s">
        <v>113</v>
      </c>
      <c r="I713" t="s">
        <v>113</v>
      </c>
      <c r="J713" t="s">
        <v>3404</v>
      </c>
      <c r="L713" t="s">
        <v>3405</v>
      </c>
      <c r="N713" t="s">
        <v>117</v>
      </c>
      <c r="O713" t="s">
        <v>118</v>
      </c>
      <c r="P713" s="4">
        <v>96950</v>
      </c>
      <c r="Q713" t="s">
        <v>119</v>
      </c>
      <c r="S713" s="5">
        <v>16702347976</v>
      </c>
      <c r="U713">
        <v>72111</v>
      </c>
      <c r="V713" t="s">
        <v>120</v>
      </c>
      <c r="X713" t="s">
        <v>2839</v>
      </c>
      <c r="Y713" t="s">
        <v>3406</v>
      </c>
      <c r="AA713" t="s">
        <v>390</v>
      </c>
      <c r="AB713" t="s">
        <v>3405</v>
      </c>
      <c r="AD713" t="s">
        <v>117</v>
      </c>
      <c r="AE713" t="s">
        <v>118</v>
      </c>
      <c r="AF713" s="4">
        <v>96950</v>
      </c>
      <c r="AG713" t="s">
        <v>119</v>
      </c>
      <c r="AI713" s="5">
        <v>16702850535</v>
      </c>
      <c r="AK713" t="s">
        <v>3407</v>
      </c>
      <c r="BC713" t="str">
        <f>"49-9071.00"</f>
        <v>49-9071.00</v>
      </c>
      <c r="BD713" t="s">
        <v>240</v>
      </c>
      <c r="BE713" t="s">
        <v>3463</v>
      </c>
      <c r="BF713" t="s">
        <v>3464</v>
      </c>
      <c r="BG713">
        <v>7</v>
      </c>
      <c r="BI713" s="1">
        <v>44835</v>
      </c>
      <c r="BJ713" s="1">
        <v>45199</v>
      </c>
      <c r="BM713">
        <v>35</v>
      </c>
      <c r="BN713">
        <v>7</v>
      </c>
      <c r="BO713">
        <v>0</v>
      </c>
      <c r="BP713">
        <v>7</v>
      </c>
      <c r="BQ713">
        <v>7</v>
      </c>
      <c r="BR713">
        <v>0</v>
      </c>
      <c r="BS713">
        <v>7</v>
      </c>
      <c r="BT713">
        <v>7</v>
      </c>
      <c r="BU713" t="str">
        <f>"6:00 AM"</f>
        <v>6:00 AM</v>
      </c>
      <c r="BV713" t="str">
        <f>"1:00 PM"</f>
        <v>1:00 PM</v>
      </c>
      <c r="BW713" t="s">
        <v>164</v>
      </c>
      <c r="BX713">
        <v>0</v>
      </c>
      <c r="BY713">
        <v>24</v>
      </c>
      <c r="BZ713" t="s">
        <v>113</v>
      </c>
      <c r="CB713" t="s">
        <v>3465</v>
      </c>
      <c r="CC713" t="s">
        <v>3411</v>
      </c>
      <c r="CD713" t="s">
        <v>3405</v>
      </c>
      <c r="CE713" t="s">
        <v>117</v>
      </c>
      <c r="CF713" t="s">
        <v>118</v>
      </c>
      <c r="CG713" s="4">
        <v>96950</v>
      </c>
      <c r="CH713" s="2">
        <v>9.19</v>
      </c>
      <c r="CI713" s="2">
        <v>11.02</v>
      </c>
      <c r="CJ713" s="2">
        <v>13.78</v>
      </c>
      <c r="CK713" s="2">
        <v>16.54</v>
      </c>
      <c r="CL713" t="s">
        <v>131</v>
      </c>
      <c r="CN713" t="s">
        <v>133</v>
      </c>
      <c r="CP713" t="s">
        <v>113</v>
      </c>
      <c r="CQ713" t="s">
        <v>134</v>
      </c>
      <c r="CR713" t="s">
        <v>113</v>
      </c>
      <c r="CS713" t="s">
        <v>134</v>
      </c>
      <c r="CT713" t="s">
        <v>132</v>
      </c>
      <c r="CU713" t="s">
        <v>134</v>
      </c>
      <c r="CV713" t="s">
        <v>132</v>
      </c>
      <c r="CW713" t="s">
        <v>3412</v>
      </c>
      <c r="CX713" s="5">
        <v>16702347976</v>
      </c>
      <c r="CY713" t="s">
        <v>3413</v>
      </c>
      <c r="CZ713" t="s">
        <v>132</v>
      </c>
      <c r="DA713" t="s">
        <v>134</v>
      </c>
      <c r="DB713" t="s">
        <v>113</v>
      </c>
    </row>
    <row r="714" spans="1:106" ht="14.45" customHeight="1" x14ac:dyDescent="0.25">
      <c r="A714" t="s">
        <v>3521</v>
      </c>
      <c r="B714" t="s">
        <v>313</v>
      </c>
      <c r="C714" s="1">
        <v>44769.871163773147</v>
      </c>
      <c r="D714" s="1">
        <v>44859</v>
      </c>
      <c r="E714" t="s">
        <v>170</v>
      </c>
      <c r="G714" t="s">
        <v>113</v>
      </c>
      <c r="H714" t="s">
        <v>113</v>
      </c>
      <c r="I714" t="s">
        <v>113</v>
      </c>
      <c r="J714" t="s">
        <v>3351</v>
      </c>
      <c r="L714" t="s">
        <v>3355</v>
      </c>
      <c r="M714" t="s">
        <v>3435</v>
      </c>
      <c r="N714" t="s">
        <v>117</v>
      </c>
      <c r="O714" t="s">
        <v>118</v>
      </c>
      <c r="P714" s="4">
        <v>96950</v>
      </c>
      <c r="Q714" t="s">
        <v>119</v>
      </c>
      <c r="S714" s="5">
        <v>16702355009</v>
      </c>
      <c r="U714">
        <v>561311</v>
      </c>
      <c r="V714" t="s">
        <v>120</v>
      </c>
      <c r="X714" t="s">
        <v>1804</v>
      </c>
      <c r="Y714" t="s">
        <v>1803</v>
      </c>
      <c r="Z714" t="s">
        <v>3354</v>
      </c>
      <c r="AA714" t="s">
        <v>144</v>
      </c>
      <c r="AB714" t="s">
        <v>1799</v>
      </c>
      <c r="AC714" t="s">
        <v>3353</v>
      </c>
      <c r="AD714" t="s">
        <v>117</v>
      </c>
      <c r="AE714" t="s">
        <v>118</v>
      </c>
      <c r="AF714" s="4">
        <v>96950</v>
      </c>
      <c r="AG714" t="s">
        <v>119</v>
      </c>
      <c r="AI714" s="5">
        <v>16702355009</v>
      </c>
      <c r="AK714" t="s">
        <v>1814</v>
      </c>
      <c r="BC714" t="str">
        <f>"51-3011.00"</f>
        <v>51-3011.00</v>
      </c>
      <c r="BD714" t="s">
        <v>718</v>
      </c>
      <c r="BE714" t="s">
        <v>3436</v>
      </c>
      <c r="BF714" t="s">
        <v>3437</v>
      </c>
      <c r="BG714">
        <v>10</v>
      </c>
      <c r="BH714">
        <v>9</v>
      </c>
      <c r="BI714" s="1">
        <v>44835</v>
      </c>
      <c r="BJ714" s="1">
        <v>45199</v>
      </c>
      <c r="BK714" s="1">
        <v>44859</v>
      </c>
      <c r="BL714" s="1">
        <v>45199</v>
      </c>
      <c r="BM714">
        <v>35</v>
      </c>
      <c r="BN714">
        <v>0</v>
      </c>
      <c r="BO714">
        <v>7</v>
      </c>
      <c r="BP714">
        <v>7</v>
      </c>
      <c r="BQ714">
        <v>7</v>
      </c>
      <c r="BR714">
        <v>7</v>
      </c>
      <c r="BS714">
        <v>7</v>
      </c>
      <c r="BT714">
        <v>0</v>
      </c>
      <c r="BU714" t="str">
        <f>"7:00 AM"</f>
        <v>7:00 AM</v>
      </c>
      <c r="BV714" t="str">
        <f>"3:00 PM"</f>
        <v>3:00 PM</v>
      </c>
      <c r="BW714" t="s">
        <v>164</v>
      </c>
      <c r="BX714">
        <v>0</v>
      </c>
      <c r="BY714">
        <v>12</v>
      </c>
      <c r="BZ714" t="s">
        <v>113</v>
      </c>
      <c r="CB714" t="s">
        <v>3438</v>
      </c>
      <c r="CC714" t="s">
        <v>1799</v>
      </c>
      <c r="CD714" t="s">
        <v>3353</v>
      </c>
      <c r="CE714" t="s">
        <v>117</v>
      </c>
      <c r="CF714" t="s">
        <v>118</v>
      </c>
      <c r="CG714" s="4">
        <v>96950</v>
      </c>
      <c r="CH714" s="2">
        <v>8.19</v>
      </c>
      <c r="CI714" s="2">
        <v>8.19</v>
      </c>
      <c r="CJ714" s="2">
        <v>12.29</v>
      </c>
      <c r="CK714" s="2">
        <v>12.29</v>
      </c>
      <c r="CL714" t="s">
        <v>131</v>
      </c>
      <c r="CM714" t="s">
        <v>3440</v>
      </c>
      <c r="CN714" t="s">
        <v>133</v>
      </c>
      <c r="CP714" t="s">
        <v>113</v>
      </c>
      <c r="CQ714" t="s">
        <v>134</v>
      </c>
      <c r="CR714" t="s">
        <v>113</v>
      </c>
      <c r="CS714" t="s">
        <v>134</v>
      </c>
      <c r="CT714" t="s">
        <v>132</v>
      </c>
      <c r="CU714" t="s">
        <v>134</v>
      </c>
      <c r="CV714" t="s">
        <v>134</v>
      </c>
      <c r="CW714" t="s">
        <v>3360</v>
      </c>
      <c r="CX714" s="5">
        <v>16702355009</v>
      </c>
      <c r="CY714" t="s">
        <v>1814</v>
      </c>
      <c r="CZ714" t="s">
        <v>132</v>
      </c>
      <c r="DA714" t="s">
        <v>134</v>
      </c>
      <c r="DB714" t="s">
        <v>113</v>
      </c>
    </row>
    <row r="715" spans="1:106" ht="14.45" customHeight="1" x14ac:dyDescent="0.25">
      <c r="A715" t="s">
        <v>3522</v>
      </c>
      <c r="B715" t="s">
        <v>356</v>
      </c>
      <c r="C715" s="1">
        <v>44737.237032523146</v>
      </c>
      <c r="D715" s="1">
        <v>44859</v>
      </c>
      <c r="E715" t="s">
        <v>170</v>
      </c>
      <c r="G715" t="s">
        <v>113</v>
      </c>
      <c r="H715" t="s">
        <v>113</v>
      </c>
      <c r="I715" t="s">
        <v>113</v>
      </c>
      <c r="J715" t="s">
        <v>3390</v>
      </c>
      <c r="K715" t="s">
        <v>3391</v>
      </c>
      <c r="L715" t="s">
        <v>3392</v>
      </c>
      <c r="M715" t="s">
        <v>3393</v>
      </c>
      <c r="N715" t="s">
        <v>141</v>
      </c>
      <c r="O715" t="s">
        <v>118</v>
      </c>
      <c r="P715" s="4">
        <v>96950</v>
      </c>
      <c r="Q715" t="s">
        <v>119</v>
      </c>
      <c r="R715" t="s">
        <v>132</v>
      </c>
      <c r="S715" s="5">
        <v>16707899092</v>
      </c>
      <c r="U715">
        <v>722515</v>
      </c>
      <c r="V715" t="s">
        <v>120</v>
      </c>
      <c r="X715" t="s">
        <v>3394</v>
      </c>
      <c r="Y715" t="s">
        <v>3395</v>
      </c>
      <c r="Z715" t="s">
        <v>3396</v>
      </c>
      <c r="AA715" t="s">
        <v>1016</v>
      </c>
      <c r="AB715" t="s">
        <v>3392</v>
      </c>
      <c r="AC715" t="s">
        <v>3393</v>
      </c>
      <c r="AD715" t="s">
        <v>141</v>
      </c>
      <c r="AE715" t="s">
        <v>118</v>
      </c>
      <c r="AF715" s="4">
        <v>96950</v>
      </c>
      <c r="AG715" t="s">
        <v>119</v>
      </c>
      <c r="AH715" t="s">
        <v>132</v>
      </c>
      <c r="AI715" s="5">
        <v>16707899092</v>
      </c>
      <c r="AK715" t="s">
        <v>3397</v>
      </c>
      <c r="BC715" t="str">
        <f>"35-3022.01"</f>
        <v>35-3022.01</v>
      </c>
      <c r="BD715" t="s">
        <v>3398</v>
      </c>
      <c r="BE715" t="s">
        <v>3523</v>
      </c>
      <c r="BF715" t="s">
        <v>3524</v>
      </c>
      <c r="BG715">
        <v>1</v>
      </c>
      <c r="BI715" s="1">
        <v>44816</v>
      </c>
      <c r="BJ715" s="1">
        <v>45180</v>
      </c>
      <c r="BM715">
        <v>40</v>
      </c>
      <c r="BN715">
        <v>0</v>
      </c>
      <c r="BO715">
        <v>8</v>
      </c>
      <c r="BP715">
        <v>8</v>
      </c>
      <c r="BQ715">
        <v>8</v>
      </c>
      <c r="BR715">
        <v>8</v>
      </c>
      <c r="BS715">
        <v>8</v>
      </c>
      <c r="BT715">
        <v>0</v>
      </c>
      <c r="BU715" t="str">
        <f>"6:00 AM"</f>
        <v>6:00 AM</v>
      </c>
      <c r="BV715" t="str">
        <f>"3:00 PM"</f>
        <v>3:00 PM</v>
      </c>
      <c r="BW715" t="s">
        <v>164</v>
      </c>
      <c r="BX715">
        <v>1</v>
      </c>
      <c r="BY715">
        <v>3</v>
      </c>
      <c r="BZ715" t="s">
        <v>113</v>
      </c>
      <c r="CB715" s="3" t="s">
        <v>3525</v>
      </c>
      <c r="CC715" t="s">
        <v>3392</v>
      </c>
      <c r="CD715" t="s">
        <v>3393</v>
      </c>
      <c r="CE715" t="s">
        <v>141</v>
      </c>
      <c r="CF715" t="s">
        <v>118</v>
      </c>
      <c r="CG715" s="4">
        <v>96950</v>
      </c>
      <c r="CH715" s="2">
        <v>7.5</v>
      </c>
      <c r="CI715" s="2">
        <v>9</v>
      </c>
      <c r="CL715" t="s">
        <v>131</v>
      </c>
      <c r="CM715" t="s">
        <v>557</v>
      </c>
      <c r="CN715" t="s">
        <v>133</v>
      </c>
      <c r="CP715" t="s">
        <v>113</v>
      </c>
      <c r="CQ715" t="s">
        <v>134</v>
      </c>
      <c r="CR715" t="s">
        <v>113</v>
      </c>
      <c r="CS715" t="s">
        <v>113</v>
      </c>
      <c r="CT715" t="s">
        <v>134</v>
      </c>
      <c r="CU715" t="s">
        <v>134</v>
      </c>
      <c r="CV715" t="s">
        <v>132</v>
      </c>
      <c r="CW715" t="s">
        <v>557</v>
      </c>
      <c r="CX715" s="5">
        <v>16707899092</v>
      </c>
      <c r="CY715" t="s">
        <v>3397</v>
      </c>
      <c r="CZ715" t="s">
        <v>132</v>
      </c>
      <c r="DA715" t="s">
        <v>134</v>
      </c>
      <c r="DB715" t="s">
        <v>113</v>
      </c>
    </row>
    <row r="716" spans="1:106" ht="14.45" customHeight="1" x14ac:dyDescent="0.25">
      <c r="A716" t="s">
        <v>3526</v>
      </c>
      <c r="B716" t="s">
        <v>356</v>
      </c>
      <c r="C716" s="1">
        <v>44734.05147997685</v>
      </c>
      <c r="D716" s="1">
        <v>44859</v>
      </c>
      <c r="E716" t="s">
        <v>170</v>
      </c>
      <c r="G716" t="s">
        <v>113</v>
      </c>
      <c r="H716" t="s">
        <v>113</v>
      </c>
      <c r="I716" t="s">
        <v>113</v>
      </c>
      <c r="J716" t="s">
        <v>740</v>
      </c>
      <c r="L716" t="s">
        <v>747</v>
      </c>
      <c r="M716" t="s">
        <v>742</v>
      </c>
      <c r="N716" t="s">
        <v>695</v>
      </c>
      <c r="O716" t="s">
        <v>118</v>
      </c>
      <c r="P716" s="4">
        <v>96952</v>
      </c>
      <c r="Q716" t="s">
        <v>119</v>
      </c>
      <c r="S716" s="5">
        <v>16704331577</v>
      </c>
      <c r="U716">
        <v>721120</v>
      </c>
      <c r="V716" t="s">
        <v>120</v>
      </c>
      <c r="X716" t="s">
        <v>743</v>
      </c>
      <c r="Y716" t="s">
        <v>744</v>
      </c>
      <c r="Z716" t="s">
        <v>745</v>
      </c>
      <c r="AA716" t="s">
        <v>746</v>
      </c>
      <c r="AB716" t="s">
        <v>741</v>
      </c>
      <c r="AC716" t="s">
        <v>742</v>
      </c>
      <c r="AD716" t="s">
        <v>3527</v>
      </c>
      <c r="AE716" t="s">
        <v>118</v>
      </c>
      <c r="AF716" s="4">
        <v>96952</v>
      </c>
      <c r="AG716" t="s">
        <v>119</v>
      </c>
      <c r="AI716" s="5">
        <v>16704331577</v>
      </c>
      <c r="AK716" t="s">
        <v>748</v>
      </c>
      <c r="BC716" t="str">
        <f>"43-3031.00"</f>
        <v>43-3031.00</v>
      </c>
      <c r="BD716" t="s">
        <v>316</v>
      </c>
      <c r="BE716" t="s">
        <v>3528</v>
      </c>
      <c r="BF716" t="s">
        <v>3529</v>
      </c>
      <c r="BG716">
        <v>2</v>
      </c>
      <c r="BI716" s="1">
        <v>44805</v>
      </c>
      <c r="BJ716" s="1">
        <v>45169</v>
      </c>
      <c r="BM716">
        <v>35</v>
      </c>
      <c r="BN716">
        <v>0</v>
      </c>
      <c r="BO716">
        <v>7</v>
      </c>
      <c r="BP716">
        <v>7</v>
      </c>
      <c r="BQ716">
        <v>7</v>
      </c>
      <c r="BR716">
        <v>7</v>
      </c>
      <c r="BS716">
        <v>7</v>
      </c>
      <c r="BT716">
        <v>0</v>
      </c>
      <c r="BU716" t="str">
        <f>"9:00 AM"</f>
        <v>9:00 AM</v>
      </c>
      <c r="BV716" t="str">
        <f>"5:00 PM"</f>
        <v>5:00 PM</v>
      </c>
      <c r="BW716" t="s">
        <v>394</v>
      </c>
      <c r="BX716">
        <v>1</v>
      </c>
      <c r="BY716">
        <v>24</v>
      </c>
      <c r="BZ716" t="s">
        <v>113</v>
      </c>
      <c r="CB716" t="s">
        <v>3530</v>
      </c>
      <c r="CC716" t="s">
        <v>753</v>
      </c>
      <c r="CD716" t="s">
        <v>747</v>
      </c>
      <c r="CE716" t="s">
        <v>695</v>
      </c>
      <c r="CF716" t="s">
        <v>118</v>
      </c>
      <c r="CG716" s="4">
        <v>96952</v>
      </c>
      <c r="CH716" s="2">
        <v>10.16</v>
      </c>
      <c r="CI716" s="2">
        <v>13.9</v>
      </c>
      <c r="CJ716" s="2">
        <v>15.24</v>
      </c>
      <c r="CK716" s="2">
        <v>20.85</v>
      </c>
      <c r="CL716" t="s">
        <v>131</v>
      </c>
      <c r="CM716" t="s">
        <v>132</v>
      </c>
      <c r="CN716" t="s">
        <v>133</v>
      </c>
      <c r="CP716" t="s">
        <v>113</v>
      </c>
      <c r="CQ716" t="s">
        <v>134</v>
      </c>
      <c r="CR716" t="s">
        <v>113</v>
      </c>
      <c r="CS716" t="s">
        <v>134</v>
      </c>
      <c r="CT716" t="s">
        <v>134</v>
      </c>
      <c r="CU716" t="s">
        <v>134</v>
      </c>
      <c r="CV716" t="s">
        <v>132</v>
      </c>
      <c r="CW716" t="s">
        <v>3531</v>
      </c>
      <c r="CX716" s="5">
        <v>16704331577</v>
      </c>
      <c r="CY716" t="s">
        <v>748</v>
      </c>
      <c r="CZ716" t="s">
        <v>755</v>
      </c>
      <c r="DA716" t="s">
        <v>134</v>
      </c>
      <c r="DB716" t="s">
        <v>113</v>
      </c>
    </row>
    <row r="717" spans="1:106" ht="14.45" customHeight="1" x14ac:dyDescent="0.25">
      <c r="A717" t="s">
        <v>3532</v>
      </c>
      <c r="B717" t="s">
        <v>111</v>
      </c>
      <c r="C717" s="1">
        <v>44768.912268981483</v>
      </c>
      <c r="D717" s="1">
        <v>44859</v>
      </c>
      <c r="E717" t="s">
        <v>170</v>
      </c>
      <c r="G717" t="s">
        <v>113</v>
      </c>
      <c r="H717" t="s">
        <v>113</v>
      </c>
      <c r="I717" t="s">
        <v>113</v>
      </c>
      <c r="J717" t="s">
        <v>3404</v>
      </c>
      <c r="L717" t="s">
        <v>3405</v>
      </c>
      <c r="N717" t="s">
        <v>117</v>
      </c>
      <c r="O717" t="s">
        <v>118</v>
      </c>
      <c r="P717" s="4">
        <v>96950</v>
      </c>
      <c r="Q717" t="s">
        <v>119</v>
      </c>
      <c r="S717" s="5">
        <v>16702347976</v>
      </c>
      <c r="U717">
        <v>72111</v>
      </c>
      <c r="V717" t="s">
        <v>120</v>
      </c>
      <c r="X717" t="s">
        <v>2839</v>
      </c>
      <c r="Y717" t="s">
        <v>3406</v>
      </c>
      <c r="AA717" t="s">
        <v>390</v>
      </c>
      <c r="AB717" t="s">
        <v>3405</v>
      </c>
      <c r="AD717" t="s">
        <v>117</v>
      </c>
      <c r="AE717" t="s">
        <v>118</v>
      </c>
      <c r="AF717" s="4">
        <v>96950</v>
      </c>
      <c r="AG717" t="s">
        <v>119</v>
      </c>
      <c r="AI717" s="5">
        <v>16702850535</v>
      </c>
      <c r="AK717" t="s">
        <v>3407</v>
      </c>
      <c r="BC717" t="str">
        <f>"53-1042.00"</f>
        <v>53-1042.00</v>
      </c>
      <c r="BD717" t="s">
        <v>3533</v>
      </c>
      <c r="BE717" t="s">
        <v>3534</v>
      </c>
      <c r="BF717" t="s">
        <v>3535</v>
      </c>
      <c r="BG717">
        <v>4</v>
      </c>
      <c r="BI717" s="1">
        <v>44835</v>
      </c>
      <c r="BJ717" s="1">
        <v>45199</v>
      </c>
      <c r="BM717">
        <v>35</v>
      </c>
      <c r="BN717">
        <v>7</v>
      </c>
      <c r="BO717">
        <v>0</v>
      </c>
      <c r="BP717">
        <v>7</v>
      </c>
      <c r="BQ717">
        <v>0</v>
      </c>
      <c r="BR717">
        <v>7</v>
      </c>
      <c r="BS717">
        <v>7</v>
      </c>
      <c r="BT717">
        <v>7</v>
      </c>
      <c r="BU717" t="str">
        <f>"6:00 AM"</f>
        <v>6:00 AM</v>
      </c>
      <c r="BV717" t="str">
        <f>"1:00 PM"</f>
        <v>1:00 PM</v>
      </c>
      <c r="BW717" t="s">
        <v>164</v>
      </c>
      <c r="BX717">
        <v>0</v>
      </c>
      <c r="BY717">
        <v>12</v>
      </c>
      <c r="BZ717" t="s">
        <v>134</v>
      </c>
      <c r="CA717">
        <v>10</v>
      </c>
      <c r="CB717" t="s">
        <v>3536</v>
      </c>
      <c r="CC717" t="s">
        <v>3411</v>
      </c>
      <c r="CD717" t="s">
        <v>3405</v>
      </c>
      <c r="CE717" t="s">
        <v>117</v>
      </c>
      <c r="CF717" t="s">
        <v>118</v>
      </c>
      <c r="CG717" s="4">
        <v>96950</v>
      </c>
      <c r="CH717" s="2">
        <v>14.34</v>
      </c>
      <c r="CI717" s="2">
        <v>17.2</v>
      </c>
      <c r="CJ717" s="2">
        <v>21.51</v>
      </c>
      <c r="CK717" s="2">
        <v>25.8</v>
      </c>
      <c r="CL717" t="s">
        <v>131</v>
      </c>
      <c r="CN717" t="s">
        <v>133</v>
      </c>
      <c r="CP717" t="s">
        <v>113</v>
      </c>
      <c r="CQ717" t="s">
        <v>134</v>
      </c>
      <c r="CR717" t="s">
        <v>113</v>
      </c>
      <c r="CS717" t="s">
        <v>113</v>
      </c>
      <c r="CT717" t="s">
        <v>132</v>
      </c>
      <c r="CU717" t="s">
        <v>134</v>
      </c>
      <c r="CV717" t="s">
        <v>132</v>
      </c>
      <c r="CW717" t="s">
        <v>3412</v>
      </c>
      <c r="CX717" s="5">
        <v>16702347976</v>
      </c>
      <c r="CY717" t="s">
        <v>3413</v>
      </c>
      <c r="CZ717" t="s">
        <v>132</v>
      </c>
      <c r="DA717" t="s">
        <v>134</v>
      </c>
      <c r="DB717" t="s">
        <v>113</v>
      </c>
    </row>
    <row r="718" spans="1:106" ht="14.45" customHeight="1" x14ac:dyDescent="0.25">
      <c r="A718" t="s">
        <v>3537</v>
      </c>
      <c r="B718" t="s">
        <v>187</v>
      </c>
      <c r="C718" s="1">
        <v>44749.485422916667</v>
      </c>
      <c r="D718" s="1">
        <v>44859</v>
      </c>
      <c r="E718" t="s">
        <v>170</v>
      </c>
      <c r="G718" t="s">
        <v>113</v>
      </c>
      <c r="H718" t="s">
        <v>113</v>
      </c>
      <c r="I718" t="s">
        <v>113</v>
      </c>
      <c r="J718" t="s">
        <v>3046</v>
      </c>
      <c r="K718" t="s">
        <v>3047</v>
      </c>
      <c r="L718" t="s">
        <v>3048</v>
      </c>
      <c r="M718" t="s">
        <v>3049</v>
      </c>
      <c r="N718" t="s">
        <v>117</v>
      </c>
      <c r="O718" t="s">
        <v>118</v>
      </c>
      <c r="P718" s="4">
        <v>96950</v>
      </c>
      <c r="Q718" t="s">
        <v>119</v>
      </c>
      <c r="S718" s="5">
        <v>16704833926</v>
      </c>
      <c r="U718">
        <v>56173</v>
      </c>
      <c r="V718" t="s">
        <v>120</v>
      </c>
      <c r="X718" t="s">
        <v>3050</v>
      </c>
      <c r="Y718" t="s">
        <v>3051</v>
      </c>
      <c r="Z718" t="s">
        <v>3052</v>
      </c>
      <c r="AA718" t="s">
        <v>238</v>
      </c>
      <c r="AB718" t="s">
        <v>3048</v>
      </c>
      <c r="AC718" t="s">
        <v>3049</v>
      </c>
      <c r="AD718" t="s">
        <v>117</v>
      </c>
      <c r="AE718" t="s">
        <v>118</v>
      </c>
      <c r="AF718" s="4">
        <v>96950</v>
      </c>
      <c r="AG718" t="s">
        <v>119</v>
      </c>
      <c r="AI718" s="5">
        <v>16704833926</v>
      </c>
      <c r="AK718" t="s">
        <v>3058</v>
      </c>
      <c r="BC718" t="str">
        <f>"45-2092.01"</f>
        <v>45-2092.01</v>
      </c>
      <c r="BD718" t="s">
        <v>3538</v>
      </c>
      <c r="BE718" t="s">
        <v>3539</v>
      </c>
      <c r="BF718" t="s">
        <v>3540</v>
      </c>
      <c r="BG718">
        <v>1</v>
      </c>
      <c r="BH718">
        <v>1</v>
      </c>
      <c r="BI718" s="1">
        <v>44789</v>
      </c>
      <c r="BJ718" s="1">
        <v>45153</v>
      </c>
      <c r="BK718" s="1">
        <v>44859</v>
      </c>
      <c r="BL718" s="1">
        <v>45153</v>
      </c>
      <c r="BM718">
        <v>35</v>
      </c>
      <c r="BN718">
        <v>0</v>
      </c>
      <c r="BO718">
        <v>7</v>
      </c>
      <c r="BP718">
        <v>7</v>
      </c>
      <c r="BQ718">
        <v>7</v>
      </c>
      <c r="BR718">
        <v>7</v>
      </c>
      <c r="BS718">
        <v>7</v>
      </c>
      <c r="BT718">
        <v>0</v>
      </c>
      <c r="BU718" t="str">
        <f>"8:00 AM"</f>
        <v>8:00 AM</v>
      </c>
      <c r="BV718" t="str">
        <f>"4:00 PM"</f>
        <v>4:00 PM</v>
      </c>
      <c r="BW718" t="s">
        <v>164</v>
      </c>
      <c r="BX718">
        <v>0</v>
      </c>
      <c r="BY718">
        <v>3</v>
      </c>
      <c r="BZ718" t="s">
        <v>113</v>
      </c>
      <c r="CB718" t="s">
        <v>3541</v>
      </c>
      <c r="CC718" t="s">
        <v>3048</v>
      </c>
      <c r="CD718" t="s">
        <v>3057</v>
      </c>
      <c r="CE718" t="s">
        <v>117</v>
      </c>
      <c r="CF718" t="s">
        <v>118</v>
      </c>
      <c r="CG718" s="4">
        <v>96950</v>
      </c>
      <c r="CH718" s="2">
        <v>10.210000000000001</v>
      </c>
      <c r="CI718" s="2">
        <v>10.210000000000001</v>
      </c>
      <c r="CJ718" s="2">
        <v>15.32</v>
      </c>
      <c r="CK718" s="2">
        <v>15.32</v>
      </c>
      <c r="CL718" t="s">
        <v>131</v>
      </c>
      <c r="CM718" t="s">
        <v>132</v>
      </c>
      <c r="CN718" t="s">
        <v>133</v>
      </c>
      <c r="CP718" t="s">
        <v>113</v>
      </c>
      <c r="CQ718" t="s">
        <v>134</v>
      </c>
      <c r="CR718" t="s">
        <v>113</v>
      </c>
      <c r="CS718" t="s">
        <v>134</v>
      </c>
      <c r="CT718" t="s">
        <v>132</v>
      </c>
      <c r="CU718" t="s">
        <v>134</v>
      </c>
      <c r="CV718" t="s">
        <v>132</v>
      </c>
      <c r="CW718" t="s">
        <v>132</v>
      </c>
      <c r="CX718" s="5">
        <v>16704833926</v>
      </c>
      <c r="CY718" t="s">
        <v>3058</v>
      </c>
      <c r="CZ718" t="s">
        <v>132</v>
      </c>
      <c r="DA718" t="s">
        <v>134</v>
      </c>
      <c r="DB718" t="s">
        <v>113</v>
      </c>
    </row>
    <row r="719" spans="1:106" ht="14.45" customHeight="1" x14ac:dyDescent="0.25">
      <c r="A719" t="s">
        <v>3542</v>
      </c>
      <c r="B719" t="s">
        <v>187</v>
      </c>
      <c r="C719" s="1">
        <v>44743.081625231483</v>
      </c>
      <c r="D719" s="1">
        <v>44859</v>
      </c>
      <c r="E719" t="s">
        <v>170</v>
      </c>
      <c r="G719" t="s">
        <v>113</v>
      </c>
      <c r="H719" t="s">
        <v>113</v>
      </c>
      <c r="I719" t="s">
        <v>113</v>
      </c>
      <c r="J719" t="s">
        <v>3501</v>
      </c>
      <c r="K719" t="s">
        <v>3502</v>
      </c>
      <c r="L719" t="s">
        <v>3503</v>
      </c>
      <c r="M719" t="s">
        <v>3504</v>
      </c>
      <c r="N719" t="s">
        <v>117</v>
      </c>
      <c r="O719" t="s">
        <v>118</v>
      </c>
      <c r="P719" s="4">
        <v>96950</v>
      </c>
      <c r="Q719" t="s">
        <v>119</v>
      </c>
      <c r="R719" t="s">
        <v>696</v>
      </c>
      <c r="S719" s="5">
        <v>16702347492</v>
      </c>
      <c r="U719">
        <v>722320</v>
      </c>
      <c r="V719" t="s">
        <v>120</v>
      </c>
      <c r="X719" t="s">
        <v>373</v>
      </c>
      <c r="Y719" t="s">
        <v>3505</v>
      </c>
      <c r="Z719" t="s">
        <v>3506</v>
      </c>
      <c r="AA719" t="s">
        <v>144</v>
      </c>
      <c r="AB719" t="s">
        <v>3503</v>
      </c>
      <c r="AC719" t="s">
        <v>3504</v>
      </c>
      <c r="AD719" t="s">
        <v>117</v>
      </c>
      <c r="AE719" t="s">
        <v>118</v>
      </c>
      <c r="AF719" s="4">
        <v>96950</v>
      </c>
      <c r="AG719" t="s">
        <v>119</v>
      </c>
      <c r="AH719" t="s">
        <v>696</v>
      </c>
      <c r="AI719" s="5">
        <v>16702347492</v>
      </c>
      <c r="AK719" t="s">
        <v>3507</v>
      </c>
      <c r="BC719" t="str">
        <f>"43-5081.01"</f>
        <v>43-5081.01</v>
      </c>
      <c r="BD719" t="s">
        <v>1148</v>
      </c>
      <c r="BE719" t="s">
        <v>3543</v>
      </c>
      <c r="BF719" t="s">
        <v>2038</v>
      </c>
      <c r="BG719">
        <v>2</v>
      </c>
      <c r="BH719">
        <v>2</v>
      </c>
      <c r="BI719" s="1">
        <v>44835</v>
      </c>
      <c r="BJ719" s="1">
        <v>45199</v>
      </c>
      <c r="BK719" s="1">
        <v>44859</v>
      </c>
      <c r="BL719" s="1">
        <v>45199</v>
      </c>
      <c r="BM719">
        <v>35</v>
      </c>
      <c r="BN719">
        <v>0</v>
      </c>
      <c r="BO719">
        <v>7</v>
      </c>
      <c r="BP719">
        <v>7</v>
      </c>
      <c r="BQ719">
        <v>7</v>
      </c>
      <c r="BR719">
        <v>7</v>
      </c>
      <c r="BS719">
        <v>7</v>
      </c>
      <c r="BT719">
        <v>0</v>
      </c>
      <c r="BU719" t="str">
        <f>"6:00 AM"</f>
        <v>6:00 AM</v>
      </c>
      <c r="BV719" t="str">
        <f>"3:00 PM"</f>
        <v>3:00 PM</v>
      </c>
      <c r="BW719" t="s">
        <v>164</v>
      </c>
      <c r="BX719">
        <v>0</v>
      </c>
      <c r="BY719">
        <v>6</v>
      </c>
      <c r="BZ719" t="s">
        <v>113</v>
      </c>
      <c r="CB719" t="s">
        <v>696</v>
      </c>
      <c r="CC719" t="s">
        <v>3503</v>
      </c>
      <c r="CD719" t="s">
        <v>3504</v>
      </c>
      <c r="CE719" t="s">
        <v>117</v>
      </c>
      <c r="CF719" t="s">
        <v>118</v>
      </c>
      <c r="CG719" s="4">
        <v>96950</v>
      </c>
      <c r="CH719" s="2">
        <v>7.92</v>
      </c>
      <c r="CI719" s="2">
        <v>8</v>
      </c>
      <c r="CJ719" s="2">
        <v>11.88</v>
      </c>
      <c r="CK719" s="2">
        <v>12</v>
      </c>
      <c r="CL719" t="s">
        <v>131</v>
      </c>
      <c r="CM719" t="s">
        <v>696</v>
      </c>
      <c r="CN719" t="s">
        <v>133</v>
      </c>
      <c r="CP719" t="s">
        <v>113</v>
      </c>
      <c r="CQ719" t="s">
        <v>134</v>
      </c>
      <c r="CR719" t="s">
        <v>113</v>
      </c>
      <c r="CS719" t="s">
        <v>134</v>
      </c>
      <c r="CT719" t="s">
        <v>132</v>
      </c>
      <c r="CU719" t="s">
        <v>134</v>
      </c>
      <c r="CV719" t="s">
        <v>132</v>
      </c>
      <c r="CW719" t="s">
        <v>696</v>
      </c>
      <c r="CX719" s="5">
        <v>16702347492</v>
      </c>
      <c r="CY719" t="s">
        <v>3507</v>
      </c>
      <c r="CZ719" t="s">
        <v>533</v>
      </c>
      <c r="DA719" t="s">
        <v>134</v>
      </c>
      <c r="DB719" t="s">
        <v>113</v>
      </c>
    </row>
    <row r="720" spans="1:106" ht="14.45" customHeight="1" x14ac:dyDescent="0.25">
      <c r="A720" t="s">
        <v>3544</v>
      </c>
      <c r="B720" t="s">
        <v>111</v>
      </c>
      <c r="C720" s="1">
        <v>44777.897348611114</v>
      </c>
      <c r="D720" s="1">
        <v>44859</v>
      </c>
      <c r="E720" t="s">
        <v>170</v>
      </c>
      <c r="G720" t="s">
        <v>113</v>
      </c>
      <c r="H720" t="s">
        <v>113</v>
      </c>
      <c r="I720" t="s">
        <v>113</v>
      </c>
      <c r="J720" t="s">
        <v>3545</v>
      </c>
      <c r="L720" t="s">
        <v>3378</v>
      </c>
      <c r="N720" t="s">
        <v>141</v>
      </c>
      <c r="O720" t="s">
        <v>118</v>
      </c>
      <c r="P720" s="4">
        <v>96950</v>
      </c>
      <c r="Q720" t="s">
        <v>119</v>
      </c>
      <c r="S720" s="5">
        <v>16702875665</v>
      </c>
      <c r="U720">
        <v>339950</v>
      </c>
      <c r="V720" t="s">
        <v>120</v>
      </c>
      <c r="X720" t="s">
        <v>3379</v>
      </c>
      <c r="Y720" t="s">
        <v>3380</v>
      </c>
      <c r="AA720" t="s">
        <v>3381</v>
      </c>
      <c r="AB720" t="s">
        <v>3378</v>
      </c>
      <c r="AD720" t="s">
        <v>141</v>
      </c>
      <c r="AE720" t="s">
        <v>118</v>
      </c>
      <c r="AF720" s="4">
        <v>96950</v>
      </c>
      <c r="AG720" t="s">
        <v>119</v>
      </c>
      <c r="AI720" s="5">
        <v>16702875665</v>
      </c>
      <c r="AK720" t="s">
        <v>3382</v>
      </c>
      <c r="BC720" t="str">
        <f>"51-2041.00"</f>
        <v>51-2041.00</v>
      </c>
      <c r="BD720" t="s">
        <v>3546</v>
      </c>
      <c r="BE720" t="s">
        <v>3547</v>
      </c>
      <c r="BF720" t="s">
        <v>3548</v>
      </c>
      <c r="BG720">
        <v>1</v>
      </c>
      <c r="BI720" s="1">
        <v>44835</v>
      </c>
      <c r="BJ720" s="1">
        <v>45199</v>
      </c>
      <c r="BM720">
        <v>42</v>
      </c>
      <c r="BN720">
        <v>0</v>
      </c>
      <c r="BO720">
        <v>7</v>
      </c>
      <c r="BP720">
        <v>7</v>
      </c>
      <c r="BQ720">
        <v>7</v>
      </c>
      <c r="BR720">
        <v>7</v>
      </c>
      <c r="BS720">
        <v>7</v>
      </c>
      <c r="BT720">
        <v>7</v>
      </c>
      <c r="BU720" t="str">
        <f>"9:00 AM"</f>
        <v>9:00 AM</v>
      </c>
      <c r="BV720" t="str">
        <f>"5:00 PM"</f>
        <v>5:00 PM</v>
      </c>
      <c r="BW720" t="s">
        <v>164</v>
      </c>
      <c r="BX720">
        <v>0</v>
      </c>
      <c r="BY720">
        <v>12</v>
      </c>
      <c r="BZ720" t="s">
        <v>113</v>
      </c>
      <c r="CB720" t="s">
        <v>3385</v>
      </c>
      <c r="CC720" t="s">
        <v>3378</v>
      </c>
      <c r="CE720" t="s">
        <v>141</v>
      </c>
      <c r="CF720" t="s">
        <v>118</v>
      </c>
      <c r="CG720" s="4">
        <v>96950</v>
      </c>
      <c r="CH720" s="2">
        <v>14.95</v>
      </c>
      <c r="CI720" s="2">
        <v>15</v>
      </c>
      <c r="CJ720" s="2">
        <v>22.42</v>
      </c>
      <c r="CK720" s="2">
        <v>22.5</v>
      </c>
      <c r="CL720" t="s">
        <v>131</v>
      </c>
      <c r="CN720" t="s">
        <v>133</v>
      </c>
      <c r="CP720" t="s">
        <v>113</v>
      </c>
      <c r="CQ720" t="s">
        <v>113</v>
      </c>
      <c r="CR720" t="s">
        <v>113</v>
      </c>
      <c r="CS720" t="s">
        <v>134</v>
      </c>
      <c r="CT720" t="s">
        <v>132</v>
      </c>
      <c r="CU720" t="s">
        <v>134</v>
      </c>
      <c r="CV720" t="s">
        <v>132</v>
      </c>
      <c r="CW720" t="s">
        <v>3386</v>
      </c>
      <c r="CX720" s="5">
        <v>16702358938</v>
      </c>
      <c r="CY720" t="s">
        <v>3382</v>
      </c>
      <c r="CZ720" t="s">
        <v>624</v>
      </c>
      <c r="DA720" t="s">
        <v>134</v>
      </c>
      <c r="DB720" t="s">
        <v>113</v>
      </c>
    </row>
    <row r="721" spans="1:111" ht="14.45" customHeight="1" x14ac:dyDescent="0.25">
      <c r="A721" t="s">
        <v>3549</v>
      </c>
      <c r="B721" t="s">
        <v>187</v>
      </c>
      <c r="C721" s="1">
        <v>44754.046773958333</v>
      </c>
      <c r="D721" s="1">
        <v>44859</v>
      </c>
      <c r="E721" t="s">
        <v>112</v>
      </c>
      <c r="F721" s="1">
        <v>44833.833333333336</v>
      </c>
      <c r="G721" t="s">
        <v>113</v>
      </c>
      <c r="H721" t="s">
        <v>113</v>
      </c>
      <c r="I721" t="s">
        <v>113</v>
      </c>
      <c r="J721" t="s">
        <v>1140</v>
      </c>
      <c r="K721" t="s">
        <v>1141</v>
      </c>
      <c r="L721" t="s">
        <v>1142</v>
      </c>
      <c r="M721" t="s">
        <v>1143</v>
      </c>
      <c r="N721" t="s">
        <v>117</v>
      </c>
      <c r="O721" t="s">
        <v>118</v>
      </c>
      <c r="P721" s="4">
        <v>96950</v>
      </c>
      <c r="Q721" t="s">
        <v>119</v>
      </c>
      <c r="S721" s="5">
        <v>16702353285</v>
      </c>
      <c r="U721">
        <v>81111</v>
      </c>
      <c r="V721" t="s">
        <v>120</v>
      </c>
      <c r="X721" t="s">
        <v>1144</v>
      </c>
      <c r="Y721" t="s">
        <v>1145</v>
      </c>
      <c r="Z721" t="s">
        <v>389</v>
      </c>
      <c r="AA721" t="s">
        <v>1146</v>
      </c>
      <c r="AB721" t="s">
        <v>1142</v>
      </c>
      <c r="AC721" t="s">
        <v>1143</v>
      </c>
      <c r="AD721" t="s">
        <v>117</v>
      </c>
      <c r="AE721" t="s">
        <v>118</v>
      </c>
      <c r="AF721" s="4">
        <v>96950</v>
      </c>
      <c r="AG721" t="s">
        <v>119</v>
      </c>
      <c r="AI721" s="5">
        <v>16702353285</v>
      </c>
      <c r="AK721" t="s">
        <v>1147</v>
      </c>
      <c r="BC721" t="str">
        <f>"53-7061.00"</f>
        <v>53-7061.00</v>
      </c>
      <c r="BD721" t="s">
        <v>3550</v>
      </c>
      <c r="BE721" t="s">
        <v>3551</v>
      </c>
      <c r="BF721" t="s">
        <v>3552</v>
      </c>
      <c r="BG721">
        <v>1</v>
      </c>
      <c r="BH721">
        <v>1</v>
      </c>
      <c r="BI721" s="1">
        <v>44835</v>
      </c>
      <c r="BJ721" s="1">
        <v>45199</v>
      </c>
      <c r="BK721" s="1">
        <v>44859</v>
      </c>
      <c r="BL721" s="1">
        <v>45199</v>
      </c>
      <c r="BM721">
        <v>40</v>
      </c>
      <c r="BN721">
        <v>0</v>
      </c>
      <c r="BO721">
        <v>8</v>
      </c>
      <c r="BP721">
        <v>8</v>
      </c>
      <c r="BQ721">
        <v>8</v>
      </c>
      <c r="BR721">
        <v>8</v>
      </c>
      <c r="BS721">
        <v>8</v>
      </c>
      <c r="BT721">
        <v>0</v>
      </c>
      <c r="BU721" t="str">
        <f>"8:00 AM"</f>
        <v>8:00 AM</v>
      </c>
      <c r="BV721" t="str">
        <f>"5:00 PM"</f>
        <v>5:00 PM</v>
      </c>
      <c r="BW721" t="s">
        <v>164</v>
      </c>
      <c r="BX721">
        <v>0</v>
      </c>
      <c r="BY721">
        <v>12</v>
      </c>
      <c r="BZ721" t="s">
        <v>113</v>
      </c>
      <c r="CB721" t="s">
        <v>228</v>
      </c>
      <c r="CC721" t="s">
        <v>1142</v>
      </c>
      <c r="CD721" t="s">
        <v>1143</v>
      </c>
      <c r="CE721" t="s">
        <v>117</v>
      </c>
      <c r="CF721" t="s">
        <v>118</v>
      </c>
      <c r="CG721" s="4">
        <v>96950</v>
      </c>
      <c r="CH721" s="2">
        <v>7.72</v>
      </c>
      <c r="CI721" s="2">
        <v>7.72</v>
      </c>
      <c r="CJ721" s="2">
        <v>11.58</v>
      </c>
      <c r="CK721" s="2">
        <v>11.58</v>
      </c>
      <c r="CL721" t="s">
        <v>131</v>
      </c>
      <c r="CM721" t="s">
        <v>228</v>
      </c>
      <c r="CN721" t="s">
        <v>133</v>
      </c>
      <c r="CP721" t="s">
        <v>113</v>
      </c>
      <c r="CQ721" t="s">
        <v>134</v>
      </c>
      <c r="CR721" t="s">
        <v>113</v>
      </c>
      <c r="CS721" t="s">
        <v>134</v>
      </c>
      <c r="CT721" t="s">
        <v>132</v>
      </c>
      <c r="CU721" t="s">
        <v>134</v>
      </c>
      <c r="CV721" t="s">
        <v>132</v>
      </c>
      <c r="CW721" t="s">
        <v>1151</v>
      </c>
      <c r="CX721" s="5">
        <v>16702353285</v>
      </c>
      <c r="CY721" t="s">
        <v>1147</v>
      </c>
      <c r="CZ721" t="s">
        <v>132</v>
      </c>
      <c r="DA721" t="s">
        <v>134</v>
      </c>
      <c r="DB721" t="s">
        <v>113</v>
      </c>
      <c r="DC721" t="s">
        <v>1144</v>
      </c>
      <c r="DD721" t="s">
        <v>1145</v>
      </c>
      <c r="DE721" t="s">
        <v>1152</v>
      </c>
      <c r="DF721" t="s">
        <v>132</v>
      </c>
      <c r="DG721" t="s">
        <v>132</v>
      </c>
    </row>
    <row r="722" spans="1:111" ht="14.45" customHeight="1" x14ac:dyDescent="0.25">
      <c r="A722" t="s">
        <v>3553</v>
      </c>
      <c r="B722" t="s">
        <v>111</v>
      </c>
      <c r="C722" s="1">
        <v>44778.862163425925</v>
      </c>
      <c r="D722" s="1">
        <v>44859</v>
      </c>
      <c r="E722" t="s">
        <v>170</v>
      </c>
      <c r="G722" t="s">
        <v>113</v>
      </c>
      <c r="H722" t="s">
        <v>113</v>
      </c>
      <c r="I722" t="s">
        <v>113</v>
      </c>
      <c r="J722" t="s">
        <v>859</v>
      </c>
      <c r="L722" t="s">
        <v>860</v>
      </c>
      <c r="N722" t="s">
        <v>117</v>
      </c>
      <c r="O722" t="s">
        <v>118</v>
      </c>
      <c r="P722" s="4">
        <v>96950</v>
      </c>
      <c r="Q722" t="s">
        <v>119</v>
      </c>
      <c r="R722" t="s">
        <v>132</v>
      </c>
      <c r="S722" s="5">
        <v>16703238848</v>
      </c>
      <c r="U722">
        <v>72111</v>
      </c>
      <c r="V722" t="s">
        <v>120</v>
      </c>
      <c r="X722" t="s">
        <v>862</v>
      </c>
      <c r="Y722" t="s">
        <v>913</v>
      </c>
      <c r="AA722" t="s">
        <v>144</v>
      </c>
      <c r="AB722" t="s">
        <v>860</v>
      </c>
      <c r="AD722" t="s">
        <v>117</v>
      </c>
      <c r="AE722" t="s">
        <v>118</v>
      </c>
      <c r="AF722" s="4">
        <v>96950</v>
      </c>
      <c r="AG722" t="s">
        <v>119</v>
      </c>
      <c r="AH722" t="s">
        <v>132</v>
      </c>
      <c r="AI722" s="5">
        <v>16703238848</v>
      </c>
      <c r="AK722" t="s">
        <v>864</v>
      </c>
      <c r="BC722" t="str">
        <f>"43-5081.03"</f>
        <v>43-5081.03</v>
      </c>
      <c r="BD722" t="s">
        <v>700</v>
      </c>
      <c r="BE722" t="s">
        <v>3554</v>
      </c>
      <c r="BF722" t="s">
        <v>2038</v>
      </c>
      <c r="BG722">
        <v>2</v>
      </c>
      <c r="BI722" s="1">
        <v>44835</v>
      </c>
      <c r="BJ722" s="1">
        <v>45199</v>
      </c>
      <c r="BM722">
        <v>35</v>
      </c>
      <c r="BN722">
        <v>0</v>
      </c>
      <c r="BO722">
        <v>7</v>
      </c>
      <c r="BP722">
        <v>7</v>
      </c>
      <c r="BQ722">
        <v>7</v>
      </c>
      <c r="BR722">
        <v>7</v>
      </c>
      <c r="BS722">
        <v>7</v>
      </c>
      <c r="BT722">
        <v>0</v>
      </c>
      <c r="BU722" t="str">
        <f>"9:00 AM"</f>
        <v>9:00 AM</v>
      </c>
      <c r="BV722" t="str">
        <f>"5:00 PM"</f>
        <v>5:00 PM</v>
      </c>
      <c r="BW722" t="s">
        <v>164</v>
      </c>
      <c r="BX722">
        <v>0</v>
      </c>
      <c r="BY722">
        <v>12</v>
      </c>
      <c r="BZ722" t="s">
        <v>113</v>
      </c>
      <c r="CB722" t="s">
        <v>132</v>
      </c>
      <c r="CC722" t="s">
        <v>860</v>
      </c>
      <c r="CE722" t="s">
        <v>117</v>
      </c>
      <c r="CF722" t="s">
        <v>118</v>
      </c>
      <c r="CG722" s="4">
        <v>96950</v>
      </c>
      <c r="CH722" s="2">
        <v>7.92</v>
      </c>
      <c r="CI722" s="2">
        <v>7.92</v>
      </c>
      <c r="CJ722" s="2">
        <v>11.88</v>
      </c>
      <c r="CK722" s="2">
        <v>11.88</v>
      </c>
      <c r="CL722" t="s">
        <v>131</v>
      </c>
      <c r="CM722" t="s">
        <v>132</v>
      </c>
      <c r="CN722" t="s">
        <v>133</v>
      </c>
      <c r="CP722" t="s">
        <v>113</v>
      </c>
      <c r="CQ722" t="s">
        <v>134</v>
      </c>
      <c r="CR722" t="s">
        <v>113</v>
      </c>
      <c r="CS722" t="s">
        <v>134</v>
      </c>
      <c r="CT722" t="s">
        <v>132</v>
      </c>
      <c r="CU722" t="s">
        <v>134</v>
      </c>
      <c r="CV722" t="s">
        <v>132</v>
      </c>
      <c r="CW722" t="s">
        <v>132</v>
      </c>
      <c r="CX722" s="5">
        <v>16703238848</v>
      </c>
      <c r="CY722" t="s">
        <v>3555</v>
      </c>
      <c r="CZ722" t="s">
        <v>132</v>
      </c>
      <c r="DA722" t="s">
        <v>134</v>
      </c>
      <c r="DB722" t="s">
        <v>113</v>
      </c>
    </row>
    <row r="723" spans="1:111" ht="14.45" customHeight="1" x14ac:dyDescent="0.25">
      <c r="A723" t="s">
        <v>3556</v>
      </c>
      <c r="B723" t="s">
        <v>111</v>
      </c>
      <c r="C723" s="1">
        <v>44771.808775115744</v>
      </c>
      <c r="D723" s="1">
        <v>44859</v>
      </c>
      <c r="E723" t="s">
        <v>170</v>
      </c>
      <c r="G723" t="s">
        <v>113</v>
      </c>
      <c r="H723" t="s">
        <v>113</v>
      </c>
      <c r="I723" t="s">
        <v>113</v>
      </c>
      <c r="J723" t="s">
        <v>859</v>
      </c>
      <c r="L723" t="s">
        <v>860</v>
      </c>
      <c r="N723" t="s">
        <v>117</v>
      </c>
      <c r="O723" t="s">
        <v>118</v>
      </c>
      <c r="P723" s="4">
        <v>96950</v>
      </c>
      <c r="Q723" t="s">
        <v>119</v>
      </c>
      <c r="R723" t="s">
        <v>132</v>
      </c>
      <c r="S723" s="5">
        <v>16703238848</v>
      </c>
      <c r="U723">
        <v>72111</v>
      </c>
      <c r="V723" t="s">
        <v>120</v>
      </c>
      <c r="X723" t="s">
        <v>862</v>
      </c>
      <c r="Y723" t="s">
        <v>913</v>
      </c>
      <c r="AA723" t="s">
        <v>144</v>
      </c>
      <c r="AB723" t="s">
        <v>860</v>
      </c>
      <c r="AD723" t="s">
        <v>117</v>
      </c>
      <c r="AE723" t="s">
        <v>118</v>
      </c>
      <c r="AF723" s="4">
        <v>96950</v>
      </c>
      <c r="AG723" t="s">
        <v>119</v>
      </c>
      <c r="AH723" t="s">
        <v>132</v>
      </c>
      <c r="AI723" s="5">
        <v>16703238848</v>
      </c>
      <c r="AK723" t="s">
        <v>864</v>
      </c>
      <c r="BC723" t="str">
        <f>"37-2011.00"</f>
        <v>37-2011.00</v>
      </c>
      <c r="BD723" t="s">
        <v>125</v>
      </c>
      <c r="BE723" t="s">
        <v>3557</v>
      </c>
      <c r="BF723" t="s">
        <v>3558</v>
      </c>
      <c r="BG723">
        <v>2</v>
      </c>
      <c r="BI723" s="1">
        <v>44835</v>
      </c>
      <c r="BJ723" s="1">
        <v>45199</v>
      </c>
      <c r="BM723">
        <v>35</v>
      </c>
      <c r="BN723">
        <v>0</v>
      </c>
      <c r="BO723">
        <v>7</v>
      </c>
      <c r="BP723">
        <v>7</v>
      </c>
      <c r="BQ723">
        <v>7</v>
      </c>
      <c r="BR723">
        <v>7</v>
      </c>
      <c r="BS723">
        <v>7</v>
      </c>
      <c r="BT723">
        <v>0</v>
      </c>
      <c r="BU723" t="str">
        <f>"9:00 AM"</f>
        <v>9:00 AM</v>
      </c>
      <c r="BV723" t="str">
        <f>"5:00 PM"</f>
        <v>5:00 PM</v>
      </c>
      <c r="BW723" t="s">
        <v>164</v>
      </c>
      <c r="BX723">
        <v>0</v>
      </c>
      <c r="BY723">
        <v>6</v>
      </c>
      <c r="BZ723" t="s">
        <v>113</v>
      </c>
      <c r="CB723" t="s">
        <v>132</v>
      </c>
      <c r="CC723" t="s">
        <v>860</v>
      </c>
      <c r="CE723" t="s">
        <v>117</v>
      </c>
      <c r="CF723" t="s">
        <v>118</v>
      </c>
      <c r="CG723" s="4">
        <v>96950</v>
      </c>
      <c r="CH723" s="2">
        <v>7.93</v>
      </c>
      <c r="CI723" s="2">
        <v>7.93</v>
      </c>
      <c r="CJ723" s="2">
        <v>11.9</v>
      </c>
      <c r="CK723" s="2">
        <v>11.9</v>
      </c>
      <c r="CL723" t="s">
        <v>131</v>
      </c>
      <c r="CM723" t="s">
        <v>132</v>
      </c>
      <c r="CN723" t="s">
        <v>133</v>
      </c>
      <c r="CP723" t="s">
        <v>113</v>
      </c>
      <c r="CQ723" t="s">
        <v>134</v>
      </c>
      <c r="CR723" t="s">
        <v>113</v>
      </c>
      <c r="CS723" t="s">
        <v>134</v>
      </c>
      <c r="CT723" t="s">
        <v>132</v>
      </c>
      <c r="CU723" t="s">
        <v>134</v>
      </c>
      <c r="CV723" t="s">
        <v>132</v>
      </c>
      <c r="CW723" t="s">
        <v>132</v>
      </c>
      <c r="CX723" s="5">
        <v>16703238848</v>
      </c>
      <c r="CY723" t="s">
        <v>864</v>
      </c>
      <c r="CZ723" t="s">
        <v>132</v>
      </c>
      <c r="DA723" t="s">
        <v>134</v>
      </c>
      <c r="DB723" t="s">
        <v>113</v>
      </c>
    </row>
    <row r="724" spans="1:111" ht="14.45" customHeight="1" x14ac:dyDescent="0.25">
      <c r="A724" t="s">
        <v>3172</v>
      </c>
      <c r="B724" t="s">
        <v>111</v>
      </c>
      <c r="C724" s="1">
        <v>44771.896286111114</v>
      </c>
      <c r="D724" s="1">
        <v>44858</v>
      </c>
      <c r="E724" t="s">
        <v>112</v>
      </c>
      <c r="F724" s="1">
        <v>44833.833333333336</v>
      </c>
      <c r="G724" t="s">
        <v>113</v>
      </c>
      <c r="H724" t="s">
        <v>113</v>
      </c>
      <c r="I724" t="s">
        <v>113</v>
      </c>
      <c r="J724" t="s">
        <v>3173</v>
      </c>
      <c r="K724" t="s">
        <v>2042</v>
      </c>
      <c r="L724" t="s">
        <v>2043</v>
      </c>
      <c r="M724" t="s">
        <v>2044</v>
      </c>
      <c r="N724" t="s">
        <v>141</v>
      </c>
      <c r="O724" t="s">
        <v>118</v>
      </c>
      <c r="P724" s="4">
        <v>96950</v>
      </c>
      <c r="Q724" t="s">
        <v>119</v>
      </c>
      <c r="S724" s="5">
        <v>16702353027</v>
      </c>
      <c r="U724">
        <v>722310</v>
      </c>
      <c r="V724" t="s">
        <v>120</v>
      </c>
      <c r="X724" t="s">
        <v>2045</v>
      </c>
      <c r="Y724" t="s">
        <v>2046</v>
      </c>
      <c r="Z724" t="s">
        <v>2047</v>
      </c>
      <c r="AA724" t="s">
        <v>149</v>
      </c>
      <c r="AB724" t="s">
        <v>2043</v>
      </c>
      <c r="AC724" t="s">
        <v>2044</v>
      </c>
      <c r="AD724" t="s">
        <v>141</v>
      </c>
      <c r="AE724" t="s">
        <v>118</v>
      </c>
      <c r="AF724" s="4">
        <v>96950</v>
      </c>
      <c r="AG724" t="s">
        <v>119</v>
      </c>
      <c r="AI724" s="5">
        <v>16702353027</v>
      </c>
      <c r="AK724" t="s">
        <v>2662</v>
      </c>
      <c r="BC724" t="str">
        <f>"43-4161.00"</f>
        <v>43-4161.00</v>
      </c>
      <c r="BD724" t="s">
        <v>2691</v>
      </c>
      <c r="BE724" t="s">
        <v>3174</v>
      </c>
      <c r="BF724" t="s">
        <v>3175</v>
      </c>
      <c r="BG724">
        <v>2</v>
      </c>
      <c r="BI724" s="1">
        <v>44835</v>
      </c>
      <c r="BJ724" s="1">
        <v>45199</v>
      </c>
      <c r="BM724">
        <v>35</v>
      </c>
      <c r="BN724">
        <v>0</v>
      </c>
      <c r="BO724">
        <v>7</v>
      </c>
      <c r="BP724">
        <v>7</v>
      </c>
      <c r="BQ724">
        <v>7</v>
      </c>
      <c r="BR724">
        <v>7</v>
      </c>
      <c r="BS724">
        <v>7</v>
      </c>
      <c r="BT724">
        <v>0</v>
      </c>
      <c r="BU724" t="str">
        <f>"8:00 AM"</f>
        <v>8:00 AM</v>
      </c>
      <c r="BV724" t="str">
        <f>"4:00 PM"</f>
        <v>4:00 PM</v>
      </c>
      <c r="BW724" t="s">
        <v>164</v>
      </c>
      <c r="BX724">
        <v>0</v>
      </c>
      <c r="BY724">
        <v>12</v>
      </c>
      <c r="BZ724" t="s">
        <v>113</v>
      </c>
      <c r="CB724" t="s">
        <v>3176</v>
      </c>
      <c r="CC724" t="s">
        <v>2043</v>
      </c>
      <c r="CD724" t="s">
        <v>2044</v>
      </c>
      <c r="CE724" t="s">
        <v>141</v>
      </c>
      <c r="CF724" t="s">
        <v>118</v>
      </c>
      <c r="CG724" s="4">
        <v>96950</v>
      </c>
      <c r="CH724" s="2">
        <v>12.02</v>
      </c>
      <c r="CI724" s="2">
        <v>12.02</v>
      </c>
      <c r="CJ724" s="2">
        <v>18.03</v>
      </c>
      <c r="CK724" s="2">
        <v>18.03</v>
      </c>
      <c r="CL724" t="s">
        <v>131</v>
      </c>
      <c r="CM724" t="s">
        <v>128</v>
      </c>
      <c r="CN724" t="s">
        <v>133</v>
      </c>
      <c r="CP724" t="s">
        <v>113</v>
      </c>
      <c r="CQ724" t="s">
        <v>134</v>
      </c>
      <c r="CR724" t="s">
        <v>113</v>
      </c>
      <c r="CS724" t="s">
        <v>134</v>
      </c>
      <c r="CT724" t="s">
        <v>132</v>
      </c>
      <c r="CU724" t="s">
        <v>134</v>
      </c>
      <c r="CV724" t="s">
        <v>132</v>
      </c>
      <c r="CW724" t="s">
        <v>3177</v>
      </c>
      <c r="CX724" s="5">
        <v>16702353027</v>
      </c>
      <c r="CY724" t="s">
        <v>2662</v>
      </c>
      <c r="CZ724" t="s">
        <v>132</v>
      </c>
      <c r="DA724" t="s">
        <v>134</v>
      </c>
      <c r="DB724" t="s">
        <v>113</v>
      </c>
      <c r="DC724" t="s">
        <v>128</v>
      </c>
    </row>
    <row r="725" spans="1:111" ht="14.45" customHeight="1" x14ac:dyDescent="0.25">
      <c r="A725" t="s">
        <v>3178</v>
      </c>
      <c r="B725" t="s">
        <v>187</v>
      </c>
      <c r="C725" s="1">
        <v>44747.861722222224</v>
      </c>
      <c r="D725" s="1">
        <v>44858</v>
      </c>
      <c r="E725" t="s">
        <v>170</v>
      </c>
      <c r="G725" t="s">
        <v>113</v>
      </c>
      <c r="H725" t="s">
        <v>113</v>
      </c>
      <c r="I725" t="s">
        <v>113</v>
      </c>
      <c r="J725" t="s">
        <v>3179</v>
      </c>
      <c r="K725" t="s">
        <v>3180</v>
      </c>
      <c r="L725" t="s">
        <v>3181</v>
      </c>
      <c r="M725" t="s">
        <v>3182</v>
      </c>
      <c r="N725" t="s">
        <v>117</v>
      </c>
      <c r="O725" t="s">
        <v>118</v>
      </c>
      <c r="P725" s="4">
        <v>96950</v>
      </c>
      <c r="Q725" t="s">
        <v>119</v>
      </c>
      <c r="R725" t="s">
        <v>1405</v>
      </c>
      <c r="S725" s="5">
        <v>16702352743</v>
      </c>
      <c r="U725">
        <v>561320</v>
      </c>
      <c r="V725" t="s">
        <v>120</v>
      </c>
      <c r="X725" t="s">
        <v>3183</v>
      </c>
      <c r="Y725" t="s">
        <v>3184</v>
      </c>
      <c r="Z725" t="s">
        <v>3185</v>
      </c>
      <c r="AA725">
        <v>6702352743</v>
      </c>
      <c r="AB725" t="s">
        <v>3181</v>
      </c>
      <c r="AC725" t="s">
        <v>3182</v>
      </c>
      <c r="AD725" t="s">
        <v>117</v>
      </c>
      <c r="AE725" t="s">
        <v>118</v>
      </c>
      <c r="AF725" s="4">
        <v>96950</v>
      </c>
      <c r="AG725" t="s">
        <v>119</v>
      </c>
      <c r="AH725" t="s">
        <v>1405</v>
      </c>
      <c r="AI725" s="5">
        <v>16702352743</v>
      </c>
      <c r="AK725" t="s">
        <v>3186</v>
      </c>
      <c r="BC725" t="str">
        <f>"37-2012.00"</f>
        <v>37-2012.00</v>
      </c>
      <c r="BD725" t="s">
        <v>180</v>
      </c>
      <c r="BE725" t="s">
        <v>3187</v>
      </c>
      <c r="BF725" t="s">
        <v>1809</v>
      </c>
      <c r="BG725">
        <v>20</v>
      </c>
      <c r="BH725">
        <v>20</v>
      </c>
      <c r="BI725" s="1">
        <v>44835</v>
      </c>
      <c r="BJ725" s="1">
        <v>45199</v>
      </c>
      <c r="BK725" s="1">
        <v>44858</v>
      </c>
      <c r="BL725" s="1">
        <v>45199</v>
      </c>
      <c r="BM725">
        <v>35</v>
      </c>
      <c r="BN725">
        <v>0</v>
      </c>
      <c r="BO725">
        <v>7</v>
      </c>
      <c r="BP725">
        <v>7</v>
      </c>
      <c r="BQ725">
        <v>7</v>
      </c>
      <c r="BR725">
        <v>7</v>
      </c>
      <c r="BS725">
        <v>7</v>
      </c>
      <c r="BT725">
        <v>0</v>
      </c>
      <c r="BU725" t="str">
        <f>"8:00 AM"</f>
        <v>8:00 AM</v>
      </c>
      <c r="BV725" t="str">
        <f>"4:00 PM"</f>
        <v>4:00 PM</v>
      </c>
      <c r="BW725" t="s">
        <v>164</v>
      </c>
      <c r="BX725">
        <v>0</v>
      </c>
      <c r="BY725">
        <v>3</v>
      </c>
      <c r="BZ725" t="s">
        <v>113</v>
      </c>
      <c r="CB725" t="s">
        <v>3188</v>
      </c>
      <c r="CC725" t="s">
        <v>3181</v>
      </c>
      <c r="CD725" t="s">
        <v>3182</v>
      </c>
      <c r="CE725" t="s">
        <v>117</v>
      </c>
      <c r="CF725" t="s">
        <v>118</v>
      </c>
      <c r="CG725" s="4">
        <v>96950</v>
      </c>
      <c r="CH725" s="2">
        <v>7.45</v>
      </c>
      <c r="CI725" s="2">
        <v>7.45</v>
      </c>
      <c r="CJ725" s="2">
        <v>11.18</v>
      </c>
      <c r="CK725" s="2">
        <v>11.18</v>
      </c>
      <c r="CL725" t="s">
        <v>131</v>
      </c>
      <c r="CM725" t="s">
        <v>3189</v>
      </c>
      <c r="CN725" t="s">
        <v>133</v>
      </c>
      <c r="CP725" t="s">
        <v>113</v>
      </c>
      <c r="CQ725" t="s">
        <v>134</v>
      </c>
      <c r="CR725" t="s">
        <v>113</v>
      </c>
      <c r="CS725" t="s">
        <v>134</v>
      </c>
      <c r="CT725" t="s">
        <v>134</v>
      </c>
      <c r="CU725" t="s">
        <v>134</v>
      </c>
      <c r="CV725" t="s">
        <v>132</v>
      </c>
      <c r="CW725" t="s">
        <v>3190</v>
      </c>
      <c r="CX725" s="5">
        <v>16702352743</v>
      </c>
      <c r="CY725" t="s">
        <v>3186</v>
      </c>
      <c r="CZ725" t="s">
        <v>399</v>
      </c>
      <c r="DA725" t="s">
        <v>134</v>
      </c>
      <c r="DB725" t="s">
        <v>113</v>
      </c>
    </row>
    <row r="726" spans="1:111" ht="14.45" customHeight="1" x14ac:dyDescent="0.25">
      <c r="A726" t="s">
        <v>3191</v>
      </c>
      <c r="B726" t="s">
        <v>356</v>
      </c>
      <c r="C726" s="1">
        <v>44739.349982175925</v>
      </c>
      <c r="D726" s="1">
        <v>44858</v>
      </c>
      <c r="E726" t="s">
        <v>170</v>
      </c>
      <c r="G726" t="s">
        <v>113</v>
      </c>
      <c r="H726" t="s">
        <v>113</v>
      </c>
      <c r="I726" t="s">
        <v>113</v>
      </c>
      <c r="J726" t="s">
        <v>3192</v>
      </c>
      <c r="L726" t="s">
        <v>3193</v>
      </c>
      <c r="M726" t="s">
        <v>3194</v>
      </c>
      <c r="N726" t="s">
        <v>3195</v>
      </c>
      <c r="O726" t="s">
        <v>118</v>
      </c>
      <c r="P726" s="4">
        <v>96950</v>
      </c>
      <c r="Q726" t="s">
        <v>119</v>
      </c>
      <c r="S726" s="5">
        <v>16702334646</v>
      </c>
      <c r="U726">
        <v>621610</v>
      </c>
      <c r="V726" t="s">
        <v>120</v>
      </c>
      <c r="X726" t="s">
        <v>3196</v>
      </c>
      <c r="Y726" t="s">
        <v>3197</v>
      </c>
      <c r="AA726" t="s">
        <v>326</v>
      </c>
      <c r="AB726" t="s">
        <v>3193</v>
      </c>
      <c r="AC726" t="s">
        <v>3194</v>
      </c>
      <c r="AD726" t="s">
        <v>3195</v>
      </c>
      <c r="AE726" t="s">
        <v>118</v>
      </c>
      <c r="AF726" s="4">
        <v>96950</v>
      </c>
      <c r="AG726" t="s">
        <v>119</v>
      </c>
      <c r="AI726" s="5">
        <v>16702334646</v>
      </c>
      <c r="AK726" t="s">
        <v>3198</v>
      </c>
      <c r="BC726" t="str">
        <f>"29-2099.06"</f>
        <v>29-2099.06</v>
      </c>
      <c r="BD726" t="s">
        <v>3199</v>
      </c>
      <c r="BE726" t="s">
        <v>3200</v>
      </c>
      <c r="BF726" t="s">
        <v>3201</v>
      </c>
      <c r="BG726">
        <v>3</v>
      </c>
      <c r="BI726" s="1">
        <v>44835</v>
      </c>
      <c r="BJ726" s="1">
        <v>45199</v>
      </c>
      <c r="BM726">
        <v>40</v>
      </c>
      <c r="BN726">
        <v>0</v>
      </c>
      <c r="BO726">
        <v>8</v>
      </c>
      <c r="BP726">
        <v>8</v>
      </c>
      <c r="BQ726">
        <v>8</v>
      </c>
      <c r="BR726">
        <v>8</v>
      </c>
      <c r="BS726">
        <v>8</v>
      </c>
      <c r="BT726">
        <v>0</v>
      </c>
      <c r="BU726" t="str">
        <f>"8:00 AM"</f>
        <v>8:00 AM</v>
      </c>
      <c r="BV726" t="str">
        <f>"5:00 PM"</f>
        <v>5:00 PM</v>
      </c>
      <c r="BW726" t="s">
        <v>394</v>
      </c>
      <c r="BX726">
        <v>0</v>
      </c>
      <c r="BY726">
        <v>24</v>
      </c>
      <c r="BZ726" t="s">
        <v>113</v>
      </c>
      <c r="CB726" t="s">
        <v>557</v>
      </c>
      <c r="CC726" t="s">
        <v>3193</v>
      </c>
      <c r="CD726" t="s">
        <v>3194</v>
      </c>
      <c r="CE726" t="s">
        <v>3195</v>
      </c>
      <c r="CF726" t="s">
        <v>118</v>
      </c>
      <c r="CG726" s="4">
        <v>96950</v>
      </c>
      <c r="CH726" s="2">
        <v>14.78</v>
      </c>
      <c r="CI726" s="2">
        <v>14.78</v>
      </c>
      <c r="CJ726" s="2">
        <v>22.17</v>
      </c>
      <c r="CK726" s="2">
        <v>22.17</v>
      </c>
      <c r="CL726" t="s">
        <v>131</v>
      </c>
      <c r="CM726" t="s">
        <v>557</v>
      </c>
      <c r="CN726" t="s">
        <v>133</v>
      </c>
      <c r="CP726" t="s">
        <v>113</v>
      </c>
      <c r="CQ726" t="s">
        <v>134</v>
      </c>
      <c r="CR726" t="s">
        <v>113</v>
      </c>
      <c r="CS726" t="s">
        <v>134</v>
      </c>
      <c r="CT726" t="s">
        <v>132</v>
      </c>
      <c r="CU726" t="s">
        <v>134</v>
      </c>
      <c r="CV726" t="s">
        <v>132</v>
      </c>
      <c r="CW726" t="s">
        <v>557</v>
      </c>
      <c r="CX726" s="5">
        <v>16702334646</v>
      </c>
      <c r="CY726" t="s">
        <v>3202</v>
      </c>
      <c r="CZ726" t="s">
        <v>132</v>
      </c>
      <c r="DA726" t="s">
        <v>134</v>
      </c>
      <c r="DB726" t="s">
        <v>113</v>
      </c>
      <c r="DC726" t="s">
        <v>1847</v>
      </c>
      <c r="DD726" t="s">
        <v>1848</v>
      </c>
      <c r="DF726" t="s">
        <v>1849</v>
      </c>
      <c r="DG726" t="s">
        <v>1850</v>
      </c>
    </row>
    <row r="727" spans="1:111" ht="14.45" customHeight="1" x14ac:dyDescent="0.25">
      <c r="A727" t="s">
        <v>3203</v>
      </c>
      <c r="B727" t="s">
        <v>187</v>
      </c>
      <c r="C727" s="1">
        <v>44754.151660648145</v>
      </c>
      <c r="D727" s="1">
        <v>44858</v>
      </c>
      <c r="E727" t="s">
        <v>170</v>
      </c>
      <c r="G727" t="s">
        <v>113</v>
      </c>
      <c r="H727" t="s">
        <v>113</v>
      </c>
      <c r="I727" t="s">
        <v>113</v>
      </c>
      <c r="J727" t="s">
        <v>1140</v>
      </c>
      <c r="K727" t="s">
        <v>1141</v>
      </c>
      <c r="L727" t="s">
        <v>1142</v>
      </c>
      <c r="M727" t="s">
        <v>1143</v>
      </c>
      <c r="N727" t="s">
        <v>586</v>
      </c>
      <c r="O727" t="s">
        <v>118</v>
      </c>
      <c r="P727" s="4">
        <v>96950</v>
      </c>
      <c r="Q727" t="s">
        <v>119</v>
      </c>
      <c r="S727" s="5">
        <v>16702353285</v>
      </c>
      <c r="U727">
        <v>81111</v>
      </c>
      <c r="V727" t="s">
        <v>120</v>
      </c>
      <c r="X727" t="s">
        <v>1144</v>
      </c>
      <c r="Y727" t="s">
        <v>1145</v>
      </c>
      <c r="Z727" t="s">
        <v>389</v>
      </c>
      <c r="AA727" t="s">
        <v>1146</v>
      </c>
      <c r="AB727" t="s">
        <v>1142</v>
      </c>
      <c r="AC727" t="s">
        <v>3204</v>
      </c>
      <c r="AD727" t="s">
        <v>586</v>
      </c>
      <c r="AE727" t="s">
        <v>118</v>
      </c>
      <c r="AF727" s="4">
        <v>96950</v>
      </c>
      <c r="AG727" t="s">
        <v>119</v>
      </c>
      <c r="AI727" s="5">
        <v>16702353285</v>
      </c>
      <c r="AK727" t="s">
        <v>1147</v>
      </c>
      <c r="BC727" t="str">
        <f>"49-3021.00"</f>
        <v>49-3021.00</v>
      </c>
      <c r="BD727" t="s">
        <v>2282</v>
      </c>
      <c r="BE727" t="s">
        <v>3205</v>
      </c>
      <c r="BF727" t="s">
        <v>3206</v>
      </c>
      <c r="BG727">
        <v>2</v>
      </c>
      <c r="BH727">
        <v>2</v>
      </c>
      <c r="BI727" s="1">
        <v>44835</v>
      </c>
      <c r="BJ727" s="1">
        <v>45199</v>
      </c>
      <c r="BK727" s="1">
        <v>44858</v>
      </c>
      <c r="BL727" s="1">
        <v>45199</v>
      </c>
      <c r="BM727">
        <v>40</v>
      </c>
      <c r="BN727">
        <v>0</v>
      </c>
      <c r="BO727">
        <v>8</v>
      </c>
      <c r="BP727">
        <v>8</v>
      </c>
      <c r="BQ727">
        <v>8</v>
      </c>
      <c r="BR727">
        <v>8</v>
      </c>
      <c r="BS727">
        <v>8</v>
      </c>
      <c r="BT727">
        <v>0</v>
      </c>
      <c r="BU727" t="str">
        <f>"8:00 AM"</f>
        <v>8:00 AM</v>
      </c>
      <c r="BV727" t="str">
        <f>"5:00 PM"</f>
        <v>5:00 PM</v>
      </c>
      <c r="BW727" t="s">
        <v>164</v>
      </c>
      <c r="BX727">
        <v>0</v>
      </c>
      <c r="BY727">
        <v>12</v>
      </c>
      <c r="BZ727" t="s">
        <v>113</v>
      </c>
      <c r="CB727" t="s">
        <v>128</v>
      </c>
      <c r="CC727" t="s">
        <v>1142</v>
      </c>
      <c r="CD727" t="s">
        <v>1143</v>
      </c>
      <c r="CE727" t="s">
        <v>117</v>
      </c>
      <c r="CF727" t="s">
        <v>118</v>
      </c>
      <c r="CG727" s="4">
        <v>96950</v>
      </c>
      <c r="CH727" s="2">
        <v>10.06</v>
      </c>
      <c r="CI727" s="2">
        <v>10.06</v>
      </c>
      <c r="CJ727" s="2">
        <v>15.09</v>
      </c>
      <c r="CK727" s="2">
        <v>15.09</v>
      </c>
      <c r="CL727" t="s">
        <v>131</v>
      </c>
      <c r="CM727" t="s">
        <v>228</v>
      </c>
      <c r="CN727" t="s">
        <v>133</v>
      </c>
      <c r="CP727" t="s">
        <v>113</v>
      </c>
      <c r="CQ727" t="s">
        <v>134</v>
      </c>
      <c r="CR727" t="s">
        <v>113</v>
      </c>
      <c r="CS727" t="s">
        <v>134</v>
      </c>
      <c r="CT727" t="s">
        <v>132</v>
      </c>
      <c r="CU727" t="s">
        <v>134</v>
      </c>
      <c r="CV727" t="s">
        <v>132</v>
      </c>
      <c r="CW727" t="s">
        <v>1151</v>
      </c>
      <c r="CX727" s="5">
        <v>16702353285</v>
      </c>
      <c r="CY727" t="s">
        <v>1147</v>
      </c>
      <c r="CZ727" t="s">
        <v>132</v>
      </c>
      <c r="DA727" t="s">
        <v>134</v>
      </c>
      <c r="DB727" t="s">
        <v>113</v>
      </c>
      <c r="DC727" t="s">
        <v>1144</v>
      </c>
      <c r="DD727" t="s">
        <v>1145</v>
      </c>
      <c r="DE727" t="s">
        <v>1152</v>
      </c>
      <c r="DF727" t="s">
        <v>132</v>
      </c>
      <c r="DG727" t="s">
        <v>132</v>
      </c>
    </row>
    <row r="728" spans="1:111" ht="14.45" customHeight="1" x14ac:dyDescent="0.25">
      <c r="A728" t="s">
        <v>3207</v>
      </c>
      <c r="B728" t="s">
        <v>356</v>
      </c>
      <c r="C728" s="1">
        <v>44742.088573958332</v>
      </c>
      <c r="D728" s="1">
        <v>44858</v>
      </c>
      <c r="E728" t="s">
        <v>170</v>
      </c>
      <c r="G728" t="s">
        <v>113</v>
      </c>
      <c r="H728" t="s">
        <v>113</v>
      </c>
      <c r="I728" t="s">
        <v>113</v>
      </c>
      <c r="J728" t="s">
        <v>3208</v>
      </c>
      <c r="L728" t="s">
        <v>3209</v>
      </c>
      <c r="M728" t="s">
        <v>926</v>
      </c>
      <c r="N728" t="s">
        <v>117</v>
      </c>
      <c r="O728" t="s">
        <v>118</v>
      </c>
      <c r="P728" s="4">
        <v>96950</v>
      </c>
      <c r="Q728" t="s">
        <v>119</v>
      </c>
      <c r="R728" t="s">
        <v>386</v>
      </c>
      <c r="S728" s="5">
        <v>16702337732</v>
      </c>
      <c r="U728">
        <v>541330</v>
      </c>
      <c r="V728" t="s">
        <v>120</v>
      </c>
      <c r="X728" t="s">
        <v>3210</v>
      </c>
      <c r="Y728" t="s">
        <v>3211</v>
      </c>
      <c r="Z728" t="s">
        <v>3212</v>
      </c>
      <c r="AA728" t="s">
        <v>144</v>
      </c>
      <c r="AB728" t="s">
        <v>3209</v>
      </c>
      <c r="AC728" t="s">
        <v>926</v>
      </c>
      <c r="AD728" t="s">
        <v>117</v>
      </c>
      <c r="AE728" t="s">
        <v>118</v>
      </c>
      <c r="AF728" s="4">
        <v>96950</v>
      </c>
      <c r="AG728" t="s">
        <v>119</v>
      </c>
      <c r="AH728" t="s">
        <v>386</v>
      </c>
      <c r="AI728" s="5">
        <v>16702337732</v>
      </c>
      <c r="AK728" t="s">
        <v>3213</v>
      </c>
      <c r="BC728" t="str">
        <f>"17-3011.01"</f>
        <v>17-3011.01</v>
      </c>
      <c r="BD728" t="s">
        <v>1973</v>
      </c>
      <c r="BE728" t="s">
        <v>3214</v>
      </c>
      <c r="BF728" t="s">
        <v>3215</v>
      </c>
      <c r="BG728">
        <v>2</v>
      </c>
      <c r="BI728" s="1">
        <v>44835</v>
      </c>
      <c r="BJ728" s="1">
        <v>45199</v>
      </c>
      <c r="BM728">
        <v>35</v>
      </c>
      <c r="BN728">
        <v>0</v>
      </c>
      <c r="BO728">
        <v>7</v>
      </c>
      <c r="BP728">
        <v>7</v>
      </c>
      <c r="BQ728">
        <v>7</v>
      </c>
      <c r="BR728">
        <v>7</v>
      </c>
      <c r="BS728">
        <v>7</v>
      </c>
      <c r="BT728">
        <v>0</v>
      </c>
      <c r="BU728" t="str">
        <f>"9:00 AM"</f>
        <v>9:00 AM</v>
      </c>
      <c r="BV728" t="str">
        <f>"5:00 PM"</f>
        <v>5:00 PM</v>
      </c>
      <c r="BW728" t="s">
        <v>150</v>
      </c>
      <c r="BX728">
        <v>1</v>
      </c>
      <c r="BY728">
        <v>6</v>
      </c>
      <c r="BZ728" t="s">
        <v>113</v>
      </c>
      <c r="CB728" s="3" t="s">
        <v>3216</v>
      </c>
      <c r="CC728" t="s">
        <v>3217</v>
      </c>
      <c r="CD728" t="s">
        <v>3218</v>
      </c>
      <c r="CE728" t="s">
        <v>117</v>
      </c>
      <c r="CF728" t="s">
        <v>118</v>
      </c>
      <c r="CG728" s="4">
        <v>96950</v>
      </c>
      <c r="CH728" s="2">
        <v>16.329999999999998</v>
      </c>
      <c r="CI728" s="2">
        <v>16.329999999999998</v>
      </c>
      <c r="CJ728" s="2">
        <v>24.5</v>
      </c>
      <c r="CK728" s="2">
        <v>24.5</v>
      </c>
      <c r="CL728" t="s">
        <v>131</v>
      </c>
      <c r="CM728" t="s">
        <v>228</v>
      </c>
      <c r="CN728" t="s">
        <v>133</v>
      </c>
      <c r="CP728" t="s">
        <v>113</v>
      </c>
      <c r="CQ728" t="s">
        <v>134</v>
      </c>
      <c r="CR728" t="s">
        <v>134</v>
      </c>
      <c r="CS728" t="s">
        <v>134</v>
      </c>
      <c r="CT728" t="s">
        <v>134</v>
      </c>
      <c r="CU728" t="s">
        <v>134</v>
      </c>
      <c r="CV728" t="s">
        <v>134</v>
      </c>
      <c r="CW728" t="s">
        <v>3219</v>
      </c>
      <c r="CX728" s="5">
        <v>16702337732</v>
      </c>
      <c r="CY728" t="s">
        <v>3213</v>
      </c>
      <c r="CZ728" t="s">
        <v>533</v>
      </c>
      <c r="DA728" t="s">
        <v>134</v>
      </c>
      <c r="DB728" t="s">
        <v>113</v>
      </c>
    </row>
    <row r="729" spans="1:111" ht="14.45" customHeight="1" x14ac:dyDescent="0.25">
      <c r="A729" t="s">
        <v>3220</v>
      </c>
      <c r="B729" t="s">
        <v>111</v>
      </c>
      <c r="C729" s="1">
        <v>44763.077942592594</v>
      </c>
      <c r="D729" s="1">
        <v>44858</v>
      </c>
      <c r="E729" t="s">
        <v>112</v>
      </c>
      <c r="F729" s="1">
        <v>44833.833333333336</v>
      </c>
      <c r="G729" t="s">
        <v>113</v>
      </c>
      <c r="H729" t="s">
        <v>113</v>
      </c>
      <c r="I729" t="s">
        <v>113</v>
      </c>
      <c r="J729" t="s">
        <v>1866</v>
      </c>
      <c r="L729" t="s">
        <v>1970</v>
      </c>
      <c r="M729" t="s">
        <v>1972</v>
      </c>
      <c r="N729" t="s">
        <v>141</v>
      </c>
      <c r="O729" t="s">
        <v>118</v>
      </c>
      <c r="P729" s="4">
        <v>96950</v>
      </c>
      <c r="Q729" t="s">
        <v>119</v>
      </c>
      <c r="S729" s="5">
        <v>16702856678</v>
      </c>
      <c r="U729">
        <v>236115</v>
      </c>
      <c r="V729" t="s">
        <v>120</v>
      </c>
      <c r="X729" t="s">
        <v>3168</v>
      </c>
      <c r="Y729" t="s">
        <v>3221</v>
      </c>
      <c r="AA729" t="s">
        <v>390</v>
      </c>
      <c r="AB729" t="s">
        <v>1970</v>
      </c>
      <c r="AC729" t="s">
        <v>1972</v>
      </c>
      <c r="AD729" t="s">
        <v>141</v>
      </c>
      <c r="AE729" t="s">
        <v>118</v>
      </c>
      <c r="AF729" s="4">
        <v>96950</v>
      </c>
      <c r="AG729" t="s">
        <v>119</v>
      </c>
      <c r="AI729" s="5">
        <v>16702876676</v>
      </c>
      <c r="AK729" t="s">
        <v>1872</v>
      </c>
      <c r="BC729" t="str">
        <f>"45-2092.02"</f>
        <v>45-2092.02</v>
      </c>
      <c r="BD729" t="s">
        <v>2420</v>
      </c>
      <c r="BE729" t="s">
        <v>3222</v>
      </c>
      <c r="BF729" t="s">
        <v>3223</v>
      </c>
      <c r="BG729">
        <v>2</v>
      </c>
      <c r="BI729" s="1">
        <v>44835</v>
      </c>
      <c r="BJ729" s="1">
        <v>45199</v>
      </c>
      <c r="BM729">
        <v>35</v>
      </c>
      <c r="BN729">
        <v>0</v>
      </c>
      <c r="BO729">
        <v>7</v>
      </c>
      <c r="BP729">
        <v>7</v>
      </c>
      <c r="BQ729">
        <v>7</v>
      </c>
      <c r="BR729">
        <v>7</v>
      </c>
      <c r="BS729">
        <v>7</v>
      </c>
      <c r="BT729">
        <v>0</v>
      </c>
      <c r="BU729" t="str">
        <f>"9:00 AM"</f>
        <v>9:00 AM</v>
      </c>
      <c r="BV729" t="str">
        <f>"4:00 PM"</f>
        <v>4:00 PM</v>
      </c>
      <c r="BW729" t="s">
        <v>128</v>
      </c>
      <c r="BX729">
        <v>0</v>
      </c>
      <c r="BY729">
        <v>3</v>
      </c>
      <c r="BZ729" t="s">
        <v>113</v>
      </c>
      <c r="CB729" t="s">
        <v>3224</v>
      </c>
      <c r="CC729" t="s">
        <v>1970</v>
      </c>
      <c r="CE729" t="s">
        <v>141</v>
      </c>
      <c r="CF729" t="s">
        <v>118</v>
      </c>
      <c r="CG729" s="4">
        <v>96950</v>
      </c>
      <c r="CH729" s="2">
        <v>10.210000000000001</v>
      </c>
      <c r="CI729" s="2">
        <v>10.210000000000001</v>
      </c>
      <c r="CJ729" s="2">
        <v>15.32</v>
      </c>
      <c r="CK729" s="2">
        <v>15.32</v>
      </c>
      <c r="CL729" t="s">
        <v>131</v>
      </c>
      <c r="CM729" t="s">
        <v>183</v>
      </c>
      <c r="CN729" t="s">
        <v>133</v>
      </c>
      <c r="CP729" t="s">
        <v>134</v>
      </c>
      <c r="CQ729" t="s">
        <v>134</v>
      </c>
      <c r="CR729" t="s">
        <v>134</v>
      </c>
      <c r="CS729" t="s">
        <v>134</v>
      </c>
      <c r="CT729" t="s">
        <v>134</v>
      </c>
      <c r="CU729" t="s">
        <v>134</v>
      </c>
      <c r="CV729" t="s">
        <v>134</v>
      </c>
      <c r="CW729" t="s">
        <v>135</v>
      </c>
      <c r="CX729" s="5">
        <v>16702356678</v>
      </c>
      <c r="CY729" t="s">
        <v>1872</v>
      </c>
      <c r="CZ729" t="s">
        <v>183</v>
      </c>
      <c r="DA729" t="s">
        <v>134</v>
      </c>
      <c r="DB729" t="s">
        <v>113</v>
      </c>
    </row>
    <row r="730" spans="1:111" ht="14.45" customHeight="1" x14ac:dyDescent="0.25">
      <c r="A730" t="s">
        <v>3225</v>
      </c>
      <c r="B730" t="s">
        <v>356</v>
      </c>
      <c r="C730" s="1">
        <v>44787.939122685188</v>
      </c>
      <c r="D730" s="1">
        <v>44858</v>
      </c>
      <c r="E730" t="s">
        <v>112</v>
      </c>
      <c r="F730" s="1">
        <v>44833.833333333336</v>
      </c>
      <c r="G730" t="s">
        <v>113</v>
      </c>
      <c r="H730" t="s">
        <v>113</v>
      </c>
      <c r="I730" t="s">
        <v>113</v>
      </c>
      <c r="J730" t="s">
        <v>3226</v>
      </c>
      <c r="K730" t="s">
        <v>3227</v>
      </c>
      <c r="L730" t="s">
        <v>3228</v>
      </c>
      <c r="M730" t="s">
        <v>3229</v>
      </c>
      <c r="N730" t="s">
        <v>117</v>
      </c>
      <c r="O730" t="s">
        <v>118</v>
      </c>
      <c r="P730" s="4">
        <v>96950</v>
      </c>
      <c r="Q730" t="s">
        <v>119</v>
      </c>
      <c r="S730" s="5">
        <v>16702338223</v>
      </c>
      <c r="U730">
        <v>722511</v>
      </c>
      <c r="V730" t="s">
        <v>120</v>
      </c>
      <c r="X730" t="s">
        <v>3230</v>
      </c>
      <c r="Y730" t="s">
        <v>3231</v>
      </c>
      <c r="AA730" t="s">
        <v>144</v>
      </c>
      <c r="AB730" t="s">
        <v>3228</v>
      </c>
      <c r="AC730" t="s">
        <v>3229</v>
      </c>
      <c r="AD730" t="s">
        <v>117</v>
      </c>
      <c r="AE730" t="s">
        <v>118</v>
      </c>
      <c r="AF730" s="4">
        <v>96950</v>
      </c>
      <c r="AG730" t="s">
        <v>119</v>
      </c>
      <c r="AI730" s="5">
        <v>16702338223</v>
      </c>
      <c r="AK730" t="s">
        <v>3232</v>
      </c>
      <c r="BC730" t="str">
        <f>"35-2014.00"</f>
        <v>35-2014.00</v>
      </c>
      <c r="BD730" t="s">
        <v>287</v>
      </c>
      <c r="BE730" t="s">
        <v>3233</v>
      </c>
      <c r="BF730" t="s">
        <v>1294</v>
      </c>
      <c r="BG730">
        <v>2</v>
      </c>
      <c r="BI730" s="1">
        <v>44835</v>
      </c>
      <c r="BJ730" s="1">
        <v>45199</v>
      </c>
      <c r="BM730">
        <v>35</v>
      </c>
      <c r="BN730">
        <v>5</v>
      </c>
      <c r="BO730">
        <v>5</v>
      </c>
      <c r="BP730">
        <v>5</v>
      </c>
      <c r="BQ730">
        <v>5</v>
      </c>
      <c r="BR730">
        <v>5</v>
      </c>
      <c r="BS730">
        <v>5</v>
      </c>
      <c r="BT730">
        <v>5</v>
      </c>
      <c r="BU730" t="str">
        <f>"11:00 AM"</f>
        <v>11:00 AM</v>
      </c>
      <c r="BV730" t="str">
        <f>"5:00 PM"</f>
        <v>5:00 PM</v>
      </c>
      <c r="BW730" t="s">
        <v>164</v>
      </c>
      <c r="BX730">
        <v>0</v>
      </c>
      <c r="BY730">
        <v>24</v>
      </c>
      <c r="BZ730" t="s">
        <v>113</v>
      </c>
      <c r="CB730" t="s">
        <v>3234</v>
      </c>
      <c r="CC730" t="s">
        <v>3235</v>
      </c>
      <c r="CD730" t="s">
        <v>3229</v>
      </c>
      <c r="CE730" t="s">
        <v>117</v>
      </c>
      <c r="CG730" s="4">
        <v>96950</v>
      </c>
      <c r="CH730" s="2">
        <v>8.5500000000000007</v>
      </c>
      <c r="CI730" s="2">
        <v>8.5500000000000007</v>
      </c>
      <c r="CJ730" s="2">
        <v>12.83</v>
      </c>
      <c r="CK730" s="2">
        <v>12.83</v>
      </c>
      <c r="CL730" t="s">
        <v>131</v>
      </c>
      <c r="CN730" t="s">
        <v>133</v>
      </c>
      <c r="CP730" t="s">
        <v>113</v>
      </c>
      <c r="CQ730" t="s">
        <v>134</v>
      </c>
      <c r="CR730" t="s">
        <v>113</v>
      </c>
      <c r="CS730" t="s">
        <v>134</v>
      </c>
      <c r="CT730" t="s">
        <v>132</v>
      </c>
      <c r="CU730" t="s">
        <v>134</v>
      </c>
      <c r="CV730" t="s">
        <v>132</v>
      </c>
      <c r="CW730" t="s">
        <v>3236</v>
      </c>
      <c r="CX730" s="5">
        <v>16702338223</v>
      </c>
      <c r="CY730" t="s">
        <v>3237</v>
      </c>
      <c r="CZ730" t="s">
        <v>132</v>
      </c>
      <c r="DA730" t="s">
        <v>134</v>
      </c>
      <c r="DB730" t="s">
        <v>113</v>
      </c>
    </row>
    <row r="731" spans="1:111" ht="14.45" customHeight="1" x14ac:dyDescent="0.25">
      <c r="A731" t="s">
        <v>3238</v>
      </c>
      <c r="B731" t="s">
        <v>187</v>
      </c>
      <c r="C731" s="1">
        <v>44754.177707175928</v>
      </c>
      <c r="D731" s="1">
        <v>44858</v>
      </c>
      <c r="E731" t="s">
        <v>112</v>
      </c>
      <c r="F731" s="1">
        <v>44833.833333333336</v>
      </c>
      <c r="G731" t="s">
        <v>113</v>
      </c>
      <c r="H731" t="s">
        <v>113</v>
      </c>
      <c r="I731" t="s">
        <v>113</v>
      </c>
      <c r="J731" t="s">
        <v>1140</v>
      </c>
      <c r="K731" t="s">
        <v>1141</v>
      </c>
      <c r="L731" t="s">
        <v>1142</v>
      </c>
      <c r="M731" t="s">
        <v>1143</v>
      </c>
      <c r="N731" t="s">
        <v>117</v>
      </c>
      <c r="O731" t="s">
        <v>118</v>
      </c>
      <c r="P731" s="4">
        <v>96950</v>
      </c>
      <c r="Q731" t="s">
        <v>119</v>
      </c>
      <c r="S731" s="5">
        <v>16702353285</v>
      </c>
      <c r="U731">
        <v>81111</v>
      </c>
      <c r="V731" t="s">
        <v>120</v>
      </c>
      <c r="X731" t="s">
        <v>1144</v>
      </c>
      <c r="Y731" t="s">
        <v>1145</v>
      </c>
      <c r="Z731" t="s">
        <v>389</v>
      </c>
      <c r="AA731" t="s">
        <v>1146</v>
      </c>
      <c r="AB731" t="s">
        <v>1142</v>
      </c>
      <c r="AC731" t="s">
        <v>1143</v>
      </c>
      <c r="AD731" t="s">
        <v>117</v>
      </c>
      <c r="AE731" t="s">
        <v>118</v>
      </c>
      <c r="AF731" s="4">
        <v>96950</v>
      </c>
      <c r="AG731" t="s">
        <v>119</v>
      </c>
      <c r="AI731" s="5">
        <v>16702353285</v>
      </c>
      <c r="AK731" t="s">
        <v>1147</v>
      </c>
      <c r="BC731" t="str">
        <f>"43-5081.01"</f>
        <v>43-5081.01</v>
      </c>
      <c r="BD731" t="s">
        <v>1148</v>
      </c>
      <c r="BE731" t="s">
        <v>1149</v>
      </c>
      <c r="BF731" t="s">
        <v>1150</v>
      </c>
      <c r="BG731">
        <v>2</v>
      </c>
      <c r="BH731">
        <v>2</v>
      </c>
      <c r="BI731" s="1">
        <v>44835</v>
      </c>
      <c r="BJ731" s="1">
        <v>45199</v>
      </c>
      <c r="BK731" s="1">
        <v>44858</v>
      </c>
      <c r="BL731" s="1">
        <v>45199</v>
      </c>
      <c r="BM731">
        <v>40</v>
      </c>
      <c r="BN731">
        <v>0</v>
      </c>
      <c r="BO731">
        <v>8</v>
      </c>
      <c r="BP731">
        <v>8</v>
      </c>
      <c r="BQ731">
        <v>8</v>
      </c>
      <c r="BR731">
        <v>8</v>
      </c>
      <c r="BS731">
        <v>8</v>
      </c>
      <c r="BT731">
        <v>0</v>
      </c>
      <c r="BU731" t="str">
        <f>"8:00 AM"</f>
        <v>8:00 AM</v>
      </c>
      <c r="BV731" t="str">
        <f>"5:00 PM"</f>
        <v>5:00 PM</v>
      </c>
      <c r="BW731" t="s">
        <v>164</v>
      </c>
      <c r="BX731">
        <v>0</v>
      </c>
      <c r="BY731">
        <v>12</v>
      </c>
      <c r="BZ731" t="s">
        <v>113</v>
      </c>
      <c r="CB731" t="s">
        <v>228</v>
      </c>
      <c r="CC731" t="s">
        <v>1142</v>
      </c>
      <c r="CD731" t="s">
        <v>1143</v>
      </c>
      <c r="CE731" t="s">
        <v>117</v>
      </c>
      <c r="CF731" t="s">
        <v>118</v>
      </c>
      <c r="CG731" s="4">
        <v>96950</v>
      </c>
      <c r="CH731" s="2">
        <v>7.92</v>
      </c>
      <c r="CI731" s="2">
        <v>7.92</v>
      </c>
      <c r="CJ731" s="2">
        <v>11.88</v>
      </c>
      <c r="CK731" s="2">
        <v>11.88</v>
      </c>
      <c r="CL731" t="s">
        <v>131</v>
      </c>
      <c r="CM731" t="s">
        <v>228</v>
      </c>
      <c r="CN731" t="s">
        <v>133</v>
      </c>
      <c r="CP731" t="s">
        <v>113</v>
      </c>
      <c r="CQ731" t="s">
        <v>134</v>
      </c>
      <c r="CR731" t="s">
        <v>113</v>
      </c>
      <c r="CS731" t="s">
        <v>134</v>
      </c>
      <c r="CT731" t="s">
        <v>132</v>
      </c>
      <c r="CU731" t="s">
        <v>134</v>
      </c>
      <c r="CV731" t="s">
        <v>132</v>
      </c>
      <c r="CW731" t="s">
        <v>1151</v>
      </c>
      <c r="CX731" s="5">
        <v>16702353285</v>
      </c>
      <c r="CY731" t="s">
        <v>1147</v>
      </c>
      <c r="CZ731" t="s">
        <v>132</v>
      </c>
      <c r="DA731" t="s">
        <v>134</v>
      </c>
      <c r="DB731" t="s">
        <v>113</v>
      </c>
      <c r="DC731" t="s">
        <v>1144</v>
      </c>
      <c r="DD731" t="s">
        <v>1145</v>
      </c>
      <c r="DE731" t="s">
        <v>1152</v>
      </c>
      <c r="DF731" t="s">
        <v>132</v>
      </c>
      <c r="DG731" t="s">
        <v>132</v>
      </c>
    </row>
    <row r="732" spans="1:111" ht="14.45" customHeight="1" x14ac:dyDescent="0.25">
      <c r="A732" t="s">
        <v>3239</v>
      </c>
      <c r="B732" t="s">
        <v>356</v>
      </c>
      <c r="C732" s="1">
        <v>44747.870208680557</v>
      </c>
      <c r="D732" s="1">
        <v>44858</v>
      </c>
      <c r="E732" t="s">
        <v>112</v>
      </c>
      <c r="F732" s="1">
        <v>44833.833333333336</v>
      </c>
      <c r="G732" t="s">
        <v>113</v>
      </c>
      <c r="H732" t="s">
        <v>113</v>
      </c>
      <c r="I732" t="s">
        <v>113</v>
      </c>
      <c r="J732" t="s">
        <v>3179</v>
      </c>
      <c r="K732" t="s">
        <v>3180</v>
      </c>
      <c r="L732" t="s">
        <v>3181</v>
      </c>
      <c r="M732" t="s">
        <v>3182</v>
      </c>
      <c r="N732" t="s">
        <v>117</v>
      </c>
      <c r="O732" t="s">
        <v>118</v>
      </c>
      <c r="P732" s="4">
        <v>96950</v>
      </c>
      <c r="Q732" t="s">
        <v>119</v>
      </c>
      <c r="R732" t="s">
        <v>1405</v>
      </c>
      <c r="S732" s="5">
        <v>16702352743</v>
      </c>
      <c r="U732">
        <v>561320</v>
      </c>
      <c r="V732" t="s">
        <v>120</v>
      </c>
      <c r="X732" t="s">
        <v>3183</v>
      </c>
      <c r="Y732" t="s">
        <v>3184</v>
      </c>
      <c r="Z732" t="s">
        <v>3185</v>
      </c>
      <c r="AA732">
        <v>6702352743</v>
      </c>
      <c r="AB732" t="s">
        <v>3181</v>
      </c>
      <c r="AC732" t="s">
        <v>3182</v>
      </c>
      <c r="AD732" t="s">
        <v>117</v>
      </c>
      <c r="AE732" t="s">
        <v>118</v>
      </c>
      <c r="AF732" s="4">
        <v>96950</v>
      </c>
      <c r="AG732" t="s">
        <v>119</v>
      </c>
      <c r="AH732" t="s">
        <v>1405</v>
      </c>
      <c r="AI732" s="5">
        <v>16702352743</v>
      </c>
      <c r="AK732" t="s">
        <v>3186</v>
      </c>
      <c r="BC732" t="str">
        <f>"35-2014.00"</f>
        <v>35-2014.00</v>
      </c>
      <c r="BD732" t="s">
        <v>287</v>
      </c>
      <c r="BE732" t="s">
        <v>3240</v>
      </c>
      <c r="BF732" t="s">
        <v>412</v>
      </c>
      <c r="BG732">
        <v>5</v>
      </c>
      <c r="BI732" s="1">
        <v>44835</v>
      </c>
      <c r="BJ732" s="1">
        <v>45199</v>
      </c>
      <c r="BM732">
        <v>35</v>
      </c>
      <c r="BN732">
        <v>0</v>
      </c>
      <c r="BO732">
        <v>7</v>
      </c>
      <c r="BP732">
        <v>7</v>
      </c>
      <c r="BQ732">
        <v>7</v>
      </c>
      <c r="BR732">
        <v>7</v>
      </c>
      <c r="BS732">
        <v>7</v>
      </c>
      <c r="BT732">
        <v>0</v>
      </c>
      <c r="BU732" t="str">
        <f>"8:00 AM"</f>
        <v>8:00 AM</v>
      </c>
      <c r="BV732" t="str">
        <f>"4:00 PM"</f>
        <v>4:00 PM</v>
      </c>
      <c r="BW732" t="s">
        <v>164</v>
      </c>
      <c r="BX732">
        <v>3</v>
      </c>
      <c r="BY732">
        <v>12</v>
      </c>
      <c r="BZ732" t="s">
        <v>113</v>
      </c>
      <c r="CB732" t="s">
        <v>3241</v>
      </c>
      <c r="CC732" t="s">
        <v>3181</v>
      </c>
      <c r="CD732" t="s">
        <v>3182</v>
      </c>
      <c r="CE732" t="s">
        <v>117</v>
      </c>
      <c r="CF732" t="s">
        <v>118</v>
      </c>
      <c r="CG732" s="4">
        <v>96950</v>
      </c>
      <c r="CH732" s="2">
        <v>8.17</v>
      </c>
      <c r="CI732" s="2">
        <v>8.17</v>
      </c>
      <c r="CJ732" s="2">
        <v>12.26</v>
      </c>
      <c r="CK732" s="2">
        <v>12.26</v>
      </c>
      <c r="CL732" t="s">
        <v>131</v>
      </c>
      <c r="CM732" t="s">
        <v>3189</v>
      </c>
      <c r="CN732" t="s">
        <v>133</v>
      </c>
      <c r="CP732" t="s">
        <v>113</v>
      </c>
      <c r="CQ732" t="s">
        <v>134</v>
      </c>
      <c r="CR732" t="s">
        <v>113</v>
      </c>
      <c r="CS732" t="s">
        <v>134</v>
      </c>
      <c r="CT732" t="s">
        <v>134</v>
      </c>
      <c r="CU732" t="s">
        <v>134</v>
      </c>
      <c r="CV732" t="s">
        <v>132</v>
      </c>
      <c r="CW732" t="s">
        <v>3190</v>
      </c>
      <c r="CX732" s="5">
        <v>16702352743</v>
      </c>
      <c r="CY732" t="s">
        <v>3186</v>
      </c>
      <c r="CZ732" t="s">
        <v>3242</v>
      </c>
      <c r="DA732" t="s">
        <v>134</v>
      </c>
      <c r="DB732" t="s">
        <v>113</v>
      </c>
    </row>
    <row r="733" spans="1:111" ht="14.45" customHeight="1" x14ac:dyDescent="0.25">
      <c r="A733" t="s">
        <v>3243</v>
      </c>
      <c r="B733" t="s">
        <v>187</v>
      </c>
      <c r="C733" s="1">
        <v>44754.021655555553</v>
      </c>
      <c r="D733" s="1">
        <v>44858</v>
      </c>
      <c r="E733" t="s">
        <v>170</v>
      </c>
      <c r="G733" t="s">
        <v>113</v>
      </c>
      <c r="H733" t="s">
        <v>113</v>
      </c>
      <c r="I733" t="s">
        <v>113</v>
      </c>
      <c r="J733" t="s">
        <v>1140</v>
      </c>
      <c r="K733" t="s">
        <v>1141</v>
      </c>
      <c r="L733" t="s">
        <v>1142</v>
      </c>
      <c r="M733" t="s">
        <v>1143</v>
      </c>
      <c r="N733" t="s">
        <v>117</v>
      </c>
      <c r="O733" t="s">
        <v>118</v>
      </c>
      <c r="P733" s="4">
        <v>96950</v>
      </c>
      <c r="Q733" t="s">
        <v>119</v>
      </c>
      <c r="S733" s="5">
        <v>16702353285</v>
      </c>
      <c r="U733">
        <v>81111</v>
      </c>
      <c r="V733" t="s">
        <v>120</v>
      </c>
      <c r="X733" t="s">
        <v>1144</v>
      </c>
      <c r="Y733" t="s">
        <v>3244</v>
      </c>
      <c r="Z733" t="s">
        <v>389</v>
      </c>
      <c r="AA733" t="s">
        <v>1146</v>
      </c>
      <c r="AB733" t="s">
        <v>1142</v>
      </c>
      <c r="AC733" t="s">
        <v>1143</v>
      </c>
      <c r="AD733" t="s">
        <v>117</v>
      </c>
      <c r="AE733" t="s">
        <v>118</v>
      </c>
      <c r="AF733" s="4">
        <v>96950</v>
      </c>
      <c r="AG733" t="s">
        <v>119</v>
      </c>
      <c r="AI733" s="5">
        <v>16702353285</v>
      </c>
      <c r="AK733" t="s">
        <v>1147</v>
      </c>
      <c r="BC733" t="str">
        <f>"43-3031.00"</f>
        <v>43-3031.00</v>
      </c>
      <c r="BD733" t="s">
        <v>316</v>
      </c>
      <c r="BE733" t="s">
        <v>3245</v>
      </c>
      <c r="BF733" t="s">
        <v>318</v>
      </c>
      <c r="BG733">
        <v>2</v>
      </c>
      <c r="BH733">
        <v>2</v>
      </c>
      <c r="BI733" s="1">
        <v>44835</v>
      </c>
      <c r="BJ733" s="1">
        <v>45199</v>
      </c>
      <c r="BK733" s="1">
        <v>44858</v>
      </c>
      <c r="BL733" s="1">
        <v>45199</v>
      </c>
      <c r="BM733">
        <v>40</v>
      </c>
      <c r="BN733">
        <v>0</v>
      </c>
      <c r="BO733">
        <v>8</v>
      </c>
      <c r="BP733">
        <v>8</v>
      </c>
      <c r="BQ733">
        <v>8</v>
      </c>
      <c r="BR733">
        <v>8</v>
      </c>
      <c r="BS733">
        <v>8</v>
      </c>
      <c r="BT733">
        <v>0</v>
      </c>
      <c r="BU733" t="str">
        <f>"8:00 AM"</f>
        <v>8:00 AM</v>
      </c>
      <c r="BV733" t="str">
        <f>"5:00 PM"</f>
        <v>5:00 PM</v>
      </c>
      <c r="BW733" t="s">
        <v>164</v>
      </c>
      <c r="BX733">
        <v>0</v>
      </c>
      <c r="BY733">
        <v>12</v>
      </c>
      <c r="BZ733" t="s">
        <v>113</v>
      </c>
      <c r="CB733" t="s">
        <v>228</v>
      </c>
      <c r="CC733" t="s">
        <v>1142</v>
      </c>
      <c r="CD733" t="s">
        <v>1143</v>
      </c>
      <c r="CE733" t="s">
        <v>117</v>
      </c>
      <c r="CF733" t="s">
        <v>118</v>
      </c>
      <c r="CG733" s="4">
        <v>96950</v>
      </c>
      <c r="CH733" s="2">
        <v>11.21</v>
      </c>
      <c r="CI733" s="2">
        <v>11.21</v>
      </c>
      <c r="CJ733" s="2">
        <v>16.809999999999999</v>
      </c>
      <c r="CK733" s="2">
        <v>16.809999999999999</v>
      </c>
      <c r="CL733" t="s">
        <v>131</v>
      </c>
      <c r="CM733" t="s">
        <v>228</v>
      </c>
      <c r="CN733" t="s">
        <v>133</v>
      </c>
      <c r="CP733" t="s">
        <v>113</v>
      </c>
      <c r="CQ733" t="s">
        <v>134</v>
      </c>
      <c r="CR733" t="s">
        <v>113</v>
      </c>
      <c r="CS733" t="s">
        <v>134</v>
      </c>
      <c r="CT733" t="s">
        <v>132</v>
      </c>
      <c r="CU733" t="s">
        <v>134</v>
      </c>
      <c r="CV733" t="s">
        <v>132</v>
      </c>
      <c r="CW733" t="s">
        <v>1151</v>
      </c>
      <c r="CX733" s="5">
        <v>16702353285</v>
      </c>
      <c r="CY733" t="s">
        <v>1147</v>
      </c>
      <c r="CZ733" t="s">
        <v>132</v>
      </c>
      <c r="DA733" t="s">
        <v>134</v>
      </c>
      <c r="DB733" t="s">
        <v>113</v>
      </c>
      <c r="DC733" t="s">
        <v>1144</v>
      </c>
      <c r="DD733" t="s">
        <v>1145</v>
      </c>
      <c r="DE733" t="s">
        <v>1152</v>
      </c>
      <c r="DF733" t="s">
        <v>132</v>
      </c>
      <c r="DG733" t="s">
        <v>132</v>
      </c>
    </row>
    <row r="734" spans="1:111" ht="14.45" customHeight="1" x14ac:dyDescent="0.25">
      <c r="A734" t="s">
        <v>3246</v>
      </c>
      <c r="B734" t="s">
        <v>111</v>
      </c>
      <c r="C734" s="1">
        <v>44847.027622337962</v>
      </c>
      <c r="D734" s="1">
        <v>44858</v>
      </c>
      <c r="E734" t="s">
        <v>112</v>
      </c>
      <c r="F734" s="1">
        <v>44833.833333333336</v>
      </c>
      <c r="G734" t="s">
        <v>113</v>
      </c>
      <c r="H734" t="s">
        <v>113</v>
      </c>
      <c r="I734" t="s">
        <v>113</v>
      </c>
      <c r="J734" t="s">
        <v>3247</v>
      </c>
      <c r="K734" t="s">
        <v>3248</v>
      </c>
      <c r="L734" t="s">
        <v>3249</v>
      </c>
      <c r="M734" t="s">
        <v>3250</v>
      </c>
      <c r="N734" t="s">
        <v>141</v>
      </c>
      <c r="O734" t="s">
        <v>118</v>
      </c>
      <c r="P734" s="4">
        <v>96950</v>
      </c>
      <c r="Q734" t="s">
        <v>119</v>
      </c>
      <c r="S734" s="5">
        <v>16709893291</v>
      </c>
      <c r="U734">
        <v>56179</v>
      </c>
      <c r="V734" t="s">
        <v>120</v>
      </c>
      <c r="X734" t="s">
        <v>3251</v>
      </c>
      <c r="Y734" t="s">
        <v>3252</v>
      </c>
      <c r="Z734" t="s">
        <v>3253</v>
      </c>
      <c r="AA734" t="s">
        <v>3254</v>
      </c>
      <c r="AB734" t="s">
        <v>3249</v>
      </c>
      <c r="AC734" t="s">
        <v>3255</v>
      </c>
      <c r="AD734" t="s">
        <v>141</v>
      </c>
      <c r="AE734" t="s">
        <v>118</v>
      </c>
      <c r="AF734" s="4">
        <v>96950</v>
      </c>
      <c r="AG734" t="s">
        <v>119</v>
      </c>
      <c r="AI734" s="5">
        <v>16709893291</v>
      </c>
      <c r="AK734" t="s">
        <v>3256</v>
      </c>
      <c r="BC734" t="str">
        <f>"11-1021.00"</f>
        <v>11-1021.00</v>
      </c>
      <c r="BD734" t="s">
        <v>637</v>
      </c>
      <c r="BE734" t="s">
        <v>3257</v>
      </c>
      <c r="BF734" t="s">
        <v>3254</v>
      </c>
      <c r="BG734">
        <v>1</v>
      </c>
      <c r="BI734" s="1">
        <v>44835</v>
      </c>
      <c r="BJ734" s="1">
        <v>45200</v>
      </c>
      <c r="BM734">
        <v>40</v>
      </c>
      <c r="BN734">
        <v>0</v>
      </c>
      <c r="BO734">
        <v>8</v>
      </c>
      <c r="BP734">
        <v>8</v>
      </c>
      <c r="BQ734">
        <v>8</v>
      </c>
      <c r="BR734">
        <v>8</v>
      </c>
      <c r="BS734">
        <v>8</v>
      </c>
      <c r="BT734">
        <v>0</v>
      </c>
      <c r="BU734" t="str">
        <f>"8:00 AM"</f>
        <v>8:00 AM</v>
      </c>
      <c r="BV734" t="str">
        <f>"5:00 PM"</f>
        <v>5:00 PM</v>
      </c>
      <c r="BW734" t="s">
        <v>164</v>
      </c>
      <c r="BX734">
        <v>0</v>
      </c>
      <c r="BY734">
        <v>36</v>
      </c>
      <c r="BZ734" t="s">
        <v>134</v>
      </c>
      <c r="CA734">
        <v>35</v>
      </c>
      <c r="CB734" s="3" t="s">
        <v>3258</v>
      </c>
      <c r="CC734" t="s">
        <v>3249</v>
      </c>
      <c r="CD734" t="s">
        <v>3255</v>
      </c>
      <c r="CE734" t="s">
        <v>141</v>
      </c>
      <c r="CF734" t="s">
        <v>118</v>
      </c>
      <c r="CG734" s="4">
        <v>96950</v>
      </c>
      <c r="CH734" s="2">
        <v>20.83</v>
      </c>
      <c r="CI734" s="2">
        <v>21</v>
      </c>
      <c r="CJ734" s="2">
        <v>31.24</v>
      </c>
      <c r="CK734" s="2">
        <v>31.5</v>
      </c>
      <c r="CL734" t="s">
        <v>131</v>
      </c>
      <c r="CN734" t="s">
        <v>133</v>
      </c>
      <c r="CP734" t="s">
        <v>113</v>
      </c>
      <c r="CQ734" t="s">
        <v>134</v>
      </c>
      <c r="CR734" t="s">
        <v>134</v>
      </c>
      <c r="CS734" t="s">
        <v>134</v>
      </c>
      <c r="CT734" t="s">
        <v>132</v>
      </c>
      <c r="CU734" t="s">
        <v>134</v>
      </c>
      <c r="CV734" t="s">
        <v>134</v>
      </c>
      <c r="CW734" t="s">
        <v>3259</v>
      </c>
      <c r="CX734" s="5">
        <v>16709893291</v>
      </c>
      <c r="CY734" t="s">
        <v>3256</v>
      </c>
      <c r="CZ734" t="s">
        <v>132</v>
      </c>
      <c r="DA734" t="s">
        <v>134</v>
      </c>
      <c r="DB734" t="s">
        <v>113</v>
      </c>
    </row>
    <row r="735" spans="1:111" ht="14.45" customHeight="1" x14ac:dyDescent="0.25">
      <c r="A735" t="s">
        <v>3260</v>
      </c>
      <c r="B735" t="s">
        <v>356</v>
      </c>
      <c r="C735" s="1">
        <v>44741.048440509257</v>
      </c>
      <c r="D735" s="1">
        <v>44858</v>
      </c>
      <c r="E735" t="s">
        <v>170</v>
      </c>
      <c r="G735" t="s">
        <v>113</v>
      </c>
      <c r="H735" t="s">
        <v>113</v>
      </c>
      <c r="I735" t="s">
        <v>113</v>
      </c>
      <c r="J735" t="s">
        <v>3261</v>
      </c>
      <c r="K735" t="s">
        <v>3262</v>
      </c>
      <c r="L735" t="s">
        <v>3079</v>
      </c>
      <c r="N735" t="s">
        <v>141</v>
      </c>
      <c r="O735" t="s">
        <v>118</v>
      </c>
      <c r="P735" s="4">
        <v>96950</v>
      </c>
      <c r="Q735" t="s">
        <v>119</v>
      </c>
      <c r="R735" t="s">
        <v>3080</v>
      </c>
      <c r="S735" s="5">
        <v>16702343203</v>
      </c>
      <c r="U735">
        <v>621340</v>
      </c>
      <c r="V735" t="s">
        <v>120</v>
      </c>
      <c r="X735" t="s">
        <v>3081</v>
      </c>
      <c r="Y735" t="s">
        <v>3263</v>
      </c>
      <c r="Z735" t="s">
        <v>3264</v>
      </c>
      <c r="AA735" t="s">
        <v>3265</v>
      </c>
      <c r="AB735" t="s">
        <v>3079</v>
      </c>
      <c r="AD735" t="s">
        <v>141</v>
      </c>
      <c r="AE735" t="s">
        <v>118</v>
      </c>
      <c r="AF735" s="4">
        <v>96950</v>
      </c>
      <c r="AG735" t="s">
        <v>119</v>
      </c>
      <c r="AH735" t="s">
        <v>3080</v>
      </c>
      <c r="AI735" s="5">
        <v>16702343203</v>
      </c>
      <c r="AK735" t="s">
        <v>3084</v>
      </c>
      <c r="BC735" t="str">
        <f>"31-1014.00"</f>
        <v>31-1014.00</v>
      </c>
      <c r="BD735" t="s">
        <v>1161</v>
      </c>
      <c r="BE735" t="s">
        <v>3266</v>
      </c>
      <c r="BF735" t="s">
        <v>3267</v>
      </c>
      <c r="BG735">
        <v>1</v>
      </c>
      <c r="BI735" s="1">
        <v>44757</v>
      </c>
      <c r="BJ735" s="1">
        <v>45121</v>
      </c>
      <c r="BM735">
        <v>40</v>
      </c>
      <c r="BN735">
        <v>0</v>
      </c>
      <c r="BO735">
        <v>8</v>
      </c>
      <c r="BP735">
        <v>8</v>
      </c>
      <c r="BQ735">
        <v>8</v>
      </c>
      <c r="BR735">
        <v>8</v>
      </c>
      <c r="BS735">
        <v>8</v>
      </c>
      <c r="BT735">
        <v>0</v>
      </c>
      <c r="BU735" t="str">
        <f>"8:00 AM"</f>
        <v>8:00 AM</v>
      </c>
      <c r="BV735" t="str">
        <f>"5:00 PM"</f>
        <v>5:00 PM</v>
      </c>
      <c r="BW735" t="s">
        <v>394</v>
      </c>
      <c r="BX735">
        <v>0</v>
      </c>
      <c r="BY735">
        <v>12</v>
      </c>
      <c r="BZ735" t="s">
        <v>113</v>
      </c>
      <c r="CB735" t="s">
        <v>3268</v>
      </c>
      <c r="CC735" t="s">
        <v>3269</v>
      </c>
      <c r="CD735" t="s">
        <v>3270</v>
      </c>
      <c r="CE735" t="s">
        <v>141</v>
      </c>
      <c r="CF735" t="s">
        <v>118</v>
      </c>
      <c r="CG735" s="4">
        <v>96950</v>
      </c>
      <c r="CH735" s="2">
        <v>11.91</v>
      </c>
      <c r="CI735" s="2">
        <v>11.91</v>
      </c>
      <c r="CJ735" s="2">
        <v>17.87</v>
      </c>
      <c r="CK735" s="2">
        <v>17.87</v>
      </c>
      <c r="CL735" t="s">
        <v>131</v>
      </c>
      <c r="CN735" t="s">
        <v>133</v>
      </c>
      <c r="CP735" t="s">
        <v>113</v>
      </c>
      <c r="CQ735" t="s">
        <v>134</v>
      </c>
      <c r="CR735" t="s">
        <v>113</v>
      </c>
      <c r="CS735" t="s">
        <v>134</v>
      </c>
      <c r="CT735" t="s">
        <v>132</v>
      </c>
      <c r="CU735" t="s">
        <v>134</v>
      </c>
      <c r="CV735" t="s">
        <v>132</v>
      </c>
      <c r="CW735" t="s">
        <v>3271</v>
      </c>
      <c r="CX735" s="5">
        <v>16702343203</v>
      </c>
      <c r="CY735" t="s">
        <v>3084</v>
      </c>
      <c r="CZ735" t="s">
        <v>132</v>
      </c>
      <c r="DA735" t="s">
        <v>134</v>
      </c>
      <c r="DB735" t="s">
        <v>113</v>
      </c>
      <c r="DC735" t="s">
        <v>3272</v>
      </c>
      <c r="DD735" t="s">
        <v>3273</v>
      </c>
      <c r="DE735" t="s">
        <v>113</v>
      </c>
    </row>
    <row r="736" spans="1:111" ht="14.45" customHeight="1" x14ac:dyDescent="0.25">
      <c r="A736" t="s">
        <v>3274</v>
      </c>
      <c r="B736" t="s">
        <v>356</v>
      </c>
      <c r="C736" s="1">
        <v>44739.345630439813</v>
      </c>
      <c r="D736" s="1">
        <v>44858</v>
      </c>
      <c r="E736" t="s">
        <v>170</v>
      </c>
      <c r="G736" t="s">
        <v>113</v>
      </c>
      <c r="H736" t="s">
        <v>113</v>
      </c>
      <c r="I736" t="s">
        <v>113</v>
      </c>
      <c r="J736" t="s">
        <v>3275</v>
      </c>
      <c r="L736" t="s">
        <v>3193</v>
      </c>
      <c r="M736" t="s">
        <v>3276</v>
      </c>
      <c r="N736" t="s">
        <v>141</v>
      </c>
      <c r="O736" t="s">
        <v>118</v>
      </c>
      <c r="P736" s="4">
        <v>96950</v>
      </c>
      <c r="Q736" t="s">
        <v>119</v>
      </c>
      <c r="S736" s="5">
        <v>16702334646</v>
      </c>
      <c r="U736">
        <v>6216</v>
      </c>
      <c r="V736" t="s">
        <v>120</v>
      </c>
      <c r="X736" t="s">
        <v>3196</v>
      </c>
      <c r="Y736" t="s">
        <v>3197</v>
      </c>
      <c r="AA736" t="s">
        <v>326</v>
      </c>
      <c r="AB736" t="s">
        <v>3193</v>
      </c>
      <c r="AC736" t="s">
        <v>3194</v>
      </c>
      <c r="AD736" t="s">
        <v>3195</v>
      </c>
      <c r="AE736" t="s">
        <v>118</v>
      </c>
      <c r="AF736" s="4">
        <v>96950</v>
      </c>
      <c r="AG736" t="s">
        <v>119</v>
      </c>
      <c r="AI736" s="5">
        <v>16702334646</v>
      </c>
      <c r="AK736" t="s">
        <v>3198</v>
      </c>
      <c r="BC736" t="str">
        <f>"49-9071.00"</f>
        <v>49-9071.00</v>
      </c>
      <c r="BD736" t="s">
        <v>240</v>
      </c>
      <c r="BE736" t="s">
        <v>3277</v>
      </c>
      <c r="BF736" t="s">
        <v>3278</v>
      </c>
      <c r="BG736">
        <v>3</v>
      </c>
      <c r="BI736" s="1">
        <v>44835</v>
      </c>
      <c r="BJ736" s="1">
        <v>45199</v>
      </c>
      <c r="BM736">
        <v>40</v>
      </c>
      <c r="BN736">
        <v>0</v>
      </c>
      <c r="BO736">
        <v>8</v>
      </c>
      <c r="BP736">
        <v>8</v>
      </c>
      <c r="BQ736">
        <v>8</v>
      </c>
      <c r="BR736">
        <v>8</v>
      </c>
      <c r="BS736">
        <v>8</v>
      </c>
      <c r="BT736">
        <v>0</v>
      </c>
      <c r="BU736" t="str">
        <f>"8:00 AM"</f>
        <v>8:00 AM</v>
      </c>
      <c r="BV736" t="str">
        <f>"5:00 PM"</f>
        <v>5:00 PM</v>
      </c>
      <c r="BW736" t="s">
        <v>128</v>
      </c>
      <c r="BX736">
        <v>0</v>
      </c>
      <c r="BY736">
        <v>6</v>
      </c>
      <c r="BZ736" t="s">
        <v>113</v>
      </c>
      <c r="CB736" t="s">
        <v>557</v>
      </c>
      <c r="CC736" t="s">
        <v>3193</v>
      </c>
      <c r="CD736" t="s">
        <v>3194</v>
      </c>
      <c r="CE736" t="s">
        <v>3195</v>
      </c>
      <c r="CF736" t="s">
        <v>118</v>
      </c>
      <c r="CG736" s="4">
        <v>96950</v>
      </c>
      <c r="CH736" s="2">
        <v>8.7200000000000006</v>
      </c>
      <c r="CI736" s="2">
        <v>8.7200000000000006</v>
      </c>
      <c r="CJ736" s="2">
        <v>13.08</v>
      </c>
      <c r="CK736" s="2">
        <v>13.08</v>
      </c>
      <c r="CL736" t="s">
        <v>131</v>
      </c>
      <c r="CN736" t="s">
        <v>133</v>
      </c>
      <c r="CP736" t="s">
        <v>113</v>
      </c>
      <c r="CQ736" t="s">
        <v>134</v>
      </c>
      <c r="CR736" t="s">
        <v>113</v>
      </c>
      <c r="CS736" t="s">
        <v>134</v>
      </c>
      <c r="CT736" t="s">
        <v>132</v>
      </c>
      <c r="CU736" t="s">
        <v>134</v>
      </c>
      <c r="CV736" t="s">
        <v>132</v>
      </c>
      <c r="CW736" t="s">
        <v>557</v>
      </c>
      <c r="CX736" s="5">
        <v>16702334646</v>
      </c>
      <c r="CY736" t="s">
        <v>3202</v>
      </c>
      <c r="CZ736" t="s">
        <v>132</v>
      </c>
      <c r="DA736" t="s">
        <v>134</v>
      </c>
      <c r="DB736" t="s">
        <v>113</v>
      </c>
      <c r="DC736" t="s">
        <v>1847</v>
      </c>
      <c r="DD736" t="s">
        <v>1848</v>
      </c>
      <c r="DF736" t="s">
        <v>1849</v>
      </c>
      <c r="DG736" t="s">
        <v>1850</v>
      </c>
    </row>
    <row r="737" spans="1:111" ht="14.45" customHeight="1" x14ac:dyDescent="0.25">
      <c r="A737" t="s">
        <v>3279</v>
      </c>
      <c r="B737" t="s">
        <v>111</v>
      </c>
      <c r="C737" s="1">
        <v>44774.788350000003</v>
      </c>
      <c r="D737" s="1">
        <v>44858</v>
      </c>
      <c r="E737" t="s">
        <v>170</v>
      </c>
      <c r="G737" t="s">
        <v>113</v>
      </c>
      <c r="H737" t="s">
        <v>113</v>
      </c>
      <c r="I737" t="s">
        <v>113</v>
      </c>
      <c r="J737" t="s">
        <v>3280</v>
      </c>
      <c r="L737" t="s">
        <v>2752</v>
      </c>
      <c r="M737" t="s">
        <v>3281</v>
      </c>
      <c r="N737" t="s">
        <v>586</v>
      </c>
      <c r="O737" t="s">
        <v>118</v>
      </c>
      <c r="P737" s="4">
        <v>96950</v>
      </c>
      <c r="Q737" t="s">
        <v>119</v>
      </c>
      <c r="S737" s="5">
        <v>16704843028</v>
      </c>
      <c r="U737">
        <v>42361</v>
      </c>
      <c r="V737" t="s">
        <v>120</v>
      </c>
      <c r="X737" t="s">
        <v>3282</v>
      </c>
      <c r="Y737" t="s">
        <v>3283</v>
      </c>
      <c r="Z737" t="s">
        <v>2590</v>
      </c>
      <c r="AA737" t="s">
        <v>144</v>
      </c>
      <c r="AB737" t="s">
        <v>2752</v>
      </c>
      <c r="AC737" t="s">
        <v>3281</v>
      </c>
      <c r="AD737" t="s">
        <v>586</v>
      </c>
      <c r="AE737" t="s">
        <v>118</v>
      </c>
      <c r="AF737" s="4">
        <v>96950</v>
      </c>
      <c r="AG737" t="s">
        <v>119</v>
      </c>
      <c r="AI737" s="5">
        <v>16704843028</v>
      </c>
      <c r="AK737" t="s">
        <v>2758</v>
      </c>
      <c r="BC737" t="str">
        <f>"49-9071.00"</f>
        <v>49-9071.00</v>
      </c>
      <c r="BD737" t="s">
        <v>240</v>
      </c>
      <c r="BE737" t="s">
        <v>3284</v>
      </c>
      <c r="BF737" t="s">
        <v>1832</v>
      </c>
      <c r="BG737">
        <v>3</v>
      </c>
      <c r="BI737" s="1">
        <v>44894</v>
      </c>
      <c r="BJ737" s="1">
        <v>45258</v>
      </c>
      <c r="BM737">
        <v>35</v>
      </c>
      <c r="BN737">
        <v>0</v>
      </c>
      <c r="BO737">
        <v>7</v>
      </c>
      <c r="BP737">
        <v>7</v>
      </c>
      <c r="BQ737">
        <v>7</v>
      </c>
      <c r="BR737">
        <v>7</v>
      </c>
      <c r="BS737">
        <v>7</v>
      </c>
      <c r="BT737">
        <v>0</v>
      </c>
      <c r="BU737" t="str">
        <f>"8:00 AM"</f>
        <v>8:00 AM</v>
      </c>
      <c r="BV737" t="str">
        <f>"4:00 PM"</f>
        <v>4:00 PM</v>
      </c>
      <c r="BW737" t="s">
        <v>164</v>
      </c>
      <c r="BX737">
        <v>0</v>
      </c>
      <c r="BY737">
        <v>12</v>
      </c>
      <c r="BZ737" t="s">
        <v>113</v>
      </c>
      <c r="CB737" t="s">
        <v>3285</v>
      </c>
      <c r="CC737" t="s">
        <v>2752</v>
      </c>
      <c r="CD737" t="s">
        <v>3281</v>
      </c>
      <c r="CE737" t="s">
        <v>586</v>
      </c>
      <c r="CF737" t="s">
        <v>118</v>
      </c>
      <c r="CG737" s="4">
        <v>96950</v>
      </c>
      <c r="CH737" s="2">
        <v>9.19</v>
      </c>
      <c r="CI737" s="2">
        <v>9.19</v>
      </c>
      <c r="CJ737" s="2">
        <v>13.78</v>
      </c>
      <c r="CK737" s="2">
        <v>13.78</v>
      </c>
      <c r="CL737" t="s">
        <v>131</v>
      </c>
      <c r="CM737" t="s">
        <v>183</v>
      </c>
      <c r="CN737" t="s">
        <v>133</v>
      </c>
      <c r="CP737" t="s">
        <v>113</v>
      </c>
      <c r="CQ737" t="s">
        <v>134</v>
      </c>
      <c r="CR737" t="s">
        <v>113</v>
      </c>
      <c r="CS737" t="s">
        <v>113</v>
      </c>
      <c r="CT737" t="s">
        <v>132</v>
      </c>
      <c r="CU737" t="s">
        <v>134</v>
      </c>
      <c r="CV737" t="s">
        <v>132</v>
      </c>
      <c r="CW737" t="s">
        <v>595</v>
      </c>
      <c r="CX737" s="5">
        <v>16704843028</v>
      </c>
      <c r="CY737" t="s">
        <v>2763</v>
      </c>
      <c r="CZ737" t="s">
        <v>533</v>
      </c>
      <c r="DA737" t="s">
        <v>134</v>
      </c>
      <c r="DB737" t="s">
        <v>113</v>
      </c>
    </row>
    <row r="738" spans="1:111" ht="14.45" customHeight="1" x14ac:dyDescent="0.25">
      <c r="A738" t="s">
        <v>3286</v>
      </c>
      <c r="B738" t="s">
        <v>356</v>
      </c>
      <c r="C738" s="1">
        <v>44742.072414120368</v>
      </c>
      <c r="D738" s="1">
        <v>44858</v>
      </c>
      <c r="E738" t="s">
        <v>170</v>
      </c>
      <c r="G738" t="s">
        <v>113</v>
      </c>
      <c r="H738" t="s">
        <v>113</v>
      </c>
      <c r="I738" t="s">
        <v>113</v>
      </c>
      <c r="J738" t="s">
        <v>3208</v>
      </c>
      <c r="L738" t="s">
        <v>3287</v>
      </c>
      <c r="M738" t="s">
        <v>926</v>
      </c>
      <c r="N738" t="s">
        <v>117</v>
      </c>
      <c r="O738" t="s">
        <v>118</v>
      </c>
      <c r="P738" s="4">
        <v>96950</v>
      </c>
      <c r="Q738" t="s">
        <v>119</v>
      </c>
      <c r="R738" t="s">
        <v>386</v>
      </c>
      <c r="S738" s="5">
        <v>16702337732</v>
      </c>
      <c r="U738">
        <v>541330</v>
      </c>
      <c r="V738" t="s">
        <v>120</v>
      </c>
      <c r="X738" t="s">
        <v>3210</v>
      </c>
      <c r="Y738" t="s">
        <v>3211</v>
      </c>
      <c r="Z738" t="s">
        <v>3212</v>
      </c>
      <c r="AA738" t="s">
        <v>144</v>
      </c>
      <c r="AB738" t="s">
        <v>3209</v>
      </c>
      <c r="AC738" t="s">
        <v>926</v>
      </c>
      <c r="AD738" t="s">
        <v>117</v>
      </c>
      <c r="AE738" t="s">
        <v>118</v>
      </c>
      <c r="AF738" s="4">
        <v>96950</v>
      </c>
      <c r="AG738" t="s">
        <v>119</v>
      </c>
      <c r="AH738" t="s">
        <v>386</v>
      </c>
      <c r="AI738" s="5">
        <v>16702337732</v>
      </c>
      <c r="AK738" t="s">
        <v>3213</v>
      </c>
      <c r="BC738" t="str">
        <f>"17-2051.00"</f>
        <v>17-2051.00</v>
      </c>
      <c r="BD738" t="s">
        <v>3288</v>
      </c>
      <c r="BE738" t="s">
        <v>3289</v>
      </c>
      <c r="BF738" t="s">
        <v>3290</v>
      </c>
      <c r="BG738">
        <v>4</v>
      </c>
      <c r="BI738" s="1">
        <v>44835</v>
      </c>
      <c r="BJ738" s="1">
        <v>45199</v>
      </c>
      <c r="BM738">
        <v>35</v>
      </c>
      <c r="BN738">
        <v>0</v>
      </c>
      <c r="BO738">
        <v>7</v>
      </c>
      <c r="BP738">
        <v>7</v>
      </c>
      <c r="BQ738">
        <v>7</v>
      </c>
      <c r="BR738">
        <v>7</v>
      </c>
      <c r="BS738">
        <v>7</v>
      </c>
      <c r="BT738">
        <v>0</v>
      </c>
      <c r="BU738" t="str">
        <f>"9:00 AM"</f>
        <v>9:00 AM</v>
      </c>
      <c r="BV738" t="str">
        <f>"5:00 PM"</f>
        <v>5:00 PM</v>
      </c>
      <c r="BW738" t="s">
        <v>150</v>
      </c>
      <c r="BX738">
        <v>1</v>
      </c>
      <c r="BY738">
        <v>6</v>
      </c>
      <c r="BZ738" t="s">
        <v>134</v>
      </c>
      <c r="CA738">
        <v>4</v>
      </c>
      <c r="CB738" t="s">
        <v>3291</v>
      </c>
      <c r="CC738" t="s">
        <v>3292</v>
      </c>
      <c r="CD738" t="s">
        <v>3293</v>
      </c>
      <c r="CE738" t="s">
        <v>117</v>
      </c>
      <c r="CF738" t="s">
        <v>118</v>
      </c>
      <c r="CG738" s="4">
        <v>96950</v>
      </c>
      <c r="CH738" s="2">
        <v>25.66</v>
      </c>
      <c r="CI738" s="2">
        <v>25.66</v>
      </c>
      <c r="CJ738" s="2">
        <v>38.49</v>
      </c>
      <c r="CK738" s="2">
        <v>38.49</v>
      </c>
      <c r="CL738" t="s">
        <v>131</v>
      </c>
      <c r="CM738" t="s">
        <v>228</v>
      </c>
      <c r="CN738" t="s">
        <v>133</v>
      </c>
      <c r="CP738" t="s">
        <v>113</v>
      </c>
      <c r="CQ738" t="s">
        <v>134</v>
      </c>
      <c r="CR738" t="s">
        <v>134</v>
      </c>
      <c r="CS738" t="s">
        <v>134</v>
      </c>
      <c r="CT738" t="s">
        <v>134</v>
      </c>
      <c r="CU738" t="s">
        <v>134</v>
      </c>
      <c r="CV738" t="s">
        <v>134</v>
      </c>
      <c r="CW738" t="s">
        <v>3129</v>
      </c>
      <c r="CX738" s="5">
        <v>16702337732</v>
      </c>
      <c r="CY738" t="s">
        <v>3213</v>
      </c>
      <c r="CZ738" t="s">
        <v>533</v>
      </c>
      <c r="DA738" t="s">
        <v>134</v>
      </c>
      <c r="DB738" t="s">
        <v>113</v>
      </c>
    </row>
    <row r="739" spans="1:111" ht="14.45" customHeight="1" x14ac:dyDescent="0.25">
      <c r="A739" t="s">
        <v>3294</v>
      </c>
      <c r="B739" t="s">
        <v>356</v>
      </c>
      <c r="C739" s="1">
        <v>44741.18230266204</v>
      </c>
      <c r="D739" s="1">
        <v>44858</v>
      </c>
      <c r="E739" t="s">
        <v>170</v>
      </c>
      <c r="G739" t="s">
        <v>113</v>
      </c>
      <c r="H739" t="s">
        <v>113</v>
      </c>
      <c r="I739" t="s">
        <v>113</v>
      </c>
      <c r="J739" t="s">
        <v>1748</v>
      </c>
      <c r="K739" t="s">
        <v>1749</v>
      </c>
      <c r="L739" t="s">
        <v>3295</v>
      </c>
      <c r="M739" t="s">
        <v>3296</v>
      </c>
      <c r="N739" t="s">
        <v>141</v>
      </c>
      <c r="O739" t="s">
        <v>118</v>
      </c>
      <c r="P739" s="4">
        <v>96950</v>
      </c>
      <c r="Q739" t="s">
        <v>119</v>
      </c>
      <c r="S739" s="5">
        <v>16702851820</v>
      </c>
      <c r="U739">
        <v>62441</v>
      </c>
      <c r="V739" t="s">
        <v>120</v>
      </c>
      <c r="X739" t="s">
        <v>1752</v>
      </c>
      <c r="Y739" t="s">
        <v>1753</v>
      </c>
      <c r="Z739" t="s">
        <v>1754</v>
      </c>
      <c r="AA739" t="s">
        <v>1755</v>
      </c>
      <c r="AB739" t="s">
        <v>1750</v>
      </c>
      <c r="AC739" t="s">
        <v>3296</v>
      </c>
      <c r="AD739" t="s">
        <v>141</v>
      </c>
      <c r="AE739" t="s">
        <v>118</v>
      </c>
      <c r="AF739" s="4">
        <v>96950</v>
      </c>
      <c r="AG739" t="s">
        <v>119</v>
      </c>
      <c r="AI739" s="5">
        <v>16702851820</v>
      </c>
      <c r="AK739" t="s">
        <v>1757</v>
      </c>
      <c r="BC739" t="str">
        <f>"49-9071.00"</f>
        <v>49-9071.00</v>
      </c>
      <c r="BD739" t="s">
        <v>240</v>
      </c>
      <c r="BE739" t="s">
        <v>3297</v>
      </c>
      <c r="BF739" t="s">
        <v>3298</v>
      </c>
      <c r="BG739">
        <v>5</v>
      </c>
      <c r="BI739" s="1">
        <v>44835</v>
      </c>
      <c r="BJ739" s="1">
        <v>45199</v>
      </c>
      <c r="BM739">
        <v>35</v>
      </c>
      <c r="BN739">
        <v>0</v>
      </c>
      <c r="BO739">
        <v>7</v>
      </c>
      <c r="BP739">
        <v>7</v>
      </c>
      <c r="BQ739">
        <v>7</v>
      </c>
      <c r="BR739">
        <v>7</v>
      </c>
      <c r="BS739">
        <v>7</v>
      </c>
      <c r="BT739">
        <v>0</v>
      </c>
      <c r="BU739" t="str">
        <f>"8:00 AM"</f>
        <v>8:00 AM</v>
      </c>
      <c r="BV739" t="str">
        <f>"3:00 PM"</f>
        <v>3:00 PM</v>
      </c>
      <c r="BW739" t="s">
        <v>164</v>
      </c>
      <c r="BX739">
        <v>0</v>
      </c>
      <c r="BY739">
        <v>12</v>
      </c>
      <c r="BZ739" t="s">
        <v>113</v>
      </c>
      <c r="CB739" t="s">
        <v>3299</v>
      </c>
      <c r="CC739" t="s">
        <v>1791</v>
      </c>
      <c r="CE739" t="s">
        <v>141</v>
      </c>
      <c r="CF739" t="s">
        <v>118</v>
      </c>
      <c r="CG739" s="4">
        <v>96950</v>
      </c>
      <c r="CH739" s="2">
        <v>8.7200000000000006</v>
      </c>
      <c r="CI739" s="2">
        <v>8.7200000000000006</v>
      </c>
      <c r="CJ739" s="2">
        <v>13.08</v>
      </c>
      <c r="CK739" s="2">
        <v>13.08</v>
      </c>
      <c r="CL739" t="s">
        <v>131</v>
      </c>
      <c r="CN739" t="s">
        <v>133</v>
      </c>
      <c r="CP739" t="s">
        <v>113</v>
      </c>
      <c r="CQ739" t="s">
        <v>134</v>
      </c>
      <c r="CR739" t="s">
        <v>113</v>
      </c>
      <c r="CS739" t="s">
        <v>134</v>
      </c>
      <c r="CT739" t="s">
        <v>132</v>
      </c>
      <c r="CU739" t="s">
        <v>134</v>
      </c>
      <c r="CV739" t="s">
        <v>132</v>
      </c>
      <c r="CW739" t="s">
        <v>1793</v>
      </c>
      <c r="CX739" s="5">
        <v>16702851820</v>
      </c>
      <c r="CY739" t="s">
        <v>1757</v>
      </c>
      <c r="CZ739" t="s">
        <v>132</v>
      </c>
      <c r="DA739" t="s">
        <v>134</v>
      </c>
      <c r="DB739" t="s">
        <v>113</v>
      </c>
    </row>
    <row r="740" spans="1:111" ht="14.45" customHeight="1" x14ac:dyDescent="0.25">
      <c r="A740" t="s">
        <v>3300</v>
      </c>
      <c r="B740" t="s">
        <v>111</v>
      </c>
      <c r="C740" s="1">
        <v>44771.870670370372</v>
      </c>
      <c r="D740" s="1">
        <v>44858</v>
      </c>
      <c r="E740" t="s">
        <v>112</v>
      </c>
      <c r="F740" s="1">
        <v>44833.833333333336</v>
      </c>
      <c r="G740" t="s">
        <v>113</v>
      </c>
      <c r="H740" t="s">
        <v>113</v>
      </c>
      <c r="I740" t="s">
        <v>113</v>
      </c>
      <c r="J740" t="s">
        <v>3301</v>
      </c>
      <c r="K740" t="s">
        <v>3302</v>
      </c>
      <c r="L740" t="s">
        <v>3303</v>
      </c>
      <c r="M740" t="s">
        <v>3304</v>
      </c>
      <c r="N740" t="s">
        <v>586</v>
      </c>
      <c r="O740" t="s">
        <v>118</v>
      </c>
      <c r="P740" s="4">
        <v>96950</v>
      </c>
      <c r="Q740" t="s">
        <v>119</v>
      </c>
      <c r="S740" s="5">
        <v>16702353027</v>
      </c>
      <c r="U740">
        <v>722310</v>
      </c>
      <c r="V740" t="s">
        <v>120</v>
      </c>
      <c r="X740" t="s">
        <v>3305</v>
      </c>
      <c r="Y740" t="s">
        <v>3306</v>
      </c>
      <c r="Z740" t="s">
        <v>3307</v>
      </c>
      <c r="AA740" t="s">
        <v>3308</v>
      </c>
      <c r="AB740" t="s">
        <v>3303</v>
      </c>
      <c r="AC740" t="s">
        <v>3304</v>
      </c>
      <c r="AD740" t="s">
        <v>586</v>
      </c>
      <c r="AE740" t="s">
        <v>118</v>
      </c>
      <c r="AF740" s="4">
        <v>96950</v>
      </c>
      <c r="AG740" t="s">
        <v>119</v>
      </c>
      <c r="AI740" s="5">
        <v>16702353027</v>
      </c>
      <c r="AK740" t="s">
        <v>2662</v>
      </c>
      <c r="BC740" t="str">
        <f>"53-7065.00"</f>
        <v>53-7065.00</v>
      </c>
      <c r="BD740" t="s">
        <v>2036</v>
      </c>
      <c r="BE740" t="s">
        <v>3309</v>
      </c>
      <c r="BF740" t="s">
        <v>3310</v>
      </c>
      <c r="BG740">
        <v>2</v>
      </c>
      <c r="BI740" s="1">
        <v>44835</v>
      </c>
      <c r="BJ740" s="1">
        <v>45199</v>
      </c>
      <c r="BM740">
        <v>35</v>
      </c>
      <c r="BN740">
        <v>0</v>
      </c>
      <c r="BO740">
        <v>7</v>
      </c>
      <c r="BP740">
        <v>7</v>
      </c>
      <c r="BQ740">
        <v>7</v>
      </c>
      <c r="BR740">
        <v>7</v>
      </c>
      <c r="BS740">
        <v>7</v>
      </c>
      <c r="BT740">
        <v>0</v>
      </c>
      <c r="BU740" t="str">
        <f>"8:00 AM"</f>
        <v>8:00 AM</v>
      </c>
      <c r="BV740" t="str">
        <f>"3:00 PM"</f>
        <v>3:00 PM</v>
      </c>
      <c r="BW740" t="s">
        <v>164</v>
      </c>
      <c r="BX740">
        <v>0</v>
      </c>
      <c r="BY740">
        <v>12</v>
      </c>
      <c r="BZ740" t="s">
        <v>113</v>
      </c>
      <c r="CB740" s="3" t="s">
        <v>3311</v>
      </c>
      <c r="CC740" t="s">
        <v>3303</v>
      </c>
      <c r="CD740" t="s">
        <v>3304</v>
      </c>
      <c r="CE740" t="s">
        <v>586</v>
      </c>
      <c r="CG740" s="4">
        <v>96950</v>
      </c>
      <c r="CH740" s="2">
        <v>7.92</v>
      </c>
      <c r="CI740" s="2">
        <v>7.92</v>
      </c>
      <c r="CJ740" s="2">
        <v>11.88</v>
      </c>
      <c r="CK740" s="2">
        <v>11.88</v>
      </c>
      <c r="CL740" t="s">
        <v>131</v>
      </c>
      <c r="CM740" t="s">
        <v>128</v>
      </c>
      <c r="CN740" t="s">
        <v>133</v>
      </c>
      <c r="CP740" t="s">
        <v>113</v>
      </c>
      <c r="CQ740" t="s">
        <v>134</v>
      </c>
      <c r="CR740" t="s">
        <v>113</v>
      </c>
      <c r="CS740" t="s">
        <v>134</v>
      </c>
      <c r="CT740" t="s">
        <v>132</v>
      </c>
      <c r="CU740" t="s">
        <v>134</v>
      </c>
      <c r="CV740" t="s">
        <v>132</v>
      </c>
      <c r="CW740" t="s">
        <v>3312</v>
      </c>
      <c r="CX740" s="5">
        <v>16702353027</v>
      </c>
      <c r="CY740" t="s">
        <v>2662</v>
      </c>
      <c r="CZ740" t="s">
        <v>132</v>
      </c>
      <c r="DA740" t="s">
        <v>134</v>
      </c>
      <c r="DB740" t="s">
        <v>113</v>
      </c>
      <c r="DC740" t="s">
        <v>128</v>
      </c>
    </row>
    <row r="741" spans="1:111" ht="14.45" customHeight="1" x14ac:dyDescent="0.25">
      <c r="A741" t="s">
        <v>3313</v>
      </c>
      <c r="B741" t="s">
        <v>187</v>
      </c>
      <c r="C741" s="1">
        <v>44742.247450810188</v>
      </c>
      <c r="D741" s="1">
        <v>44858</v>
      </c>
      <c r="E741" t="s">
        <v>112</v>
      </c>
      <c r="F741" s="1">
        <v>44833.833333333336</v>
      </c>
      <c r="G741" t="s">
        <v>113</v>
      </c>
      <c r="H741" t="s">
        <v>113</v>
      </c>
      <c r="I741" t="s">
        <v>113</v>
      </c>
      <c r="J741" t="s">
        <v>3004</v>
      </c>
      <c r="K741" t="s">
        <v>3314</v>
      </c>
      <c r="L741" t="s">
        <v>3005</v>
      </c>
      <c r="M741" t="s">
        <v>3315</v>
      </c>
      <c r="N741" t="s">
        <v>141</v>
      </c>
      <c r="O741" t="s">
        <v>118</v>
      </c>
      <c r="P741" s="4">
        <v>96950</v>
      </c>
      <c r="Q741" t="s">
        <v>119</v>
      </c>
      <c r="S741" s="5">
        <v>16702349226</v>
      </c>
      <c r="U741">
        <v>722511</v>
      </c>
      <c r="V741" t="s">
        <v>120</v>
      </c>
      <c r="X741" t="s">
        <v>2874</v>
      </c>
      <c r="Y741" t="s">
        <v>3316</v>
      </c>
      <c r="Z741" t="s">
        <v>2876</v>
      </c>
      <c r="AA741" t="s">
        <v>1159</v>
      </c>
      <c r="AB741" t="s">
        <v>3006</v>
      </c>
      <c r="AC741" t="s">
        <v>2873</v>
      </c>
      <c r="AD741" t="s">
        <v>141</v>
      </c>
      <c r="AE741" t="s">
        <v>118</v>
      </c>
      <c r="AF741" s="4">
        <v>96950</v>
      </c>
      <c r="AG741" t="s">
        <v>119</v>
      </c>
      <c r="AI741" s="5">
        <v>16702349226</v>
      </c>
      <c r="AK741" t="s">
        <v>2877</v>
      </c>
      <c r="BC741" t="str">
        <f>"35-2014.00"</f>
        <v>35-2014.00</v>
      </c>
      <c r="BD741" t="s">
        <v>287</v>
      </c>
      <c r="BE741" t="s">
        <v>3317</v>
      </c>
      <c r="BF741" t="s">
        <v>289</v>
      </c>
      <c r="BG741">
        <v>8</v>
      </c>
      <c r="BH741">
        <v>8</v>
      </c>
      <c r="BI741" s="1">
        <v>44835</v>
      </c>
      <c r="BJ741" s="1">
        <v>45199</v>
      </c>
      <c r="BK741" s="1">
        <v>44858</v>
      </c>
      <c r="BL741" s="1">
        <v>45199</v>
      </c>
      <c r="BM741">
        <v>35</v>
      </c>
      <c r="BN741">
        <v>6</v>
      </c>
      <c r="BO741">
        <v>0</v>
      </c>
      <c r="BP741">
        <v>5</v>
      </c>
      <c r="BQ741">
        <v>6</v>
      </c>
      <c r="BR741">
        <v>6</v>
      </c>
      <c r="BS741">
        <v>6</v>
      </c>
      <c r="BT741">
        <v>6</v>
      </c>
      <c r="BU741" t="str">
        <f>"2:00 PM"</f>
        <v>2:00 PM</v>
      </c>
      <c r="BV741" t="str">
        <f>"8:00 PM"</f>
        <v>8:00 PM</v>
      </c>
      <c r="BW741" t="s">
        <v>164</v>
      </c>
      <c r="BX741">
        <v>0</v>
      </c>
      <c r="BY741">
        <v>3</v>
      </c>
      <c r="BZ741" t="s">
        <v>113</v>
      </c>
      <c r="CB741" s="3" t="s">
        <v>3318</v>
      </c>
      <c r="CC741" t="s">
        <v>3319</v>
      </c>
      <c r="CE741" t="s">
        <v>141</v>
      </c>
      <c r="CF741" t="s">
        <v>118</v>
      </c>
      <c r="CG741" s="4">
        <v>96950</v>
      </c>
      <c r="CH741" s="2">
        <v>8.68</v>
      </c>
      <c r="CI741" s="2">
        <v>8.68</v>
      </c>
      <c r="CJ741" s="2">
        <v>13.02</v>
      </c>
      <c r="CK741" s="2">
        <v>13.02</v>
      </c>
      <c r="CL741" t="s">
        <v>131</v>
      </c>
      <c r="CM741" t="s">
        <v>2881</v>
      </c>
      <c r="CN741" t="s">
        <v>133</v>
      </c>
      <c r="CP741" t="s">
        <v>113</v>
      </c>
      <c r="CQ741" t="s">
        <v>134</v>
      </c>
      <c r="CR741" t="s">
        <v>113</v>
      </c>
      <c r="CS741" t="s">
        <v>134</v>
      </c>
      <c r="CT741" t="s">
        <v>132</v>
      </c>
      <c r="CU741" t="s">
        <v>134</v>
      </c>
      <c r="CV741" t="s">
        <v>132</v>
      </c>
      <c r="CW741" t="s">
        <v>3320</v>
      </c>
      <c r="CX741" s="5">
        <v>16702349226</v>
      </c>
      <c r="CY741" t="s">
        <v>2877</v>
      </c>
      <c r="CZ741" t="s">
        <v>132</v>
      </c>
      <c r="DA741" t="s">
        <v>134</v>
      </c>
      <c r="DB741" t="s">
        <v>113</v>
      </c>
    </row>
    <row r="742" spans="1:111" ht="14.45" customHeight="1" x14ac:dyDescent="0.25">
      <c r="A742" t="s">
        <v>3321</v>
      </c>
      <c r="B742" t="s">
        <v>356</v>
      </c>
      <c r="C742" s="1">
        <v>44741.955382870372</v>
      </c>
      <c r="D742" s="1">
        <v>44858</v>
      </c>
      <c r="E742" t="s">
        <v>112</v>
      </c>
      <c r="F742" s="1">
        <v>44833.833333333336</v>
      </c>
      <c r="G742" t="s">
        <v>113</v>
      </c>
      <c r="H742" t="s">
        <v>113</v>
      </c>
      <c r="I742" t="s">
        <v>113</v>
      </c>
      <c r="J742" t="s">
        <v>3322</v>
      </c>
      <c r="K742" t="s">
        <v>3323</v>
      </c>
      <c r="L742" t="s">
        <v>3324</v>
      </c>
      <c r="N742" t="s">
        <v>556</v>
      </c>
      <c r="O742" t="s">
        <v>118</v>
      </c>
      <c r="P742" s="4">
        <v>96950</v>
      </c>
      <c r="Q742" t="s">
        <v>119</v>
      </c>
      <c r="S742" s="5">
        <v>16702851621</v>
      </c>
      <c r="U742">
        <v>4451</v>
      </c>
      <c r="V742" t="s">
        <v>120</v>
      </c>
      <c r="X742" t="s">
        <v>2505</v>
      </c>
      <c r="Y742" t="s">
        <v>3325</v>
      </c>
      <c r="AA742" t="s">
        <v>477</v>
      </c>
      <c r="AB742" t="s">
        <v>3324</v>
      </c>
      <c r="AD742" t="s">
        <v>556</v>
      </c>
      <c r="AE742" t="s">
        <v>118</v>
      </c>
      <c r="AF742" s="4">
        <v>96950</v>
      </c>
      <c r="AG742" t="s">
        <v>119</v>
      </c>
      <c r="AI742" s="5">
        <v>16702581621</v>
      </c>
      <c r="AK742" t="s">
        <v>3326</v>
      </c>
      <c r="BC742" t="str">
        <f>"11-2022.00"</f>
        <v>11-2022.00</v>
      </c>
      <c r="BD742" t="s">
        <v>2295</v>
      </c>
      <c r="BE742" t="s">
        <v>3327</v>
      </c>
      <c r="BF742" t="s">
        <v>3328</v>
      </c>
      <c r="BG742">
        <v>1</v>
      </c>
      <c r="BI742" s="1">
        <v>44835</v>
      </c>
      <c r="BJ742" s="1">
        <v>45199</v>
      </c>
      <c r="BM742">
        <v>40</v>
      </c>
      <c r="BN742">
        <v>0</v>
      </c>
      <c r="BO742">
        <v>8</v>
      </c>
      <c r="BP742">
        <v>8</v>
      </c>
      <c r="BQ742">
        <v>8</v>
      </c>
      <c r="BR742">
        <v>8</v>
      </c>
      <c r="BS742">
        <v>8</v>
      </c>
      <c r="BT742">
        <v>0</v>
      </c>
      <c r="BU742" t="str">
        <f>"8:00 AM"</f>
        <v>8:00 AM</v>
      </c>
      <c r="BV742" t="str">
        <f>"5:00 PM"</f>
        <v>5:00 PM</v>
      </c>
      <c r="BW742" t="s">
        <v>164</v>
      </c>
      <c r="BX742">
        <v>0</v>
      </c>
      <c r="BY742">
        <v>24</v>
      </c>
      <c r="BZ742" t="s">
        <v>134</v>
      </c>
      <c r="CA742">
        <v>2</v>
      </c>
      <c r="CB742" s="3" t="s">
        <v>3329</v>
      </c>
      <c r="CC742" t="s">
        <v>3324</v>
      </c>
      <c r="CE742" t="s">
        <v>556</v>
      </c>
      <c r="CF742" t="s">
        <v>118</v>
      </c>
      <c r="CG742" s="4">
        <v>96950</v>
      </c>
      <c r="CH742" s="2">
        <v>17.739999999999998</v>
      </c>
      <c r="CI742" s="2">
        <v>17.739999999999998</v>
      </c>
      <c r="CJ742" s="2">
        <v>26.61</v>
      </c>
      <c r="CK742" s="2">
        <v>26.61</v>
      </c>
      <c r="CL742" t="s">
        <v>131</v>
      </c>
      <c r="CM742" t="s">
        <v>132</v>
      </c>
      <c r="CN742" t="s">
        <v>133</v>
      </c>
      <c r="CP742" t="s">
        <v>113</v>
      </c>
      <c r="CQ742" t="s">
        <v>134</v>
      </c>
      <c r="CR742" t="s">
        <v>113</v>
      </c>
      <c r="CS742" t="s">
        <v>134</v>
      </c>
      <c r="CT742" t="s">
        <v>132</v>
      </c>
      <c r="CU742" t="s">
        <v>134</v>
      </c>
      <c r="CV742" t="s">
        <v>132</v>
      </c>
      <c r="CW742" t="s">
        <v>2511</v>
      </c>
      <c r="CX742" s="5">
        <v>16702851621</v>
      </c>
      <c r="CY742" t="s">
        <v>3326</v>
      </c>
      <c r="CZ742" t="s">
        <v>132</v>
      </c>
      <c r="DA742" t="s">
        <v>134</v>
      </c>
      <c r="DB742" t="s">
        <v>113</v>
      </c>
    </row>
    <row r="743" spans="1:111" ht="14.45" customHeight="1" x14ac:dyDescent="0.25">
      <c r="A743" t="s">
        <v>3330</v>
      </c>
      <c r="B743" t="s">
        <v>187</v>
      </c>
      <c r="C743" s="1">
        <v>44756.248996643517</v>
      </c>
      <c r="D743" s="1">
        <v>44858</v>
      </c>
      <c r="E743" t="s">
        <v>170</v>
      </c>
      <c r="G743" t="s">
        <v>113</v>
      </c>
      <c r="H743" t="s">
        <v>113</v>
      </c>
      <c r="I743" t="s">
        <v>113</v>
      </c>
      <c r="J743" t="s">
        <v>3024</v>
      </c>
      <c r="K743" t="s">
        <v>3025</v>
      </c>
      <c r="L743" t="s">
        <v>3026</v>
      </c>
      <c r="N743" t="s">
        <v>586</v>
      </c>
      <c r="O743" t="s">
        <v>118</v>
      </c>
      <c r="P743" s="4">
        <v>96950</v>
      </c>
      <c r="Q743" t="s">
        <v>119</v>
      </c>
      <c r="S743" s="5">
        <v>16702331818</v>
      </c>
      <c r="U743">
        <v>812112</v>
      </c>
      <c r="V743" t="s">
        <v>120</v>
      </c>
      <c r="X743" t="s">
        <v>3027</v>
      </c>
      <c r="Y743" t="s">
        <v>3028</v>
      </c>
      <c r="AA743" t="s">
        <v>144</v>
      </c>
      <c r="AB743" t="s">
        <v>3026</v>
      </c>
      <c r="AD743" t="s">
        <v>117</v>
      </c>
      <c r="AE743" t="s">
        <v>118</v>
      </c>
      <c r="AF743" s="4">
        <v>96950</v>
      </c>
      <c r="AG743" t="s">
        <v>119</v>
      </c>
      <c r="AI743" s="5">
        <v>16702331818</v>
      </c>
      <c r="AK743" t="s">
        <v>3029</v>
      </c>
      <c r="BC743" t="str">
        <f>"49-9071.00"</f>
        <v>49-9071.00</v>
      </c>
      <c r="BD743" t="s">
        <v>240</v>
      </c>
      <c r="BE743" t="s">
        <v>3331</v>
      </c>
      <c r="BF743" t="s">
        <v>422</v>
      </c>
      <c r="BG743">
        <v>3</v>
      </c>
      <c r="BH743">
        <v>3</v>
      </c>
      <c r="BI743" s="1">
        <v>44835</v>
      </c>
      <c r="BJ743" s="1">
        <v>45199</v>
      </c>
      <c r="BK743" s="1">
        <v>44858</v>
      </c>
      <c r="BL743" s="1">
        <v>45199</v>
      </c>
      <c r="BM743">
        <v>40</v>
      </c>
      <c r="BN743">
        <v>7</v>
      </c>
      <c r="BO743">
        <v>0</v>
      </c>
      <c r="BP743">
        <v>6</v>
      </c>
      <c r="BQ743">
        <v>6</v>
      </c>
      <c r="BR743">
        <v>7</v>
      </c>
      <c r="BS743">
        <v>7</v>
      </c>
      <c r="BT743">
        <v>7</v>
      </c>
      <c r="BU743" t="str">
        <f>"10:00 AM"</f>
        <v>10:00 AM</v>
      </c>
      <c r="BV743" t="str">
        <f>"6:00 PM"</f>
        <v>6:00 PM</v>
      </c>
      <c r="BW743" t="s">
        <v>128</v>
      </c>
      <c r="BX743">
        <v>0</v>
      </c>
      <c r="BY743">
        <v>12</v>
      </c>
      <c r="BZ743" t="s">
        <v>113</v>
      </c>
      <c r="CB743" s="3" t="s">
        <v>3332</v>
      </c>
      <c r="CC743" t="s">
        <v>3026</v>
      </c>
      <c r="CE743" t="s">
        <v>117</v>
      </c>
      <c r="CF743" t="s">
        <v>118</v>
      </c>
      <c r="CG743" s="4">
        <v>96950</v>
      </c>
      <c r="CH743" s="2">
        <v>8.7200000000000006</v>
      </c>
      <c r="CI743" s="2">
        <v>9</v>
      </c>
      <c r="CJ743" s="2">
        <v>13.08</v>
      </c>
      <c r="CK743" s="2">
        <v>13.5</v>
      </c>
      <c r="CL743" t="s">
        <v>131</v>
      </c>
      <c r="CM743" t="s">
        <v>228</v>
      </c>
      <c r="CN743" t="s">
        <v>133</v>
      </c>
      <c r="CP743" t="s">
        <v>113</v>
      </c>
      <c r="CQ743" t="s">
        <v>134</v>
      </c>
      <c r="CR743" t="s">
        <v>134</v>
      </c>
      <c r="CS743" t="s">
        <v>134</v>
      </c>
      <c r="CT743" t="s">
        <v>134</v>
      </c>
      <c r="CU743" t="s">
        <v>134</v>
      </c>
      <c r="CV743" t="s">
        <v>134</v>
      </c>
      <c r="CW743" t="s">
        <v>3333</v>
      </c>
      <c r="CX743" s="5">
        <v>16702331818</v>
      </c>
      <c r="CY743" t="s">
        <v>3034</v>
      </c>
      <c r="CZ743" t="s">
        <v>132</v>
      </c>
      <c r="DA743" t="s">
        <v>134</v>
      </c>
      <c r="DB743" t="s">
        <v>113</v>
      </c>
    </row>
    <row r="744" spans="1:111" ht="14.45" customHeight="1" x14ac:dyDescent="0.25">
      <c r="A744" t="s">
        <v>3334</v>
      </c>
      <c r="B744" t="s">
        <v>356</v>
      </c>
      <c r="C744" s="1">
        <v>44754.16368622685</v>
      </c>
      <c r="D744" s="1">
        <v>44858</v>
      </c>
      <c r="E744" t="s">
        <v>112</v>
      </c>
      <c r="F744" s="1">
        <v>44833.833333333336</v>
      </c>
      <c r="G744" t="s">
        <v>113</v>
      </c>
      <c r="H744" t="s">
        <v>113</v>
      </c>
      <c r="I744" t="s">
        <v>113</v>
      </c>
      <c r="J744" t="s">
        <v>1140</v>
      </c>
      <c r="K744" t="s">
        <v>1141</v>
      </c>
      <c r="L744" t="s">
        <v>1142</v>
      </c>
      <c r="M744" t="s">
        <v>1143</v>
      </c>
      <c r="N744" t="s">
        <v>117</v>
      </c>
      <c r="O744" t="s">
        <v>118</v>
      </c>
      <c r="P744" s="4">
        <v>96950</v>
      </c>
      <c r="Q744" t="s">
        <v>119</v>
      </c>
      <c r="S744" s="5">
        <v>16702353285</v>
      </c>
      <c r="U744">
        <v>81111</v>
      </c>
      <c r="V744" t="s">
        <v>120</v>
      </c>
      <c r="X744" t="s">
        <v>1144</v>
      </c>
      <c r="Y744" t="s">
        <v>1145</v>
      </c>
      <c r="Z744" t="s">
        <v>389</v>
      </c>
      <c r="AA744" t="s">
        <v>1146</v>
      </c>
      <c r="AB744" t="s">
        <v>1142</v>
      </c>
      <c r="AC744" t="s">
        <v>1143</v>
      </c>
      <c r="AD744" t="s">
        <v>586</v>
      </c>
      <c r="AE744" t="s">
        <v>118</v>
      </c>
      <c r="AF744" s="4">
        <v>96950</v>
      </c>
      <c r="AG744" t="s">
        <v>119</v>
      </c>
      <c r="AI744" s="5">
        <v>16702353285</v>
      </c>
      <c r="AK744" t="s">
        <v>1147</v>
      </c>
      <c r="BC744" t="str">
        <f>"37-2011.00"</f>
        <v>37-2011.00</v>
      </c>
      <c r="BD744" t="s">
        <v>125</v>
      </c>
      <c r="BE744" t="s">
        <v>2575</v>
      </c>
      <c r="BF744" t="s">
        <v>480</v>
      </c>
      <c r="BG744">
        <v>2</v>
      </c>
      <c r="BI744" s="1">
        <v>44835</v>
      </c>
      <c r="BJ744" s="1">
        <v>45199</v>
      </c>
      <c r="BM744">
        <v>40</v>
      </c>
      <c r="BN744">
        <v>0</v>
      </c>
      <c r="BO744">
        <v>8</v>
      </c>
      <c r="BP744">
        <v>8</v>
      </c>
      <c r="BQ744">
        <v>8</v>
      </c>
      <c r="BR744">
        <v>8</v>
      </c>
      <c r="BS744">
        <v>8</v>
      </c>
      <c r="BT744">
        <v>0</v>
      </c>
      <c r="BU744" t="str">
        <f>"8:00 AM"</f>
        <v>8:00 AM</v>
      </c>
      <c r="BV744" t="str">
        <f>"5:00 PM"</f>
        <v>5:00 PM</v>
      </c>
      <c r="BW744" t="s">
        <v>164</v>
      </c>
      <c r="BX744">
        <v>0</v>
      </c>
      <c r="BY744">
        <v>12</v>
      </c>
      <c r="BZ744" t="s">
        <v>113</v>
      </c>
      <c r="CB744" t="s">
        <v>128</v>
      </c>
      <c r="CC744" t="s">
        <v>1142</v>
      </c>
      <c r="CD744" t="s">
        <v>1143</v>
      </c>
      <c r="CE744" t="s">
        <v>117</v>
      </c>
      <c r="CF744" t="s">
        <v>118</v>
      </c>
      <c r="CG744" s="4">
        <v>96950</v>
      </c>
      <c r="CH744" s="2">
        <v>7.93</v>
      </c>
      <c r="CI744" s="2">
        <v>7.93</v>
      </c>
      <c r="CJ744" s="2">
        <v>11.89</v>
      </c>
      <c r="CK744" s="2">
        <v>11.89</v>
      </c>
      <c r="CL744" t="s">
        <v>131</v>
      </c>
      <c r="CM744" t="s">
        <v>228</v>
      </c>
      <c r="CN744" t="s">
        <v>133</v>
      </c>
      <c r="CP744" t="s">
        <v>113</v>
      </c>
      <c r="CQ744" t="s">
        <v>134</v>
      </c>
      <c r="CR744" t="s">
        <v>113</v>
      </c>
      <c r="CS744" t="s">
        <v>134</v>
      </c>
      <c r="CT744" t="s">
        <v>132</v>
      </c>
      <c r="CU744" t="s">
        <v>134</v>
      </c>
      <c r="CV744" t="s">
        <v>132</v>
      </c>
      <c r="CW744" t="s">
        <v>1151</v>
      </c>
      <c r="CX744" s="5">
        <v>16702353285</v>
      </c>
      <c r="CY744" t="s">
        <v>1147</v>
      </c>
      <c r="CZ744" t="s">
        <v>132</v>
      </c>
      <c r="DA744" t="s">
        <v>134</v>
      </c>
      <c r="DB744" t="s">
        <v>113</v>
      </c>
      <c r="DC744" t="s">
        <v>1144</v>
      </c>
      <c r="DD744" t="s">
        <v>1145</v>
      </c>
      <c r="DE744" t="s">
        <v>1152</v>
      </c>
      <c r="DF744" t="s">
        <v>132</v>
      </c>
      <c r="DG744" t="s">
        <v>132</v>
      </c>
    </row>
    <row r="745" spans="1:111" ht="14.45" customHeight="1" x14ac:dyDescent="0.25">
      <c r="A745" t="s">
        <v>3335</v>
      </c>
      <c r="B745" t="s">
        <v>187</v>
      </c>
      <c r="C745" s="1">
        <v>44742.23742002315</v>
      </c>
      <c r="D745" s="1">
        <v>44858</v>
      </c>
      <c r="E745" t="s">
        <v>112</v>
      </c>
      <c r="F745" s="1">
        <v>44833.833333333336</v>
      </c>
      <c r="G745" t="s">
        <v>113</v>
      </c>
      <c r="H745" t="s">
        <v>113</v>
      </c>
      <c r="I745" t="s">
        <v>113</v>
      </c>
      <c r="J745" t="s">
        <v>3004</v>
      </c>
      <c r="K745" t="s">
        <v>3336</v>
      </c>
      <c r="L745" t="s">
        <v>3006</v>
      </c>
      <c r="M745" t="s">
        <v>3337</v>
      </c>
      <c r="N745" t="s">
        <v>141</v>
      </c>
      <c r="O745" t="s">
        <v>118</v>
      </c>
      <c r="P745" s="4">
        <v>96950</v>
      </c>
      <c r="Q745" t="s">
        <v>119</v>
      </c>
      <c r="S745" s="5">
        <v>16702349226</v>
      </c>
      <c r="U745">
        <v>722511</v>
      </c>
      <c r="V745" t="s">
        <v>120</v>
      </c>
      <c r="X745" t="s">
        <v>2874</v>
      </c>
      <c r="Y745" t="s">
        <v>3316</v>
      </c>
      <c r="Z745" t="s">
        <v>2876</v>
      </c>
      <c r="AA745" t="s">
        <v>390</v>
      </c>
      <c r="AB745" t="s">
        <v>3006</v>
      </c>
      <c r="AC745" t="s">
        <v>3319</v>
      </c>
      <c r="AD745" t="s">
        <v>141</v>
      </c>
      <c r="AE745" t="s">
        <v>118</v>
      </c>
      <c r="AF745" s="4">
        <v>96950</v>
      </c>
      <c r="AG745" t="s">
        <v>119</v>
      </c>
      <c r="AI745" s="5">
        <v>16702349226</v>
      </c>
      <c r="AK745" t="s">
        <v>2877</v>
      </c>
      <c r="BC745" t="str">
        <f>"35-1012.00"</f>
        <v>35-1012.00</v>
      </c>
      <c r="BD745" t="s">
        <v>338</v>
      </c>
      <c r="BE745" t="s">
        <v>3338</v>
      </c>
      <c r="BF745" t="s">
        <v>2879</v>
      </c>
      <c r="BG745">
        <v>3</v>
      </c>
      <c r="BH745">
        <v>3</v>
      </c>
      <c r="BI745" s="1">
        <v>44835</v>
      </c>
      <c r="BJ745" s="1">
        <v>45199</v>
      </c>
      <c r="BK745" s="1">
        <v>44858</v>
      </c>
      <c r="BL745" s="1">
        <v>45199</v>
      </c>
      <c r="BM745">
        <v>35</v>
      </c>
      <c r="BN745">
        <v>6</v>
      </c>
      <c r="BO745">
        <v>6</v>
      </c>
      <c r="BP745">
        <v>6</v>
      </c>
      <c r="BQ745">
        <v>6</v>
      </c>
      <c r="BR745">
        <v>5</v>
      </c>
      <c r="BS745">
        <v>0</v>
      </c>
      <c r="BT745">
        <v>6</v>
      </c>
      <c r="BU745" t="str">
        <f>"8:00 AM"</f>
        <v>8:00 AM</v>
      </c>
      <c r="BV745" t="str">
        <f>"2:00 PM"</f>
        <v>2:00 PM</v>
      </c>
      <c r="BW745" t="s">
        <v>164</v>
      </c>
      <c r="BX745">
        <v>0</v>
      </c>
      <c r="BY745">
        <v>12</v>
      </c>
      <c r="BZ745" t="s">
        <v>134</v>
      </c>
      <c r="CA745">
        <v>4</v>
      </c>
      <c r="CB745" s="3" t="s">
        <v>3339</v>
      </c>
      <c r="CC745" t="s">
        <v>3319</v>
      </c>
      <c r="CE745" t="s">
        <v>141</v>
      </c>
      <c r="CF745" t="s">
        <v>118</v>
      </c>
      <c r="CG745" s="4">
        <v>96950</v>
      </c>
      <c r="CH745" s="2">
        <v>9.59</v>
      </c>
      <c r="CI745" s="2">
        <v>9.59</v>
      </c>
      <c r="CJ745" s="2">
        <v>14.39</v>
      </c>
      <c r="CK745" s="2">
        <v>14.39</v>
      </c>
      <c r="CL745" t="s">
        <v>131</v>
      </c>
      <c r="CM745" t="s">
        <v>3340</v>
      </c>
      <c r="CN745" t="s">
        <v>133</v>
      </c>
      <c r="CP745" t="s">
        <v>113</v>
      </c>
      <c r="CQ745" t="s">
        <v>134</v>
      </c>
      <c r="CR745" t="s">
        <v>113</v>
      </c>
      <c r="CS745" t="s">
        <v>134</v>
      </c>
      <c r="CT745" t="s">
        <v>132</v>
      </c>
      <c r="CU745" t="s">
        <v>134</v>
      </c>
      <c r="CV745" t="s">
        <v>132</v>
      </c>
      <c r="CW745" t="s">
        <v>3341</v>
      </c>
      <c r="CX745" s="5">
        <v>16702349226</v>
      </c>
      <c r="CY745" t="s">
        <v>2877</v>
      </c>
      <c r="CZ745" t="s">
        <v>132</v>
      </c>
      <c r="DA745" t="s">
        <v>134</v>
      </c>
      <c r="DB745" t="s">
        <v>113</v>
      </c>
    </row>
    <row r="746" spans="1:111" ht="14.45" customHeight="1" x14ac:dyDescent="0.25">
      <c r="A746" t="s">
        <v>3342</v>
      </c>
      <c r="B746" t="s">
        <v>187</v>
      </c>
      <c r="C746" s="1">
        <v>44742.249185416666</v>
      </c>
      <c r="D746" s="1">
        <v>44858</v>
      </c>
      <c r="E746" t="s">
        <v>112</v>
      </c>
      <c r="F746" s="1">
        <v>44833.833333333336</v>
      </c>
      <c r="G746" t="s">
        <v>113</v>
      </c>
      <c r="H746" t="s">
        <v>113</v>
      </c>
      <c r="I746" t="s">
        <v>113</v>
      </c>
      <c r="J746" t="s">
        <v>3343</v>
      </c>
      <c r="K746" t="s">
        <v>3344</v>
      </c>
      <c r="L746" t="s">
        <v>3006</v>
      </c>
      <c r="M746" t="s">
        <v>2873</v>
      </c>
      <c r="N746" t="s">
        <v>141</v>
      </c>
      <c r="O746" t="s">
        <v>118</v>
      </c>
      <c r="P746" s="4">
        <v>96950</v>
      </c>
      <c r="Q746" t="s">
        <v>119</v>
      </c>
      <c r="S746" s="5">
        <v>16702349226</v>
      </c>
      <c r="U746">
        <v>722511</v>
      </c>
      <c r="V746" t="s">
        <v>120</v>
      </c>
      <c r="X746" t="s">
        <v>3183</v>
      </c>
      <c r="Y746" t="s">
        <v>3345</v>
      </c>
      <c r="Z746" t="s">
        <v>3346</v>
      </c>
      <c r="AA746" t="s">
        <v>390</v>
      </c>
      <c r="AB746" t="s">
        <v>3315</v>
      </c>
      <c r="AC746" t="s">
        <v>3347</v>
      </c>
      <c r="AD746" t="s">
        <v>141</v>
      </c>
      <c r="AE746" t="s">
        <v>118</v>
      </c>
      <c r="AF746" s="4">
        <v>96950</v>
      </c>
      <c r="AG746" t="s">
        <v>119</v>
      </c>
      <c r="AI746" s="5">
        <v>16702349226</v>
      </c>
      <c r="AK746" t="s">
        <v>2877</v>
      </c>
      <c r="BC746" t="str">
        <f>"49-9071.00"</f>
        <v>49-9071.00</v>
      </c>
      <c r="BD746" t="s">
        <v>240</v>
      </c>
      <c r="BE746" t="s">
        <v>3348</v>
      </c>
      <c r="BF746" t="s">
        <v>3008</v>
      </c>
      <c r="BG746">
        <v>1</v>
      </c>
      <c r="BH746">
        <v>1</v>
      </c>
      <c r="BI746" s="1">
        <v>44835</v>
      </c>
      <c r="BJ746" s="1">
        <v>45199</v>
      </c>
      <c r="BK746" s="1">
        <v>44858</v>
      </c>
      <c r="BL746" s="1">
        <v>45199</v>
      </c>
      <c r="BM746">
        <v>35</v>
      </c>
      <c r="BN746">
        <v>0</v>
      </c>
      <c r="BO746">
        <v>7</v>
      </c>
      <c r="BP746">
        <v>7</v>
      </c>
      <c r="BQ746">
        <v>7</v>
      </c>
      <c r="BR746">
        <v>7</v>
      </c>
      <c r="BS746">
        <v>7</v>
      </c>
      <c r="BT746">
        <v>0</v>
      </c>
      <c r="BU746" t="str">
        <f>"8:00 AM"</f>
        <v>8:00 AM</v>
      </c>
      <c r="BV746" t="str">
        <f>"4:00 PM"</f>
        <v>4:00 PM</v>
      </c>
      <c r="BW746" t="s">
        <v>164</v>
      </c>
      <c r="BX746">
        <v>0</v>
      </c>
      <c r="BY746">
        <v>12</v>
      </c>
      <c r="BZ746" t="s">
        <v>113</v>
      </c>
      <c r="CB746" t="s">
        <v>3349</v>
      </c>
      <c r="CC746" t="s">
        <v>3319</v>
      </c>
      <c r="CE746" t="s">
        <v>141</v>
      </c>
      <c r="CF746" t="s">
        <v>118</v>
      </c>
      <c r="CG746" s="4">
        <v>96950</v>
      </c>
      <c r="CH746" s="2">
        <v>8.7200000000000006</v>
      </c>
      <c r="CI746" s="2">
        <v>8.7200000000000006</v>
      </c>
      <c r="CJ746" s="2">
        <v>13.08</v>
      </c>
      <c r="CK746" s="2">
        <v>13.08</v>
      </c>
      <c r="CL746" t="s">
        <v>131</v>
      </c>
      <c r="CM746" t="s">
        <v>3340</v>
      </c>
      <c r="CN746" t="s">
        <v>133</v>
      </c>
      <c r="CP746" t="s">
        <v>113</v>
      </c>
      <c r="CQ746" t="s">
        <v>134</v>
      </c>
      <c r="CR746" t="s">
        <v>113</v>
      </c>
      <c r="CS746" t="s">
        <v>134</v>
      </c>
      <c r="CT746" t="s">
        <v>132</v>
      </c>
      <c r="CU746" t="s">
        <v>134</v>
      </c>
      <c r="CV746" t="s">
        <v>132</v>
      </c>
      <c r="CW746" t="s">
        <v>2882</v>
      </c>
      <c r="CX746" s="5">
        <v>16702349226</v>
      </c>
      <c r="CY746" t="s">
        <v>2877</v>
      </c>
      <c r="CZ746" t="s">
        <v>132</v>
      </c>
      <c r="DA746" t="s">
        <v>134</v>
      </c>
      <c r="DB746" t="s">
        <v>113</v>
      </c>
    </row>
    <row r="747" spans="1:111" ht="14.45" customHeight="1" x14ac:dyDescent="0.25">
      <c r="A747" t="s">
        <v>3350</v>
      </c>
      <c r="B747" t="s">
        <v>111</v>
      </c>
      <c r="C747" s="1">
        <v>44769.944659953704</v>
      </c>
      <c r="D747" s="1">
        <v>44858</v>
      </c>
      <c r="E747" t="s">
        <v>112</v>
      </c>
      <c r="F747" s="1">
        <v>44925.791666666664</v>
      </c>
      <c r="G747" t="s">
        <v>113</v>
      </c>
      <c r="H747" t="s">
        <v>113</v>
      </c>
      <c r="I747" t="s">
        <v>113</v>
      </c>
      <c r="J747" t="s">
        <v>3351</v>
      </c>
      <c r="L747" t="s">
        <v>3352</v>
      </c>
      <c r="M747" t="s">
        <v>3353</v>
      </c>
      <c r="N747" t="s">
        <v>117</v>
      </c>
      <c r="O747" t="s">
        <v>118</v>
      </c>
      <c r="P747" s="4">
        <v>96950</v>
      </c>
      <c r="Q747" t="s">
        <v>119</v>
      </c>
      <c r="S747" s="5">
        <v>16702355009</v>
      </c>
      <c r="U747">
        <v>561311</v>
      </c>
      <c r="V747" t="s">
        <v>120</v>
      </c>
      <c r="X747" t="s">
        <v>1804</v>
      </c>
      <c r="Y747" t="s">
        <v>1803</v>
      </c>
      <c r="Z747" t="s">
        <v>3354</v>
      </c>
      <c r="AA747" t="s">
        <v>144</v>
      </c>
      <c r="AB747" t="s">
        <v>3355</v>
      </c>
      <c r="AC747" t="s">
        <v>3353</v>
      </c>
      <c r="AD747" t="s">
        <v>117</v>
      </c>
      <c r="AE747" t="s">
        <v>118</v>
      </c>
      <c r="AF747" s="4">
        <v>96950</v>
      </c>
      <c r="AG747" t="s">
        <v>119</v>
      </c>
      <c r="AI747" s="5">
        <v>16702355009</v>
      </c>
      <c r="AK747" t="s">
        <v>1814</v>
      </c>
      <c r="BC747" t="str">
        <f>"49-9071.00"</f>
        <v>49-9071.00</v>
      </c>
      <c r="BD747" t="s">
        <v>240</v>
      </c>
      <c r="BE747" t="s">
        <v>3356</v>
      </c>
      <c r="BF747" t="s">
        <v>3357</v>
      </c>
      <c r="BG747">
        <v>10</v>
      </c>
      <c r="BI747" s="1">
        <v>44927</v>
      </c>
      <c r="BJ747" s="1">
        <v>45291</v>
      </c>
      <c r="BM747">
        <v>35</v>
      </c>
      <c r="BN747">
        <v>0</v>
      </c>
      <c r="BO747">
        <v>7</v>
      </c>
      <c r="BP747">
        <v>7</v>
      </c>
      <c r="BQ747">
        <v>7</v>
      </c>
      <c r="BR747">
        <v>7</v>
      </c>
      <c r="BS747">
        <v>7</v>
      </c>
      <c r="BT747">
        <v>0</v>
      </c>
      <c r="BU747" t="str">
        <f>"9:00 AM"</f>
        <v>9:00 AM</v>
      </c>
      <c r="BV747" t="str">
        <f>"5:00 PM"</f>
        <v>5:00 PM</v>
      </c>
      <c r="BW747" t="s">
        <v>164</v>
      </c>
      <c r="BX747">
        <v>0</v>
      </c>
      <c r="BY747">
        <v>24</v>
      </c>
      <c r="BZ747" t="s">
        <v>113</v>
      </c>
      <c r="CB747" t="s">
        <v>3358</v>
      </c>
      <c r="CC747" t="s">
        <v>1811</v>
      </c>
      <c r="CD747" t="s">
        <v>1801</v>
      </c>
      <c r="CE747" t="s">
        <v>117</v>
      </c>
      <c r="CF747" t="s">
        <v>118</v>
      </c>
      <c r="CG747" s="4">
        <v>96950</v>
      </c>
      <c r="CH747" s="2">
        <v>9.19</v>
      </c>
      <c r="CI747" s="2">
        <v>9.19</v>
      </c>
      <c r="CJ747" s="2">
        <v>13.79</v>
      </c>
      <c r="CK747" s="2">
        <v>13.79</v>
      </c>
      <c r="CL747" t="s">
        <v>131</v>
      </c>
      <c r="CM747" t="s">
        <v>3359</v>
      </c>
      <c r="CN747" t="s">
        <v>133</v>
      </c>
      <c r="CP747" t="s">
        <v>113</v>
      </c>
      <c r="CQ747" t="s">
        <v>134</v>
      </c>
      <c r="CR747" t="s">
        <v>113</v>
      </c>
      <c r="CS747" t="s">
        <v>134</v>
      </c>
      <c r="CT747" t="s">
        <v>132</v>
      </c>
      <c r="CU747" t="s">
        <v>134</v>
      </c>
      <c r="CV747" t="s">
        <v>134</v>
      </c>
      <c r="CW747" t="s">
        <v>3360</v>
      </c>
      <c r="CX747" s="5">
        <v>16702355009</v>
      </c>
      <c r="CY747" t="s">
        <v>1814</v>
      </c>
      <c r="CZ747" t="s">
        <v>132</v>
      </c>
      <c r="DA747" t="s">
        <v>134</v>
      </c>
      <c r="DB747" t="s">
        <v>113</v>
      </c>
    </row>
    <row r="748" spans="1:111" ht="14.45" customHeight="1" x14ac:dyDescent="0.25">
      <c r="A748" t="s">
        <v>3145</v>
      </c>
      <c r="B748" t="s">
        <v>111</v>
      </c>
      <c r="C748" s="1">
        <v>44784.887234374997</v>
      </c>
      <c r="D748" s="1">
        <v>44857</v>
      </c>
      <c r="E748" t="s">
        <v>170</v>
      </c>
      <c r="G748" t="s">
        <v>113</v>
      </c>
      <c r="H748" t="s">
        <v>113</v>
      </c>
      <c r="I748" t="s">
        <v>113</v>
      </c>
      <c r="J748" t="s">
        <v>3146</v>
      </c>
      <c r="K748" t="s">
        <v>1387</v>
      </c>
      <c r="L748" t="s">
        <v>1388</v>
      </c>
      <c r="N748" t="s">
        <v>586</v>
      </c>
      <c r="O748" t="s">
        <v>118</v>
      </c>
      <c r="P748" s="4">
        <v>96950</v>
      </c>
      <c r="Q748" t="s">
        <v>119</v>
      </c>
      <c r="S748" s="5">
        <v>16702876273</v>
      </c>
      <c r="U748">
        <v>445220</v>
      </c>
      <c r="V748" t="s">
        <v>120</v>
      </c>
      <c r="X748" t="s">
        <v>3147</v>
      </c>
      <c r="Y748" t="s">
        <v>1390</v>
      </c>
      <c r="Z748" t="s">
        <v>589</v>
      </c>
      <c r="AA748" t="s">
        <v>2757</v>
      </c>
      <c r="AB748" t="s">
        <v>1388</v>
      </c>
      <c r="AD748" t="s">
        <v>586</v>
      </c>
      <c r="AE748" t="s">
        <v>118</v>
      </c>
      <c r="AF748" s="4">
        <v>96950</v>
      </c>
      <c r="AG748" t="s">
        <v>119</v>
      </c>
      <c r="AI748" s="5">
        <v>16702876273</v>
      </c>
      <c r="AK748" t="s">
        <v>1392</v>
      </c>
      <c r="BC748" t="str">
        <f>"49-3051.00"</f>
        <v>49-3051.00</v>
      </c>
      <c r="BD748" t="s">
        <v>3148</v>
      </c>
      <c r="BE748" t="s">
        <v>3149</v>
      </c>
      <c r="BF748" t="s">
        <v>3150</v>
      </c>
      <c r="BG748">
        <v>3</v>
      </c>
      <c r="BI748" s="1">
        <v>44904</v>
      </c>
      <c r="BJ748" s="1">
        <v>45268</v>
      </c>
      <c r="BM748">
        <v>35</v>
      </c>
      <c r="BN748">
        <v>0</v>
      </c>
      <c r="BO748">
        <v>7</v>
      </c>
      <c r="BP748">
        <v>7</v>
      </c>
      <c r="BQ748">
        <v>7</v>
      </c>
      <c r="BR748">
        <v>7</v>
      </c>
      <c r="BS748">
        <v>7</v>
      </c>
      <c r="BT748">
        <v>0</v>
      </c>
      <c r="BU748" t="str">
        <f>"6:00 AM"</f>
        <v>6:00 AM</v>
      </c>
      <c r="BV748" t="str">
        <f>"2:00 PM"</f>
        <v>2:00 PM</v>
      </c>
      <c r="BW748" t="s">
        <v>164</v>
      </c>
      <c r="BX748">
        <v>0</v>
      </c>
      <c r="BY748">
        <v>24</v>
      </c>
      <c r="BZ748" t="s">
        <v>113</v>
      </c>
      <c r="CB748" s="3" t="s">
        <v>3151</v>
      </c>
      <c r="CC748" t="s">
        <v>1397</v>
      </c>
      <c r="CE748" t="s">
        <v>586</v>
      </c>
      <c r="CF748" t="s">
        <v>118</v>
      </c>
      <c r="CG748" s="4">
        <v>96950</v>
      </c>
      <c r="CH748" s="2">
        <v>11.07</v>
      </c>
      <c r="CI748" s="2">
        <v>11.07</v>
      </c>
      <c r="CJ748" s="2">
        <v>16.61</v>
      </c>
      <c r="CK748" s="2">
        <v>16.61</v>
      </c>
      <c r="CL748" t="s">
        <v>131</v>
      </c>
      <c r="CM748" t="s">
        <v>3152</v>
      </c>
      <c r="CN748" t="s">
        <v>133</v>
      </c>
      <c r="CP748" t="s">
        <v>113</v>
      </c>
      <c r="CQ748" t="s">
        <v>134</v>
      </c>
      <c r="CR748" t="s">
        <v>113</v>
      </c>
      <c r="CS748" t="s">
        <v>134</v>
      </c>
      <c r="CT748" t="s">
        <v>132</v>
      </c>
      <c r="CU748" t="s">
        <v>134</v>
      </c>
      <c r="CV748" t="s">
        <v>132</v>
      </c>
      <c r="CW748" t="s">
        <v>595</v>
      </c>
      <c r="CX748" s="5">
        <v>16702876273</v>
      </c>
      <c r="CY748" t="s">
        <v>1398</v>
      </c>
      <c r="CZ748" t="s">
        <v>533</v>
      </c>
      <c r="DA748" t="s">
        <v>134</v>
      </c>
      <c r="DB748" t="s">
        <v>113</v>
      </c>
    </row>
    <row r="749" spans="1:111" ht="14.45" customHeight="1" x14ac:dyDescent="0.25">
      <c r="A749" t="s">
        <v>3153</v>
      </c>
      <c r="B749" t="s">
        <v>111</v>
      </c>
      <c r="C749" s="1">
        <v>44796.789212731484</v>
      </c>
      <c r="D749" s="1">
        <v>44857</v>
      </c>
      <c r="E749" t="s">
        <v>112</v>
      </c>
      <c r="F749" s="1">
        <v>44833.833333333336</v>
      </c>
      <c r="G749" t="s">
        <v>113</v>
      </c>
      <c r="H749" t="s">
        <v>113</v>
      </c>
      <c r="I749" t="s">
        <v>113</v>
      </c>
      <c r="J749" t="s">
        <v>3154</v>
      </c>
      <c r="L749" t="s">
        <v>3155</v>
      </c>
      <c r="M749" t="s">
        <v>861</v>
      </c>
      <c r="N749" t="s">
        <v>117</v>
      </c>
      <c r="O749" t="s">
        <v>118</v>
      </c>
      <c r="P749" s="4">
        <v>96950</v>
      </c>
      <c r="Q749" t="s">
        <v>119</v>
      </c>
      <c r="S749" s="5">
        <v>16703229898</v>
      </c>
      <c r="U749">
        <v>4451</v>
      </c>
      <c r="V749" t="s">
        <v>120</v>
      </c>
      <c r="X749" t="s">
        <v>2033</v>
      </c>
      <c r="Y749" t="s">
        <v>2034</v>
      </c>
      <c r="AA749" t="s">
        <v>477</v>
      </c>
      <c r="AB749" t="s">
        <v>2032</v>
      </c>
      <c r="AC749" t="s">
        <v>861</v>
      </c>
      <c r="AD749" t="s">
        <v>117</v>
      </c>
      <c r="AE749" t="s">
        <v>118</v>
      </c>
      <c r="AF749" s="4">
        <v>96950</v>
      </c>
      <c r="AG749" t="s">
        <v>119</v>
      </c>
      <c r="AI749" s="5">
        <v>16703229898</v>
      </c>
      <c r="AK749" t="s">
        <v>2035</v>
      </c>
      <c r="BC749" t="str">
        <f>"51-3021.00"</f>
        <v>51-3021.00</v>
      </c>
      <c r="BD749" t="s">
        <v>2123</v>
      </c>
      <c r="BE749" t="s">
        <v>3156</v>
      </c>
      <c r="BF749" t="s">
        <v>2125</v>
      </c>
      <c r="BG749">
        <v>2</v>
      </c>
      <c r="BI749" s="1">
        <v>44835</v>
      </c>
      <c r="BJ749" s="1">
        <v>45199</v>
      </c>
      <c r="BM749">
        <v>35</v>
      </c>
      <c r="BN749">
        <v>0</v>
      </c>
      <c r="BO749">
        <v>7</v>
      </c>
      <c r="BP749">
        <v>7</v>
      </c>
      <c r="BQ749">
        <v>7</v>
      </c>
      <c r="BR749">
        <v>7</v>
      </c>
      <c r="BS749">
        <v>7</v>
      </c>
      <c r="BT749">
        <v>0</v>
      </c>
      <c r="BU749" t="str">
        <f>"9:00 AM"</f>
        <v>9:00 AM</v>
      </c>
      <c r="BV749" t="str">
        <f>"4:00 PM"</f>
        <v>4:00 PM</v>
      </c>
      <c r="BW749" t="s">
        <v>128</v>
      </c>
      <c r="BX749">
        <v>0</v>
      </c>
      <c r="BY749">
        <v>12</v>
      </c>
      <c r="BZ749" t="s">
        <v>113</v>
      </c>
      <c r="CB749" t="s">
        <v>3157</v>
      </c>
      <c r="CC749" t="s">
        <v>3158</v>
      </c>
      <c r="CE749" t="s">
        <v>117</v>
      </c>
      <c r="CF749" t="s">
        <v>118</v>
      </c>
      <c r="CG749" s="4">
        <v>96950</v>
      </c>
      <c r="CH749" s="2">
        <v>8.2799999999999994</v>
      </c>
      <c r="CI749" s="2">
        <v>8.2799999999999994</v>
      </c>
      <c r="CJ749" s="2">
        <v>12.42</v>
      </c>
      <c r="CK749" s="2">
        <v>12.42</v>
      </c>
      <c r="CL749" t="s">
        <v>131</v>
      </c>
      <c r="CM749" t="s">
        <v>183</v>
      </c>
      <c r="CN749" t="s">
        <v>133</v>
      </c>
      <c r="CP749" t="s">
        <v>113</v>
      </c>
      <c r="CQ749" t="s">
        <v>134</v>
      </c>
      <c r="CR749" t="s">
        <v>134</v>
      </c>
      <c r="CS749" t="s">
        <v>134</v>
      </c>
      <c r="CT749" t="s">
        <v>134</v>
      </c>
      <c r="CU749" t="s">
        <v>134</v>
      </c>
      <c r="CV749" t="s">
        <v>134</v>
      </c>
      <c r="CW749" t="s">
        <v>3159</v>
      </c>
      <c r="CX749" s="5">
        <v>16703229898</v>
      </c>
      <c r="CY749" t="s">
        <v>2035</v>
      </c>
      <c r="CZ749" t="s">
        <v>132</v>
      </c>
      <c r="DA749" t="s">
        <v>134</v>
      </c>
      <c r="DB749" t="s">
        <v>113</v>
      </c>
    </row>
    <row r="750" spans="1:111" ht="14.45" customHeight="1" x14ac:dyDescent="0.25">
      <c r="A750" t="s">
        <v>3160</v>
      </c>
      <c r="B750" t="s">
        <v>111</v>
      </c>
      <c r="C750" s="1">
        <v>44787.923361111112</v>
      </c>
      <c r="D750" s="1">
        <v>44857</v>
      </c>
      <c r="E750" t="s">
        <v>170</v>
      </c>
      <c r="G750" t="s">
        <v>113</v>
      </c>
      <c r="H750" t="s">
        <v>113</v>
      </c>
      <c r="I750" t="s">
        <v>113</v>
      </c>
      <c r="J750" t="s">
        <v>2031</v>
      </c>
      <c r="L750" t="s">
        <v>2032</v>
      </c>
      <c r="N750" t="s">
        <v>117</v>
      </c>
      <c r="O750" t="s">
        <v>118</v>
      </c>
      <c r="P750" s="4">
        <v>96950</v>
      </c>
      <c r="Q750" t="s">
        <v>119</v>
      </c>
      <c r="S750" s="5">
        <v>16703229898</v>
      </c>
      <c r="U750">
        <v>44511</v>
      </c>
      <c r="V750" t="s">
        <v>120</v>
      </c>
      <c r="X750" t="s">
        <v>2033</v>
      </c>
      <c r="Y750" t="s">
        <v>3161</v>
      </c>
      <c r="AA750" t="s">
        <v>477</v>
      </c>
      <c r="AB750" t="s">
        <v>3155</v>
      </c>
      <c r="AC750" t="s">
        <v>861</v>
      </c>
      <c r="AD750" t="s">
        <v>117</v>
      </c>
      <c r="AE750" t="s">
        <v>118</v>
      </c>
      <c r="AF750" s="4">
        <v>96950</v>
      </c>
      <c r="AG750" t="s">
        <v>119</v>
      </c>
      <c r="AI750" s="5">
        <v>16703229898</v>
      </c>
      <c r="AK750" t="s">
        <v>2035</v>
      </c>
      <c r="BC750" t="str">
        <f>"43-3061.00"</f>
        <v>43-3061.00</v>
      </c>
      <c r="BD750" t="s">
        <v>3162</v>
      </c>
      <c r="BE750" t="s">
        <v>3163</v>
      </c>
      <c r="BF750" t="s">
        <v>3164</v>
      </c>
      <c r="BG750">
        <v>2</v>
      </c>
      <c r="BI750" s="1">
        <v>44835</v>
      </c>
      <c r="BJ750" s="1">
        <v>45199</v>
      </c>
      <c r="BM750">
        <v>35</v>
      </c>
      <c r="BN750">
        <v>0</v>
      </c>
      <c r="BO750">
        <v>7</v>
      </c>
      <c r="BP750">
        <v>7</v>
      </c>
      <c r="BQ750">
        <v>7</v>
      </c>
      <c r="BR750">
        <v>7</v>
      </c>
      <c r="BS750">
        <v>7</v>
      </c>
      <c r="BT750">
        <v>0</v>
      </c>
      <c r="BU750" t="str">
        <f>"9:00 AM"</f>
        <v>9:00 AM</v>
      </c>
      <c r="BV750" t="str">
        <f>"4:00 PM"</f>
        <v>4:00 PM</v>
      </c>
      <c r="BW750" t="s">
        <v>164</v>
      </c>
      <c r="BX750">
        <v>0</v>
      </c>
      <c r="BY750">
        <v>12</v>
      </c>
      <c r="BZ750" t="s">
        <v>113</v>
      </c>
      <c r="CB750" t="s">
        <v>128</v>
      </c>
      <c r="CC750" t="s">
        <v>861</v>
      </c>
      <c r="CE750" t="s">
        <v>117</v>
      </c>
      <c r="CF750" t="s">
        <v>118</v>
      </c>
      <c r="CG750" s="4">
        <v>96950</v>
      </c>
      <c r="CH750" s="2">
        <v>14.87</v>
      </c>
      <c r="CI750" s="2">
        <v>14.87</v>
      </c>
      <c r="CJ750" s="2">
        <v>22.31</v>
      </c>
      <c r="CK750" s="2">
        <v>22.31</v>
      </c>
      <c r="CL750" t="s">
        <v>131</v>
      </c>
      <c r="CM750" t="s">
        <v>132</v>
      </c>
      <c r="CN750" t="s">
        <v>133</v>
      </c>
      <c r="CP750" t="s">
        <v>113</v>
      </c>
      <c r="CQ750" t="s">
        <v>134</v>
      </c>
      <c r="CR750" t="s">
        <v>134</v>
      </c>
      <c r="CS750" t="s">
        <v>134</v>
      </c>
      <c r="CT750" t="s">
        <v>134</v>
      </c>
      <c r="CU750" t="s">
        <v>134</v>
      </c>
      <c r="CV750" t="s">
        <v>134</v>
      </c>
      <c r="CW750" t="s">
        <v>3165</v>
      </c>
      <c r="CX750" s="5">
        <v>16703229898</v>
      </c>
      <c r="CY750" t="s">
        <v>2035</v>
      </c>
      <c r="CZ750" t="s">
        <v>183</v>
      </c>
      <c r="DA750" t="s">
        <v>134</v>
      </c>
      <c r="DB750" t="s">
        <v>113</v>
      </c>
    </row>
    <row r="751" spans="1:111" ht="14.45" customHeight="1" x14ac:dyDescent="0.25">
      <c r="A751" t="s">
        <v>3166</v>
      </c>
      <c r="B751" t="s">
        <v>111</v>
      </c>
      <c r="C751" s="1">
        <v>44762.031385995368</v>
      </c>
      <c r="D751" s="1">
        <v>44857</v>
      </c>
      <c r="E751" t="s">
        <v>112</v>
      </c>
      <c r="F751" s="1">
        <v>44833.833333333336</v>
      </c>
      <c r="G751" t="s">
        <v>113</v>
      </c>
      <c r="H751" t="s">
        <v>113</v>
      </c>
      <c r="I751" t="s">
        <v>113</v>
      </c>
      <c r="J751" t="s">
        <v>1866</v>
      </c>
      <c r="L751" t="s">
        <v>1868</v>
      </c>
      <c r="M751" t="s">
        <v>3167</v>
      </c>
      <c r="N751" t="s">
        <v>117</v>
      </c>
      <c r="O751" t="s">
        <v>118</v>
      </c>
      <c r="P751" s="4">
        <v>96950</v>
      </c>
      <c r="Q751" t="s">
        <v>119</v>
      </c>
      <c r="S751" s="5">
        <v>16702356678</v>
      </c>
      <c r="U751">
        <v>236116</v>
      </c>
      <c r="V751" t="s">
        <v>120</v>
      </c>
      <c r="X751" t="s">
        <v>3168</v>
      </c>
      <c r="Y751" t="s">
        <v>3169</v>
      </c>
      <c r="AA751" t="s">
        <v>375</v>
      </c>
      <c r="AB751" t="s">
        <v>1972</v>
      </c>
      <c r="AC751" t="s">
        <v>3167</v>
      </c>
      <c r="AD751" t="s">
        <v>141</v>
      </c>
      <c r="AE751" t="s">
        <v>118</v>
      </c>
      <c r="AF751" s="4">
        <v>96950</v>
      </c>
      <c r="AG751" t="s">
        <v>119</v>
      </c>
      <c r="AI751" s="5">
        <v>16702356678</v>
      </c>
      <c r="AK751" t="s">
        <v>1872</v>
      </c>
      <c r="BC751" t="str">
        <f>"11-1021.00"</f>
        <v>11-1021.00</v>
      </c>
      <c r="BD751" t="s">
        <v>637</v>
      </c>
      <c r="BE751" t="s">
        <v>3170</v>
      </c>
      <c r="BF751" t="s">
        <v>390</v>
      </c>
      <c r="BG751">
        <v>1</v>
      </c>
      <c r="BI751" s="1">
        <v>44835</v>
      </c>
      <c r="BJ751" s="1">
        <v>45199</v>
      </c>
      <c r="BM751">
        <v>35</v>
      </c>
      <c r="BN751">
        <v>0</v>
      </c>
      <c r="BO751">
        <v>7</v>
      </c>
      <c r="BP751">
        <v>7</v>
      </c>
      <c r="BQ751">
        <v>7</v>
      </c>
      <c r="BR751">
        <v>7</v>
      </c>
      <c r="BS751">
        <v>7</v>
      </c>
      <c r="BT751">
        <v>0</v>
      </c>
      <c r="BU751" t="str">
        <f>"9:00 AM"</f>
        <v>9:00 AM</v>
      </c>
      <c r="BV751" t="str">
        <f>"4:00 PM"</f>
        <v>4:00 PM</v>
      </c>
      <c r="BW751" t="s">
        <v>164</v>
      </c>
      <c r="BX751">
        <v>0</v>
      </c>
      <c r="BY751">
        <v>24</v>
      </c>
      <c r="BZ751" t="s">
        <v>134</v>
      </c>
      <c r="CA751">
        <v>4</v>
      </c>
      <c r="CB751" s="3" t="s">
        <v>3171</v>
      </c>
      <c r="CC751" t="s">
        <v>3167</v>
      </c>
      <c r="CE751" t="s">
        <v>117</v>
      </c>
      <c r="CF751" t="s">
        <v>118</v>
      </c>
      <c r="CG751" s="4">
        <v>96950</v>
      </c>
      <c r="CH751" s="2">
        <v>20.83</v>
      </c>
      <c r="CI751" s="2">
        <v>20.83</v>
      </c>
      <c r="CJ751" s="2">
        <v>31.25</v>
      </c>
      <c r="CK751" s="2">
        <v>31.25</v>
      </c>
      <c r="CL751" t="s">
        <v>131</v>
      </c>
      <c r="CM751" t="s">
        <v>183</v>
      </c>
      <c r="CN751" t="s">
        <v>133</v>
      </c>
      <c r="CP751" t="s">
        <v>113</v>
      </c>
      <c r="CQ751" t="s">
        <v>134</v>
      </c>
      <c r="CR751" t="s">
        <v>134</v>
      </c>
      <c r="CS751" t="s">
        <v>134</v>
      </c>
      <c r="CT751" t="s">
        <v>134</v>
      </c>
      <c r="CU751" t="s">
        <v>134</v>
      </c>
      <c r="CV751" t="s">
        <v>134</v>
      </c>
      <c r="CW751" t="s">
        <v>171</v>
      </c>
      <c r="CX751" s="5">
        <v>16702356678</v>
      </c>
      <c r="CY751" t="s">
        <v>1872</v>
      </c>
      <c r="CZ751" t="s">
        <v>132</v>
      </c>
      <c r="DA751" t="s">
        <v>134</v>
      </c>
      <c r="DB751" t="s">
        <v>113</v>
      </c>
    </row>
    <row r="752" spans="1:111" ht="14.45" customHeight="1" x14ac:dyDescent="0.25">
      <c r="A752" t="s">
        <v>2975</v>
      </c>
      <c r="B752" t="s">
        <v>356</v>
      </c>
      <c r="C752" s="1">
        <v>44746.867222685185</v>
      </c>
      <c r="D752" s="1">
        <v>44855</v>
      </c>
      <c r="E752" t="s">
        <v>170</v>
      </c>
      <c r="G752" t="s">
        <v>134</v>
      </c>
      <c r="H752" t="s">
        <v>113</v>
      </c>
      <c r="I752" t="s">
        <v>113</v>
      </c>
      <c r="J752" t="s">
        <v>2976</v>
      </c>
      <c r="K752" t="s">
        <v>2977</v>
      </c>
      <c r="L752" t="s">
        <v>2978</v>
      </c>
      <c r="N752" t="s">
        <v>695</v>
      </c>
      <c r="O752" t="s">
        <v>118</v>
      </c>
      <c r="P752" s="4">
        <v>96952</v>
      </c>
      <c r="Q752" t="s">
        <v>119</v>
      </c>
      <c r="S752" s="5">
        <v>16702878961</v>
      </c>
      <c r="U752">
        <v>56152</v>
      </c>
      <c r="V752" t="s">
        <v>120</v>
      </c>
      <c r="X752" t="s">
        <v>142</v>
      </c>
      <c r="Y752" t="s">
        <v>2979</v>
      </c>
      <c r="AA752" t="s">
        <v>349</v>
      </c>
      <c r="AB752" t="s">
        <v>2978</v>
      </c>
      <c r="AD752" t="s">
        <v>695</v>
      </c>
      <c r="AE752" t="s">
        <v>118</v>
      </c>
      <c r="AF752" s="4">
        <v>96952</v>
      </c>
      <c r="AG752" t="s">
        <v>119</v>
      </c>
      <c r="AI752" s="5">
        <v>16702878961</v>
      </c>
      <c r="AK752" t="s">
        <v>776</v>
      </c>
      <c r="AL752" t="s">
        <v>777</v>
      </c>
      <c r="AM752" t="s">
        <v>778</v>
      </c>
      <c r="AN752" t="s">
        <v>779</v>
      </c>
      <c r="AP752" t="s">
        <v>780</v>
      </c>
      <c r="AR752" t="s">
        <v>117</v>
      </c>
      <c r="AS752" t="s">
        <v>118</v>
      </c>
      <c r="AT752" s="4">
        <v>96952</v>
      </c>
      <c r="AU752" t="s">
        <v>119</v>
      </c>
      <c r="AW752" s="5">
        <v>16702353403</v>
      </c>
      <c r="AY752" t="s">
        <v>2980</v>
      </c>
      <c r="AZ752" t="s">
        <v>782</v>
      </c>
      <c r="BC752" t="str">
        <f>"39-7012.00"</f>
        <v>39-7012.00</v>
      </c>
      <c r="BD752" t="s">
        <v>2944</v>
      </c>
      <c r="BE752" t="s">
        <v>2981</v>
      </c>
      <c r="BF752" t="s">
        <v>2982</v>
      </c>
      <c r="BG752">
        <v>1</v>
      </c>
      <c r="BI752" s="1">
        <v>44836</v>
      </c>
      <c r="BJ752" s="1">
        <v>45200</v>
      </c>
      <c r="BM752">
        <v>35</v>
      </c>
      <c r="BN752">
        <v>0</v>
      </c>
      <c r="BO752">
        <v>7</v>
      </c>
      <c r="BP752">
        <v>7</v>
      </c>
      <c r="BQ752">
        <v>7</v>
      </c>
      <c r="BR752">
        <v>7</v>
      </c>
      <c r="BS752">
        <v>7</v>
      </c>
      <c r="BT752">
        <v>0</v>
      </c>
      <c r="BU752" t="str">
        <f>"9:00 AM"</f>
        <v>9:00 AM</v>
      </c>
      <c r="BV752" t="str">
        <f>"5:00 PM"</f>
        <v>5:00 PM</v>
      </c>
      <c r="BW752" t="s">
        <v>164</v>
      </c>
      <c r="BX752">
        <v>0</v>
      </c>
      <c r="BY752">
        <v>12</v>
      </c>
      <c r="BZ752" t="s">
        <v>134</v>
      </c>
      <c r="CB752" t="s">
        <v>2983</v>
      </c>
      <c r="CC752" t="s">
        <v>2984</v>
      </c>
      <c r="CE752" t="s">
        <v>695</v>
      </c>
      <c r="CF752" t="s">
        <v>118</v>
      </c>
      <c r="CG752" s="4">
        <v>96952</v>
      </c>
      <c r="CH752" s="2">
        <v>9.73</v>
      </c>
      <c r="CI752" s="2">
        <v>9.73</v>
      </c>
      <c r="CJ752" s="2">
        <v>14.6</v>
      </c>
      <c r="CK752" s="2">
        <v>14.6</v>
      </c>
      <c r="CL752" t="s">
        <v>131</v>
      </c>
      <c r="CN752" t="s">
        <v>133</v>
      </c>
      <c r="CP752" t="s">
        <v>113</v>
      </c>
      <c r="CQ752" t="s">
        <v>134</v>
      </c>
      <c r="CR752" t="s">
        <v>113</v>
      </c>
      <c r="CS752" t="s">
        <v>134</v>
      </c>
      <c r="CT752" t="s">
        <v>132</v>
      </c>
      <c r="CU752" t="s">
        <v>134</v>
      </c>
      <c r="CV752" t="s">
        <v>132</v>
      </c>
      <c r="CW752" t="s">
        <v>786</v>
      </c>
      <c r="CX752" s="5">
        <v>16702878961</v>
      </c>
      <c r="CY752" t="s">
        <v>776</v>
      </c>
      <c r="CZ752" t="s">
        <v>132</v>
      </c>
      <c r="DA752" t="s">
        <v>134</v>
      </c>
      <c r="DB752" t="s">
        <v>113</v>
      </c>
    </row>
    <row r="753" spans="1:111" ht="14.45" customHeight="1" x14ac:dyDescent="0.25">
      <c r="A753" t="s">
        <v>2985</v>
      </c>
      <c r="B753" t="s">
        <v>187</v>
      </c>
      <c r="C753" s="1">
        <v>44749.767381481484</v>
      </c>
      <c r="D753" s="1">
        <v>44855</v>
      </c>
      <c r="E753" t="s">
        <v>170</v>
      </c>
      <c r="G753" t="s">
        <v>113</v>
      </c>
      <c r="H753" t="s">
        <v>113</v>
      </c>
      <c r="I753" t="s">
        <v>113</v>
      </c>
      <c r="J753" t="s">
        <v>2986</v>
      </c>
      <c r="K753" t="s">
        <v>2987</v>
      </c>
      <c r="L753" t="s">
        <v>2988</v>
      </c>
      <c r="N753" t="s">
        <v>117</v>
      </c>
      <c r="O753" t="s">
        <v>118</v>
      </c>
      <c r="P753" s="4">
        <v>96950</v>
      </c>
      <c r="Q753" t="s">
        <v>119</v>
      </c>
      <c r="S753" s="5">
        <v>16702343215</v>
      </c>
      <c r="U753">
        <v>8121</v>
      </c>
      <c r="V753" t="s">
        <v>120</v>
      </c>
      <c r="X753" t="s">
        <v>2989</v>
      </c>
      <c r="Y753" t="s">
        <v>2990</v>
      </c>
      <c r="Z753" t="s">
        <v>2991</v>
      </c>
      <c r="AA753" t="s">
        <v>2591</v>
      </c>
      <c r="AB753" t="s">
        <v>2992</v>
      </c>
      <c r="AD753" t="s">
        <v>117</v>
      </c>
      <c r="AE753" t="s">
        <v>118</v>
      </c>
      <c r="AF753" s="4">
        <v>96950</v>
      </c>
      <c r="AG753" t="s">
        <v>119</v>
      </c>
      <c r="AI753" s="5">
        <v>16702343215</v>
      </c>
      <c r="AK753" t="s">
        <v>2993</v>
      </c>
      <c r="BC753" t="str">
        <f>"39-5012.00"</f>
        <v>39-5012.00</v>
      </c>
      <c r="BD753" t="s">
        <v>806</v>
      </c>
      <c r="BE753" t="s">
        <v>2994</v>
      </c>
      <c r="BF753" t="s">
        <v>1096</v>
      </c>
      <c r="BG753">
        <v>2</v>
      </c>
      <c r="BH753">
        <v>2</v>
      </c>
      <c r="BI753" s="1">
        <v>44835</v>
      </c>
      <c r="BJ753" s="1">
        <v>45199</v>
      </c>
      <c r="BK753" s="1">
        <v>44855</v>
      </c>
      <c r="BL753" s="1">
        <v>45199</v>
      </c>
      <c r="BM753">
        <v>35</v>
      </c>
      <c r="BN753">
        <v>7</v>
      </c>
      <c r="BO753">
        <v>7</v>
      </c>
      <c r="BP753">
        <v>7</v>
      </c>
      <c r="BQ753">
        <v>0</v>
      </c>
      <c r="BR753">
        <v>7</v>
      </c>
      <c r="BS753">
        <v>0</v>
      </c>
      <c r="BT753">
        <v>7</v>
      </c>
      <c r="BU753" t="str">
        <f>"10:00 AM"</f>
        <v>10:00 AM</v>
      </c>
      <c r="BV753" t="str">
        <f>"6:00 PM"</f>
        <v>6:00 PM</v>
      </c>
      <c r="BW753" t="s">
        <v>128</v>
      </c>
      <c r="BX753">
        <v>0</v>
      </c>
      <c r="BY753">
        <v>24</v>
      </c>
      <c r="BZ753" t="s">
        <v>113</v>
      </c>
      <c r="CB753" t="s">
        <v>228</v>
      </c>
      <c r="CC753" t="s">
        <v>2995</v>
      </c>
      <c r="CD753" t="s">
        <v>2988</v>
      </c>
      <c r="CE753" t="s">
        <v>117</v>
      </c>
      <c r="CF753" t="s">
        <v>118</v>
      </c>
      <c r="CG753" s="4">
        <v>96950</v>
      </c>
      <c r="CH753" s="2">
        <v>7.52</v>
      </c>
      <c r="CI753" s="2">
        <v>7.52</v>
      </c>
      <c r="CJ753" s="2">
        <v>11.28</v>
      </c>
      <c r="CK753" s="2">
        <v>11.28</v>
      </c>
      <c r="CL753" t="s">
        <v>131</v>
      </c>
      <c r="CM753" t="s">
        <v>132</v>
      </c>
      <c r="CN753" t="s">
        <v>133</v>
      </c>
      <c r="CP753" t="s">
        <v>113</v>
      </c>
      <c r="CQ753" t="s">
        <v>134</v>
      </c>
      <c r="CR753" t="s">
        <v>113</v>
      </c>
      <c r="CS753" t="s">
        <v>134</v>
      </c>
      <c r="CT753" t="s">
        <v>132</v>
      </c>
      <c r="CU753" t="s">
        <v>134</v>
      </c>
      <c r="CV753" t="s">
        <v>132</v>
      </c>
      <c r="CW753" t="s">
        <v>2996</v>
      </c>
      <c r="CX753" s="5">
        <v>16702343215</v>
      </c>
      <c r="CY753" t="s">
        <v>2993</v>
      </c>
      <c r="CZ753" t="s">
        <v>132</v>
      </c>
      <c r="DA753" t="s">
        <v>134</v>
      </c>
      <c r="DB753" t="s">
        <v>113</v>
      </c>
    </row>
    <row r="754" spans="1:111" ht="14.45" customHeight="1" x14ac:dyDescent="0.25">
      <c r="A754" t="s">
        <v>2997</v>
      </c>
      <c r="B754" t="s">
        <v>356</v>
      </c>
      <c r="C754" s="1">
        <v>44762.235706481479</v>
      </c>
      <c r="D754" s="1">
        <v>44855</v>
      </c>
      <c r="E754" t="s">
        <v>170</v>
      </c>
      <c r="G754" t="s">
        <v>113</v>
      </c>
      <c r="H754" t="s">
        <v>134</v>
      </c>
      <c r="I754" t="s">
        <v>113</v>
      </c>
      <c r="J754" t="s">
        <v>1708</v>
      </c>
      <c r="L754" t="s">
        <v>1709</v>
      </c>
      <c r="M754" t="s">
        <v>1710</v>
      </c>
      <c r="N754" t="s">
        <v>117</v>
      </c>
      <c r="O754" t="s">
        <v>118</v>
      </c>
      <c r="P754" s="4">
        <v>96950</v>
      </c>
      <c r="Q754" t="s">
        <v>119</v>
      </c>
      <c r="S754" s="5">
        <v>16702337461</v>
      </c>
      <c r="U754">
        <v>4481</v>
      </c>
      <c r="V754" t="s">
        <v>120</v>
      </c>
      <c r="X754" t="s">
        <v>1711</v>
      </c>
      <c r="Y754" t="s">
        <v>1712</v>
      </c>
      <c r="Z754" t="s">
        <v>1713</v>
      </c>
      <c r="AA754" t="s">
        <v>390</v>
      </c>
      <c r="AB754" t="s">
        <v>1709</v>
      </c>
      <c r="AC754" t="s">
        <v>1710</v>
      </c>
      <c r="AD754" t="s">
        <v>586</v>
      </c>
      <c r="AE754" t="s">
        <v>118</v>
      </c>
      <c r="AF754" s="4">
        <v>96950</v>
      </c>
      <c r="AG754" t="s">
        <v>119</v>
      </c>
      <c r="AI754" s="5">
        <v>16702337461</v>
      </c>
      <c r="AK754" t="s">
        <v>1714</v>
      </c>
      <c r="BC754" t="str">
        <f>"51-6052.00"</f>
        <v>51-6052.00</v>
      </c>
      <c r="BD754" t="s">
        <v>1715</v>
      </c>
      <c r="BE754" t="s">
        <v>1716</v>
      </c>
      <c r="BF754" t="s">
        <v>1717</v>
      </c>
      <c r="BG754">
        <v>3</v>
      </c>
      <c r="BI754" s="1">
        <v>44895</v>
      </c>
      <c r="BJ754" s="1">
        <v>45259</v>
      </c>
      <c r="BM754">
        <v>35</v>
      </c>
      <c r="BN754">
        <v>0</v>
      </c>
      <c r="BO754">
        <v>7</v>
      </c>
      <c r="BP754">
        <v>7</v>
      </c>
      <c r="BQ754">
        <v>7</v>
      </c>
      <c r="BR754">
        <v>7</v>
      </c>
      <c r="BS754">
        <v>7</v>
      </c>
      <c r="BT754">
        <v>0</v>
      </c>
      <c r="BU754" t="str">
        <f>"9:00 AM"</f>
        <v>9:00 AM</v>
      </c>
      <c r="BV754" t="str">
        <f>"5:00 PM"</f>
        <v>5:00 PM</v>
      </c>
      <c r="BW754" t="s">
        <v>164</v>
      </c>
      <c r="BX754">
        <v>0</v>
      </c>
      <c r="BY754">
        <v>12</v>
      </c>
      <c r="BZ754" t="s">
        <v>113</v>
      </c>
      <c r="CB754" t="s">
        <v>2998</v>
      </c>
      <c r="CC754" t="s">
        <v>1719</v>
      </c>
      <c r="CD754" t="s">
        <v>1720</v>
      </c>
      <c r="CE754" t="s">
        <v>117</v>
      </c>
      <c r="CF754" t="s">
        <v>118</v>
      </c>
      <c r="CG754" s="4">
        <v>96950</v>
      </c>
      <c r="CH754" s="2">
        <v>8.5500000000000007</v>
      </c>
      <c r="CI754" s="2">
        <v>8.5500000000000007</v>
      </c>
      <c r="CJ754" s="2">
        <v>12.82</v>
      </c>
      <c r="CK754" s="2">
        <v>12.82</v>
      </c>
      <c r="CL754" t="s">
        <v>131</v>
      </c>
      <c r="CM754" t="s">
        <v>1721</v>
      </c>
      <c r="CN754" t="s">
        <v>133</v>
      </c>
      <c r="CP754" t="s">
        <v>113</v>
      </c>
      <c r="CQ754" t="s">
        <v>134</v>
      </c>
      <c r="CR754" t="s">
        <v>134</v>
      </c>
      <c r="CS754" t="s">
        <v>113</v>
      </c>
      <c r="CT754" t="s">
        <v>132</v>
      </c>
      <c r="CU754" t="s">
        <v>134</v>
      </c>
      <c r="CV754" t="s">
        <v>132</v>
      </c>
      <c r="CW754" t="s">
        <v>1722</v>
      </c>
      <c r="CX754" s="5">
        <v>16707837461</v>
      </c>
      <c r="CY754" t="s">
        <v>1714</v>
      </c>
      <c r="CZ754" t="s">
        <v>624</v>
      </c>
      <c r="DA754" t="s">
        <v>134</v>
      </c>
      <c r="DB754" t="s">
        <v>113</v>
      </c>
    </row>
    <row r="755" spans="1:111" ht="14.45" customHeight="1" x14ac:dyDescent="0.25">
      <c r="A755" t="s">
        <v>2999</v>
      </c>
      <c r="B755" t="s">
        <v>356</v>
      </c>
      <c r="C755" s="1">
        <v>44736.421888194447</v>
      </c>
      <c r="D755" s="1">
        <v>44855</v>
      </c>
      <c r="E755" t="s">
        <v>112</v>
      </c>
      <c r="F755" s="1">
        <v>44803.833333333336</v>
      </c>
      <c r="G755" t="s">
        <v>113</v>
      </c>
      <c r="H755" t="s">
        <v>113</v>
      </c>
      <c r="I755" t="s">
        <v>113</v>
      </c>
      <c r="J755" t="s">
        <v>2239</v>
      </c>
      <c r="K755" t="s">
        <v>3000</v>
      </c>
      <c r="L755" t="s">
        <v>2241</v>
      </c>
      <c r="M755" t="s">
        <v>2242</v>
      </c>
      <c r="N755" t="s">
        <v>117</v>
      </c>
      <c r="O755" t="s">
        <v>118</v>
      </c>
      <c r="P755" s="4">
        <v>96950</v>
      </c>
      <c r="Q755" t="s">
        <v>119</v>
      </c>
      <c r="R755" t="s">
        <v>1621</v>
      </c>
      <c r="S755" s="5">
        <v>16702344000</v>
      </c>
      <c r="U755">
        <v>561320</v>
      </c>
      <c r="V755" t="s">
        <v>120</v>
      </c>
      <c r="X755" t="s">
        <v>2243</v>
      </c>
      <c r="Y755" t="s">
        <v>2244</v>
      </c>
      <c r="Z755" t="s">
        <v>1728</v>
      </c>
      <c r="AA755" t="s">
        <v>390</v>
      </c>
      <c r="AB755" t="s">
        <v>2245</v>
      </c>
      <c r="AC755" t="s">
        <v>2246</v>
      </c>
      <c r="AD755" t="s">
        <v>117</v>
      </c>
      <c r="AE755" t="s">
        <v>118</v>
      </c>
      <c r="AF755" s="4">
        <v>96950</v>
      </c>
      <c r="AG755" t="s">
        <v>119</v>
      </c>
      <c r="AH755" t="s">
        <v>1621</v>
      </c>
      <c r="AI755" s="5">
        <v>16702344000</v>
      </c>
      <c r="AK755" t="s">
        <v>1626</v>
      </c>
      <c r="BC755" t="str">
        <f>"35-2021.00"</f>
        <v>35-2021.00</v>
      </c>
      <c r="BD755" t="s">
        <v>1703</v>
      </c>
      <c r="BE755" t="s">
        <v>2247</v>
      </c>
      <c r="BF755" t="s">
        <v>2248</v>
      </c>
      <c r="BG755">
        <v>10</v>
      </c>
      <c r="BI755" s="1">
        <v>44805</v>
      </c>
      <c r="BJ755" s="1">
        <v>45169</v>
      </c>
      <c r="BM755">
        <v>40</v>
      </c>
      <c r="BN755">
        <v>0</v>
      </c>
      <c r="BO755">
        <v>8</v>
      </c>
      <c r="BP755">
        <v>8</v>
      </c>
      <c r="BQ755">
        <v>8</v>
      </c>
      <c r="BR755">
        <v>8</v>
      </c>
      <c r="BS755">
        <v>8</v>
      </c>
      <c r="BT755">
        <v>0</v>
      </c>
      <c r="BU755" t="str">
        <f>"8:00 AM"</f>
        <v>8:00 AM</v>
      </c>
      <c r="BV755" t="str">
        <f>"5:00 PM"</f>
        <v>5:00 PM</v>
      </c>
      <c r="BW755" t="s">
        <v>164</v>
      </c>
      <c r="BX755">
        <v>3</v>
      </c>
      <c r="BY755">
        <v>3</v>
      </c>
      <c r="BZ755" t="s">
        <v>113</v>
      </c>
      <c r="CB755" t="s">
        <v>3001</v>
      </c>
      <c r="CC755" t="s">
        <v>2245</v>
      </c>
      <c r="CD755" t="s">
        <v>2246</v>
      </c>
      <c r="CE755" t="s">
        <v>117</v>
      </c>
      <c r="CF755" t="s">
        <v>118</v>
      </c>
      <c r="CG755" s="4">
        <v>96950</v>
      </c>
      <c r="CH755" s="2">
        <v>7.71</v>
      </c>
      <c r="CI755" s="2">
        <v>7.71</v>
      </c>
      <c r="CJ755" s="2">
        <v>11.57</v>
      </c>
      <c r="CK755" s="2">
        <v>11.57</v>
      </c>
      <c r="CL755" t="s">
        <v>131</v>
      </c>
      <c r="CM755" t="s">
        <v>132</v>
      </c>
      <c r="CN755" t="s">
        <v>133</v>
      </c>
      <c r="CP755" t="s">
        <v>113</v>
      </c>
      <c r="CQ755" t="s">
        <v>134</v>
      </c>
      <c r="CR755" t="s">
        <v>113</v>
      </c>
      <c r="CS755" t="s">
        <v>134</v>
      </c>
      <c r="CT755" t="s">
        <v>134</v>
      </c>
      <c r="CU755" t="s">
        <v>134</v>
      </c>
      <c r="CV755" t="s">
        <v>132</v>
      </c>
      <c r="CW755" t="s">
        <v>3002</v>
      </c>
      <c r="CX755" s="5">
        <v>16702344000</v>
      </c>
      <c r="CY755" t="s">
        <v>1626</v>
      </c>
      <c r="CZ755" t="s">
        <v>132</v>
      </c>
      <c r="DA755" t="s">
        <v>134</v>
      </c>
      <c r="DB755" t="s">
        <v>113</v>
      </c>
    </row>
    <row r="756" spans="1:111" ht="14.45" customHeight="1" x14ac:dyDescent="0.25">
      <c r="A756" t="s">
        <v>3003</v>
      </c>
      <c r="B756" t="s">
        <v>356</v>
      </c>
      <c r="C756" s="1">
        <v>44787.104837500003</v>
      </c>
      <c r="D756" s="1">
        <v>44855</v>
      </c>
      <c r="E756" t="s">
        <v>112</v>
      </c>
      <c r="F756" s="1">
        <v>44833.833333333336</v>
      </c>
      <c r="G756" t="s">
        <v>113</v>
      </c>
      <c r="H756" t="s">
        <v>113</v>
      </c>
      <c r="I756" t="s">
        <v>113</v>
      </c>
      <c r="J756" t="s">
        <v>3004</v>
      </c>
      <c r="K756" t="s">
        <v>2871</v>
      </c>
      <c r="L756" t="s">
        <v>3005</v>
      </c>
      <c r="N756" t="s">
        <v>141</v>
      </c>
      <c r="O756" t="s">
        <v>118</v>
      </c>
      <c r="P756" s="4">
        <v>96950</v>
      </c>
      <c r="Q756" t="s">
        <v>119</v>
      </c>
      <c r="S756" s="5">
        <v>16702349226</v>
      </c>
      <c r="U756">
        <v>722511</v>
      </c>
      <c r="V756" t="s">
        <v>120</v>
      </c>
      <c r="X756" t="s">
        <v>2951</v>
      </c>
      <c r="Y756" t="s">
        <v>2952</v>
      </c>
      <c r="Z756" t="s">
        <v>2876</v>
      </c>
      <c r="AA756" t="s">
        <v>326</v>
      </c>
      <c r="AB756" t="s">
        <v>3006</v>
      </c>
      <c r="AC756" t="s">
        <v>2873</v>
      </c>
      <c r="AD756" t="s">
        <v>141</v>
      </c>
      <c r="AE756" t="s">
        <v>118</v>
      </c>
      <c r="AF756" s="4">
        <v>96950</v>
      </c>
      <c r="AG756" t="s">
        <v>119</v>
      </c>
      <c r="AI756" s="5">
        <v>16702349226</v>
      </c>
      <c r="AK756" t="s">
        <v>2877</v>
      </c>
      <c r="BC756" t="str">
        <f>"49-9071.00"</f>
        <v>49-9071.00</v>
      </c>
      <c r="BD756" t="s">
        <v>240</v>
      </c>
      <c r="BE756" t="s">
        <v>3007</v>
      </c>
      <c r="BF756" t="s">
        <v>3008</v>
      </c>
      <c r="BG756">
        <v>1</v>
      </c>
      <c r="BI756" s="1">
        <v>44835</v>
      </c>
      <c r="BJ756" s="1">
        <v>45199</v>
      </c>
      <c r="BM756">
        <v>35</v>
      </c>
      <c r="BN756">
        <v>0</v>
      </c>
      <c r="BO756">
        <v>7</v>
      </c>
      <c r="BP756">
        <v>7</v>
      </c>
      <c r="BQ756">
        <v>7</v>
      </c>
      <c r="BR756">
        <v>7</v>
      </c>
      <c r="BS756">
        <v>7</v>
      </c>
      <c r="BT756">
        <v>0</v>
      </c>
      <c r="BU756" t="str">
        <f>"9:00 AM"</f>
        <v>9:00 AM</v>
      </c>
      <c r="BV756" t="str">
        <f>"4:00 PM"</f>
        <v>4:00 PM</v>
      </c>
      <c r="BW756" t="s">
        <v>164</v>
      </c>
      <c r="BX756">
        <v>0</v>
      </c>
      <c r="BY756">
        <v>12</v>
      </c>
      <c r="BZ756" t="s">
        <v>113</v>
      </c>
      <c r="CB756" t="s">
        <v>3009</v>
      </c>
      <c r="CC756" t="s">
        <v>3010</v>
      </c>
      <c r="CD756" t="s">
        <v>947</v>
      </c>
      <c r="CE756" t="s">
        <v>556</v>
      </c>
      <c r="CF756" t="s">
        <v>118</v>
      </c>
      <c r="CG756" s="4">
        <v>96950</v>
      </c>
      <c r="CH756" s="2">
        <v>9.19</v>
      </c>
      <c r="CI756" s="2">
        <v>9.19</v>
      </c>
      <c r="CJ756" s="2">
        <v>13.79</v>
      </c>
      <c r="CK756" s="2">
        <v>13.79</v>
      </c>
      <c r="CL756" t="s">
        <v>131</v>
      </c>
      <c r="CM756" t="s">
        <v>2881</v>
      </c>
      <c r="CN756" t="s">
        <v>133</v>
      </c>
      <c r="CP756" t="s">
        <v>113</v>
      </c>
      <c r="CQ756" t="s">
        <v>134</v>
      </c>
      <c r="CR756" t="s">
        <v>113</v>
      </c>
      <c r="CS756" t="s">
        <v>134</v>
      </c>
      <c r="CT756" t="s">
        <v>132</v>
      </c>
      <c r="CU756" t="s">
        <v>134</v>
      </c>
      <c r="CV756" t="s">
        <v>132</v>
      </c>
      <c r="CW756" t="s">
        <v>2882</v>
      </c>
      <c r="CX756" s="5">
        <v>16702349226</v>
      </c>
      <c r="CY756" t="s">
        <v>2877</v>
      </c>
      <c r="CZ756" t="s">
        <v>132</v>
      </c>
      <c r="DA756" t="s">
        <v>134</v>
      </c>
      <c r="DB756" t="s">
        <v>113</v>
      </c>
    </row>
    <row r="757" spans="1:111" ht="14.45" customHeight="1" x14ac:dyDescent="0.25">
      <c r="A757" t="s">
        <v>3011</v>
      </c>
      <c r="B757" t="s">
        <v>356</v>
      </c>
      <c r="C757" s="1">
        <v>44784.867235532409</v>
      </c>
      <c r="D757" s="1">
        <v>44855</v>
      </c>
      <c r="E757" t="s">
        <v>170</v>
      </c>
      <c r="G757" t="s">
        <v>113</v>
      </c>
      <c r="H757" t="s">
        <v>113</v>
      </c>
      <c r="I757" t="s">
        <v>113</v>
      </c>
      <c r="J757" t="s">
        <v>3012</v>
      </c>
      <c r="K757" t="s">
        <v>3012</v>
      </c>
      <c r="L757" t="s">
        <v>3013</v>
      </c>
      <c r="N757" t="s">
        <v>117</v>
      </c>
      <c r="O757" t="s">
        <v>118</v>
      </c>
      <c r="P757" s="4">
        <v>96950</v>
      </c>
      <c r="Q757" t="s">
        <v>119</v>
      </c>
      <c r="S757" s="5">
        <v>16702854403</v>
      </c>
      <c r="U757">
        <v>56132</v>
      </c>
      <c r="V757" t="s">
        <v>120</v>
      </c>
      <c r="X757" t="s">
        <v>1363</v>
      </c>
      <c r="Y757" t="s">
        <v>3014</v>
      </c>
      <c r="Z757" t="s">
        <v>1728</v>
      </c>
      <c r="AA757" t="s">
        <v>144</v>
      </c>
      <c r="AB757" t="s">
        <v>3013</v>
      </c>
      <c r="AD757" t="s">
        <v>117</v>
      </c>
      <c r="AE757" t="s">
        <v>118</v>
      </c>
      <c r="AF757" s="4">
        <v>96950</v>
      </c>
      <c r="AG757" t="s">
        <v>119</v>
      </c>
      <c r="AI757" s="5">
        <v>16702854403</v>
      </c>
      <c r="AK757" t="s">
        <v>3015</v>
      </c>
      <c r="BC757" t="str">
        <f>"35-2014.00"</f>
        <v>35-2014.00</v>
      </c>
      <c r="BD757" t="s">
        <v>287</v>
      </c>
      <c r="BE757" t="s">
        <v>3016</v>
      </c>
      <c r="BF757" t="s">
        <v>412</v>
      </c>
      <c r="BG757">
        <v>5</v>
      </c>
      <c r="BI757" s="1">
        <v>44835</v>
      </c>
      <c r="BJ757" s="1">
        <v>45199</v>
      </c>
      <c r="BM757">
        <v>40</v>
      </c>
      <c r="BN757">
        <v>0</v>
      </c>
      <c r="BO757">
        <v>8</v>
      </c>
      <c r="BP757">
        <v>8</v>
      </c>
      <c r="BQ757">
        <v>8</v>
      </c>
      <c r="BR757">
        <v>8</v>
      </c>
      <c r="BS757">
        <v>8</v>
      </c>
      <c r="BT757">
        <v>0</v>
      </c>
      <c r="BU757" t="str">
        <f>"7:00 AM"</f>
        <v>7:00 AM</v>
      </c>
      <c r="BV757" t="str">
        <f>"4:00 PM"</f>
        <v>4:00 PM</v>
      </c>
      <c r="BW757" t="s">
        <v>164</v>
      </c>
      <c r="BX757">
        <v>0</v>
      </c>
      <c r="BY757">
        <v>24</v>
      </c>
      <c r="BZ757" t="s">
        <v>113</v>
      </c>
      <c r="CB757" t="s">
        <v>3017</v>
      </c>
      <c r="CC757" t="s">
        <v>3018</v>
      </c>
      <c r="CD757" t="s">
        <v>3018</v>
      </c>
      <c r="CE757" t="s">
        <v>141</v>
      </c>
      <c r="CF757" t="s">
        <v>118</v>
      </c>
      <c r="CG757" s="4">
        <v>96950</v>
      </c>
      <c r="CH757" s="2">
        <v>8.5500000000000007</v>
      </c>
      <c r="CI757" s="2">
        <v>8.5500000000000007</v>
      </c>
      <c r="CJ757" s="2">
        <v>13</v>
      </c>
      <c r="CK757" s="2">
        <v>13</v>
      </c>
      <c r="CL757" t="s">
        <v>131</v>
      </c>
      <c r="CM757" t="s">
        <v>3019</v>
      </c>
      <c r="CN757" t="s">
        <v>133</v>
      </c>
      <c r="CP757" t="s">
        <v>113</v>
      </c>
      <c r="CQ757" t="s">
        <v>134</v>
      </c>
      <c r="CR757" t="s">
        <v>134</v>
      </c>
      <c r="CS757" t="s">
        <v>134</v>
      </c>
      <c r="CT757" t="s">
        <v>134</v>
      </c>
      <c r="CU757" t="s">
        <v>134</v>
      </c>
      <c r="CV757" t="s">
        <v>134</v>
      </c>
      <c r="CW757" t="s">
        <v>3020</v>
      </c>
      <c r="CX757" s="5">
        <v>16702854403</v>
      </c>
      <c r="CY757" t="s">
        <v>3021</v>
      </c>
      <c r="CZ757" t="s">
        <v>399</v>
      </c>
      <c r="DA757" t="s">
        <v>134</v>
      </c>
      <c r="DB757" t="s">
        <v>113</v>
      </c>
    </row>
    <row r="758" spans="1:111" ht="14.45" customHeight="1" x14ac:dyDescent="0.25">
      <c r="A758" t="s">
        <v>3022</v>
      </c>
      <c r="B758" t="s">
        <v>356</v>
      </c>
      <c r="C758" s="1">
        <v>44781.066358217591</v>
      </c>
      <c r="D758" s="1">
        <v>44855</v>
      </c>
      <c r="E758" t="s">
        <v>112</v>
      </c>
      <c r="F758" s="1">
        <v>44833.833333333336</v>
      </c>
      <c r="G758" t="s">
        <v>113</v>
      </c>
      <c r="H758" t="s">
        <v>113</v>
      </c>
      <c r="I758" t="s">
        <v>113</v>
      </c>
      <c r="J758" t="s">
        <v>1199</v>
      </c>
      <c r="K758" t="s">
        <v>1200</v>
      </c>
      <c r="L758" t="s">
        <v>1201</v>
      </c>
      <c r="M758" t="s">
        <v>1202</v>
      </c>
      <c r="N758" t="s">
        <v>117</v>
      </c>
      <c r="O758" t="s">
        <v>118</v>
      </c>
      <c r="P758" s="4">
        <v>96950</v>
      </c>
      <c r="Q758" t="s">
        <v>119</v>
      </c>
      <c r="R758" t="s">
        <v>696</v>
      </c>
      <c r="S758" s="5">
        <v>16703236877</v>
      </c>
      <c r="U758">
        <v>62161</v>
      </c>
      <c r="V758" t="s">
        <v>120</v>
      </c>
      <c r="X758" t="s">
        <v>1203</v>
      </c>
      <c r="Y758" t="s">
        <v>1204</v>
      </c>
      <c r="Z758" t="s">
        <v>1205</v>
      </c>
      <c r="AA758" t="s">
        <v>144</v>
      </c>
      <c r="AB758" t="s">
        <v>1206</v>
      </c>
      <c r="AD758" t="s">
        <v>1207</v>
      </c>
      <c r="AE758" t="s">
        <v>204</v>
      </c>
      <c r="AF758" s="4">
        <v>96931</v>
      </c>
      <c r="AG758" t="s">
        <v>119</v>
      </c>
      <c r="AH758" t="s">
        <v>696</v>
      </c>
      <c r="AI758" s="5">
        <v>16716498746</v>
      </c>
      <c r="AJ758">
        <v>203</v>
      </c>
      <c r="AK758" t="s">
        <v>1208</v>
      </c>
      <c r="BC758" t="str">
        <f>"43-1011.00"</f>
        <v>43-1011.00</v>
      </c>
      <c r="BD758" t="s">
        <v>1209</v>
      </c>
      <c r="BE758" t="s">
        <v>1210</v>
      </c>
      <c r="BF758" t="s">
        <v>1211</v>
      </c>
      <c r="BG758">
        <v>1</v>
      </c>
      <c r="BI758" s="1">
        <v>44835</v>
      </c>
      <c r="BJ758" s="1">
        <v>45199</v>
      </c>
      <c r="BM758">
        <v>40</v>
      </c>
      <c r="BN758">
        <v>0</v>
      </c>
      <c r="BO758">
        <v>8</v>
      </c>
      <c r="BP758">
        <v>8</v>
      </c>
      <c r="BQ758">
        <v>8</v>
      </c>
      <c r="BR758">
        <v>8</v>
      </c>
      <c r="BS758">
        <v>5</v>
      </c>
      <c r="BT758">
        <v>3</v>
      </c>
      <c r="BU758" t="str">
        <f>"8:30 AM"</f>
        <v>8:30 AM</v>
      </c>
      <c r="BV758" t="str">
        <f>"5:30 PM"</f>
        <v>5:30 PM</v>
      </c>
      <c r="BW758" t="s">
        <v>394</v>
      </c>
      <c r="BX758">
        <v>0</v>
      </c>
      <c r="BY758">
        <v>12</v>
      </c>
      <c r="BZ758" t="s">
        <v>134</v>
      </c>
      <c r="CA758">
        <v>3</v>
      </c>
      <c r="CB758" t="s">
        <v>228</v>
      </c>
      <c r="CC758" t="s">
        <v>1212</v>
      </c>
      <c r="CD758" t="s">
        <v>1202</v>
      </c>
      <c r="CE758" t="s">
        <v>117</v>
      </c>
      <c r="CF758" t="s">
        <v>118</v>
      </c>
      <c r="CG758" s="4">
        <v>96950</v>
      </c>
      <c r="CH758" s="2">
        <v>16.16</v>
      </c>
      <c r="CI758" s="2">
        <v>16.16</v>
      </c>
      <c r="CL758" t="s">
        <v>131</v>
      </c>
      <c r="CM758" t="s">
        <v>132</v>
      </c>
      <c r="CN758" t="s">
        <v>133</v>
      </c>
      <c r="CP758" t="s">
        <v>113</v>
      </c>
      <c r="CQ758" t="s">
        <v>134</v>
      </c>
      <c r="CR758" t="s">
        <v>113</v>
      </c>
      <c r="CS758" t="s">
        <v>113</v>
      </c>
      <c r="CT758" t="s">
        <v>132</v>
      </c>
      <c r="CU758" t="s">
        <v>134</v>
      </c>
      <c r="CV758" t="s">
        <v>132</v>
      </c>
      <c r="CW758" t="s">
        <v>132</v>
      </c>
      <c r="CX758" s="5">
        <v>16703236877</v>
      </c>
      <c r="CY758" t="s">
        <v>1213</v>
      </c>
      <c r="CZ758" t="s">
        <v>132</v>
      </c>
      <c r="DA758" t="s">
        <v>134</v>
      </c>
      <c r="DB758" t="s">
        <v>113</v>
      </c>
    </row>
    <row r="759" spans="1:111" ht="14.45" customHeight="1" x14ac:dyDescent="0.25">
      <c r="A759" t="s">
        <v>3023</v>
      </c>
      <c r="B759" t="s">
        <v>187</v>
      </c>
      <c r="C759" s="1">
        <v>44756.243798379626</v>
      </c>
      <c r="D759" s="1">
        <v>44855</v>
      </c>
      <c r="E759" t="s">
        <v>170</v>
      </c>
      <c r="G759" t="s">
        <v>113</v>
      </c>
      <c r="H759" t="s">
        <v>113</v>
      </c>
      <c r="I759" t="s">
        <v>113</v>
      </c>
      <c r="J759" t="s">
        <v>3024</v>
      </c>
      <c r="K759" t="s">
        <v>3025</v>
      </c>
      <c r="L759" t="s">
        <v>3026</v>
      </c>
      <c r="N759" t="s">
        <v>117</v>
      </c>
      <c r="O759" t="s">
        <v>118</v>
      </c>
      <c r="P759" s="4">
        <v>96950</v>
      </c>
      <c r="Q759" t="s">
        <v>119</v>
      </c>
      <c r="S759" s="5">
        <v>16702331818</v>
      </c>
      <c r="U759">
        <v>812199</v>
      </c>
      <c r="V759" t="s">
        <v>120</v>
      </c>
      <c r="X759" t="s">
        <v>3027</v>
      </c>
      <c r="Y759" t="s">
        <v>3028</v>
      </c>
      <c r="AA759" t="s">
        <v>144</v>
      </c>
      <c r="AB759" t="s">
        <v>3026</v>
      </c>
      <c r="AD759" t="s">
        <v>117</v>
      </c>
      <c r="AE759" t="s">
        <v>118</v>
      </c>
      <c r="AF759" s="4">
        <v>96950</v>
      </c>
      <c r="AG759" t="s">
        <v>119</v>
      </c>
      <c r="AI759" s="5">
        <v>16702331818</v>
      </c>
      <c r="AK759" t="s">
        <v>3029</v>
      </c>
      <c r="BC759" t="str">
        <f>"31-9011.00"</f>
        <v>31-9011.00</v>
      </c>
      <c r="BD759" t="s">
        <v>997</v>
      </c>
      <c r="BE759" t="s">
        <v>3030</v>
      </c>
      <c r="BF759" t="s">
        <v>3031</v>
      </c>
      <c r="BG759">
        <v>6</v>
      </c>
      <c r="BH759">
        <v>6</v>
      </c>
      <c r="BI759" s="1">
        <v>44835</v>
      </c>
      <c r="BJ759" s="1">
        <v>45199</v>
      </c>
      <c r="BK759" s="1">
        <v>44855</v>
      </c>
      <c r="BL759" s="1">
        <v>45199</v>
      </c>
      <c r="BM759">
        <v>40</v>
      </c>
      <c r="BN759">
        <v>7</v>
      </c>
      <c r="BO759">
        <v>0</v>
      </c>
      <c r="BP759">
        <v>6</v>
      </c>
      <c r="BQ759">
        <v>6</v>
      </c>
      <c r="BR759">
        <v>7</v>
      </c>
      <c r="BS759">
        <v>7</v>
      </c>
      <c r="BT759">
        <v>7</v>
      </c>
      <c r="BU759" t="str">
        <f>"2:00 PM"</f>
        <v>2:00 PM</v>
      </c>
      <c r="BV759" t="str">
        <f>"10:00 PM"</f>
        <v>10:00 PM</v>
      </c>
      <c r="BW759" t="s">
        <v>128</v>
      </c>
      <c r="BX759">
        <v>0</v>
      </c>
      <c r="BY759">
        <v>12</v>
      </c>
      <c r="BZ759" t="s">
        <v>113</v>
      </c>
      <c r="CB759" s="3" t="s">
        <v>3032</v>
      </c>
      <c r="CC759" t="s">
        <v>3026</v>
      </c>
      <c r="CE759" t="s">
        <v>117</v>
      </c>
      <c r="CF759" t="s">
        <v>118</v>
      </c>
      <c r="CG759" s="4">
        <v>96950</v>
      </c>
      <c r="CH759" s="2">
        <v>12.35</v>
      </c>
      <c r="CI759" s="2">
        <v>12.5</v>
      </c>
      <c r="CJ759" s="2">
        <v>18.5</v>
      </c>
      <c r="CK759" s="2">
        <v>18.75</v>
      </c>
      <c r="CL759" t="s">
        <v>131</v>
      </c>
      <c r="CN759" t="s">
        <v>133</v>
      </c>
      <c r="CP759" t="s">
        <v>113</v>
      </c>
      <c r="CQ759" t="s">
        <v>134</v>
      </c>
      <c r="CR759" t="s">
        <v>134</v>
      </c>
      <c r="CS759" t="s">
        <v>134</v>
      </c>
      <c r="CT759" t="s">
        <v>134</v>
      </c>
      <c r="CU759" t="s">
        <v>134</v>
      </c>
      <c r="CV759" t="s">
        <v>134</v>
      </c>
      <c r="CW759" t="s">
        <v>3033</v>
      </c>
      <c r="CX759" s="5">
        <v>16702331818</v>
      </c>
      <c r="CY759" t="s">
        <v>3034</v>
      </c>
      <c r="CZ759" t="s">
        <v>132</v>
      </c>
      <c r="DA759" t="s">
        <v>134</v>
      </c>
      <c r="DB759" t="s">
        <v>113</v>
      </c>
    </row>
    <row r="760" spans="1:111" ht="14.45" customHeight="1" x14ac:dyDescent="0.25">
      <c r="A760" t="s">
        <v>3035</v>
      </c>
      <c r="B760" t="s">
        <v>187</v>
      </c>
      <c r="C760" s="1">
        <v>44753.872808333334</v>
      </c>
      <c r="D760" s="1">
        <v>44855</v>
      </c>
      <c r="E760" t="s">
        <v>170</v>
      </c>
      <c r="G760" t="s">
        <v>113</v>
      </c>
      <c r="H760" t="s">
        <v>113</v>
      </c>
      <c r="I760" t="s">
        <v>113</v>
      </c>
      <c r="J760" t="s">
        <v>3036</v>
      </c>
      <c r="K760" t="s">
        <v>3037</v>
      </c>
      <c r="L760" t="s">
        <v>3038</v>
      </c>
      <c r="M760" t="s">
        <v>2967</v>
      </c>
      <c r="N760" t="s">
        <v>117</v>
      </c>
      <c r="O760" t="s">
        <v>118</v>
      </c>
      <c r="P760" s="4">
        <v>96950</v>
      </c>
      <c r="Q760" t="s">
        <v>119</v>
      </c>
      <c r="S760" s="5">
        <v>16702332288</v>
      </c>
      <c r="U760">
        <v>812112</v>
      </c>
      <c r="V760" t="s">
        <v>120</v>
      </c>
      <c r="X760" t="s">
        <v>2968</v>
      </c>
      <c r="Y760" t="s">
        <v>2969</v>
      </c>
      <c r="Z760" t="s">
        <v>2970</v>
      </c>
      <c r="AA760" t="s">
        <v>144</v>
      </c>
      <c r="AB760" t="s">
        <v>2967</v>
      </c>
      <c r="AC760" t="s">
        <v>3039</v>
      </c>
      <c r="AD760" t="s">
        <v>117</v>
      </c>
      <c r="AE760" t="s">
        <v>118</v>
      </c>
      <c r="AF760" s="4">
        <v>96950</v>
      </c>
      <c r="AG760" t="s">
        <v>119</v>
      </c>
      <c r="AI760" s="5">
        <v>16702331328</v>
      </c>
      <c r="AK760" t="s">
        <v>2971</v>
      </c>
      <c r="BC760" t="str">
        <f>"39-5012.00"</f>
        <v>39-5012.00</v>
      </c>
      <c r="BD760" t="s">
        <v>806</v>
      </c>
      <c r="BE760" t="s">
        <v>3040</v>
      </c>
      <c r="BF760" t="s">
        <v>1599</v>
      </c>
      <c r="BG760">
        <v>2</v>
      </c>
      <c r="BH760">
        <v>2</v>
      </c>
      <c r="BI760" s="1">
        <v>44835</v>
      </c>
      <c r="BJ760" s="1">
        <v>45199</v>
      </c>
      <c r="BK760" s="1">
        <v>44855</v>
      </c>
      <c r="BL760" s="1">
        <v>45199</v>
      </c>
      <c r="BM760">
        <v>35</v>
      </c>
      <c r="BN760">
        <v>0</v>
      </c>
      <c r="BO760">
        <v>7</v>
      </c>
      <c r="BP760">
        <v>7</v>
      </c>
      <c r="BQ760">
        <v>7</v>
      </c>
      <c r="BR760">
        <v>7</v>
      </c>
      <c r="BS760">
        <v>7</v>
      </c>
      <c r="BT760">
        <v>0</v>
      </c>
      <c r="BU760" t="str">
        <f>"10:00 AM"</f>
        <v>10:00 AM</v>
      </c>
      <c r="BV760" t="str">
        <f>"7:00 PM"</f>
        <v>7:00 PM</v>
      </c>
      <c r="BW760" t="s">
        <v>164</v>
      </c>
      <c r="BX760">
        <v>0</v>
      </c>
      <c r="BY760">
        <v>12</v>
      </c>
      <c r="BZ760" t="s">
        <v>113</v>
      </c>
      <c r="CB760" t="s">
        <v>228</v>
      </c>
      <c r="CC760" t="s">
        <v>3041</v>
      </c>
      <c r="CD760" t="s">
        <v>3042</v>
      </c>
      <c r="CE760" t="s">
        <v>117</v>
      </c>
      <c r="CF760" t="s">
        <v>118</v>
      </c>
      <c r="CG760" s="4">
        <v>96950</v>
      </c>
      <c r="CH760" s="2">
        <v>7.52</v>
      </c>
      <c r="CI760" s="2">
        <v>7.52</v>
      </c>
      <c r="CJ760" s="2">
        <v>11.28</v>
      </c>
      <c r="CK760" s="2">
        <v>11.28</v>
      </c>
      <c r="CL760" t="s">
        <v>131</v>
      </c>
      <c r="CM760" t="s">
        <v>228</v>
      </c>
      <c r="CN760" t="s">
        <v>133</v>
      </c>
      <c r="CP760" t="s">
        <v>113</v>
      </c>
      <c r="CQ760" t="s">
        <v>134</v>
      </c>
      <c r="CR760" t="s">
        <v>113</v>
      </c>
      <c r="CS760" t="s">
        <v>134</v>
      </c>
      <c r="CT760" t="s">
        <v>132</v>
      </c>
      <c r="CU760" t="s">
        <v>134</v>
      </c>
      <c r="CV760" t="s">
        <v>132</v>
      </c>
      <c r="CW760" t="s">
        <v>1601</v>
      </c>
      <c r="CX760" s="5">
        <v>16702332288</v>
      </c>
      <c r="CY760" t="s">
        <v>2971</v>
      </c>
      <c r="CZ760" t="s">
        <v>132</v>
      </c>
      <c r="DA760" t="s">
        <v>134</v>
      </c>
      <c r="DB760" t="s">
        <v>113</v>
      </c>
    </row>
    <row r="761" spans="1:111" ht="14.45" customHeight="1" x14ac:dyDescent="0.25">
      <c r="A761" t="s">
        <v>3043</v>
      </c>
      <c r="B761" t="s">
        <v>356</v>
      </c>
      <c r="C761" s="1">
        <v>44736.408326041666</v>
      </c>
      <c r="D761" s="1">
        <v>44855</v>
      </c>
      <c r="E761" t="s">
        <v>112</v>
      </c>
      <c r="F761" s="1">
        <v>44833.833333333336</v>
      </c>
      <c r="G761" t="s">
        <v>113</v>
      </c>
      <c r="H761" t="s">
        <v>113</v>
      </c>
      <c r="I761" t="s">
        <v>113</v>
      </c>
      <c r="J761" t="s">
        <v>2239</v>
      </c>
      <c r="K761" t="s">
        <v>2240</v>
      </c>
      <c r="L761" t="s">
        <v>2241</v>
      </c>
      <c r="M761" t="s">
        <v>2242</v>
      </c>
      <c r="N761" t="s">
        <v>117</v>
      </c>
      <c r="O761" t="s">
        <v>118</v>
      </c>
      <c r="P761" s="4">
        <v>96950</v>
      </c>
      <c r="Q761" t="s">
        <v>119</v>
      </c>
      <c r="R761" t="s">
        <v>1621</v>
      </c>
      <c r="S761" s="5">
        <v>16702344000</v>
      </c>
      <c r="U761">
        <v>561320</v>
      </c>
      <c r="V761" t="s">
        <v>120</v>
      </c>
      <c r="X761" t="s">
        <v>2243</v>
      </c>
      <c r="Y761" t="s">
        <v>2244</v>
      </c>
      <c r="Z761" t="s">
        <v>1728</v>
      </c>
      <c r="AA761" t="s">
        <v>390</v>
      </c>
      <c r="AB761" t="s">
        <v>2245</v>
      </c>
      <c r="AC761" t="s">
        <v>2246</v>
      </c>
      <c r="AD761" t="s">
        <v>117</v>
      </c>
      <c r="AE761" t="s">
        <v>118</v>
      </c>
      <c r="AF761" s="4">
        <v>96950</v>
      </c>
      <c r="AG761" t="s">
        <v>119</v>
      </c>
      <c r="AH761" t="s">
        <v>1621</v>
      </c>
      <c r="AI761" s="5">
        <v>16702344000</v>
      </c>
      <c r="AK761" t="s">
        <v>1626</v>
      </c>
      <c r="BC761" t="str">
        <f>"35-2021.00"</f>
        <v>35-2021.00</v>
      </c>
      <c r="BD761" t="s">
        <v>1703</v>
      </c>
      <c r="BE761" t="s">
        <v>2247</v>
      </c>
      <c r="BF761" t="s">
        <v>2248</v>
      </c>
      <c r="BG761">
        <v>10</v>
      </c>
      <c r="BI761" s="1">
        <v>44774</v>
      </c>
      <c r="BJ761" s="1">
        <v>45138</v>
      </c>
      <c r="BM761">
        <v>40</v>
      </c>
      <c r="BN761">
        <v>0</v>
      </c>
      <c r="BO761">
        <v>8</v>
      </c>
      <c r="BP761">
        <v>8</v>
      </c>
      <c r="BQ761">
        <v>8</v>
      </c>
      <c r="BR761">
        <v>8</v>
      </c>
      <c r="BS761">
        <v>8</v>
      </c>
      <c r="BT761">
        <v>0</v>
      </c>
      <c r="BU761" t="str">
        <f>"8:00 AM"</f>
        <v>8:00 AM</v>
      </c>
      <c r="BV761" t="str">
        <f>"5:00 PM"</f>
        <v>5:00 PM</v>
      </c>
      <c r="BW761" t="s">
        <v>164</v>
      </c>
      <c r="BX761">
        <v>3</v>
      </c>
      <c r="BY761">
        <v>3</v>
      </c>
      <c r="BZ761" t="s">
        <v>113</v>
      </c>
      <c r="CB761" t="s">
        <v>3001</v>
      </c>
      <c r="CC761" t="s">
        <v>2245</v>
      </c>
      <c r="CD761" t="s">
        <v>2246</v>
      </c>
      <c r="CE761" t="s">
        <v>117</v>
      </c>
      <c r="CF761" t="s">
        <v>118</v>
      </c>
      <c r="CG761" s="4">
        <v>96950</v>
      </c>
      <c r="CH761" s="2">
        <v>7.71</v>
      </c>
      <c r="CI761" s="2">
        <v>7.71</v>
      </c>
      <c r="CJ761" s="2">
        <v>11.57</v>
      </c>
      <c r="CK761" s="2">
        <v>11.57</v>
      </c>
      <c r="CL761" t="s">
        <v>131</v>
      </c>
      <c r="CM761" t="s">
        <v>132</v>
      </c>
      <c r="CN761" t="s">
        <v>133</v>
      </c>
      <c r="CP761" t="s">
        <v>113</v>
      </c>
      <c r="CQ761" t="s">
        <v>134</v>
      </c>
      <c r="CR761" t="s">
        <v>113</v>
      </c>
      <c r="CS761" t="s">
        <v>134</v>
      </c>
      <c r="CT761" t="s">
        <v>134</v>
      </c>
      <c r="CU761" t="s">
        <v>134</v>
      </c>
      <c r="CV761" t="s">
        <v>132</v>
      </c>
      <c r="CW761" t="s">
        <v>3044</v>
      </c>
      <c r="CX761" s="5">
        <v>16702344000</v>
      </c>
      <c r="CY761" t="s">
        <v>1626</v>
      </c>
      <c r="CZ761" t="s">
        <v>132</v>
      </c>
      <c r="DA761" t="s">
        <v>134</v>
      </c>
      <c r="DB761" t="s">
        <v>113</v>
      </c>
    </row>
    <row r="762" spans="1:111" ht="14.45" customHeight="1" x14ac:dyDescent="0.25">
      <c r="A762" t="s">
        <v>3045</v>
      </c>
      <c r="B762" t="s">
        <v>187</v>
      </c>
      <c r="C762" s="1">
        <v>44749.492946412036</v>
      </c>
      <c r="D762" s="1">
        <v>44855</v>
      </c>
      <c r="E762" t="s">
        <v>170</v>
      </c>
      <c r="G762" t="s">
        <v>113</v>
      </c>
      <c r="H762" t="s">
        <v>113</v>
      </c>
      <c r="I762" t="s">
        <v>113</v>
      </c>
      <c r="J762" t="s">
        <v>3046</v>
      </c>
      <c r="K762" t="s">
        <v>3047</v>
      </c>
      <c r="L762" t="s">
        <v>3048</v>
      </c>
      <c r="M762" t="s">
        <v>3049</v>
      </c>
      <c r="N762" t="s">
        <v>117</v>
      </c>
      <c r="O762" t="s">
        <v>118</v>
      </c>
      <c r="P762" s="4">
        <v>96950</v>
      </c>
      <c r="Q762" t="s">
        <v>119</v>
      </c>
      <c r="S762" s="5">
        <v>16704833926</v>
      </c>
      <c r="U762">
        <v>56173</v>
      </c>
      <c r="V762" t="s">
        <v>120</v>
      </c>
      <c r="X762" t="s">
        <v>3050</v>
      </c>
      <c r="Y762" t="s">
        <v>3051</v>
      </c>
      <c r="Z762" t="s">
        <v>3052</v>
      </c>
      <c r="AA762" t="s">
        <v>238</v>
      </c>
      <c r="AB762" t="s">
        <v>3048</v>
      </c>
      <c r="AC762" t="s">
        <v>3049</v>
      </c>
      <c r="AD762" t="s">
        <v>117</v>
      </c>
      <c r="AE762" t="s">
        <v>118</v>
      </c>
      <c r="AF762" s="4">
        <v>96950</v>
      </c>
      <c r="AG762" t="s">
        <v>119</v>
      </c>
      <c r="AI762" s="5">
        <v>16704833926</v>
      </c>
      <c r="AK762" t="s">
        <v>3053</v>
      </c>
      <c r="BC762" t="str">
        <f>"49-9071.00"</f>
        <v>49-9071.00</v>
      </c>
      <c r="BD762" t="s">
        <v>240</v>
      </c>
      <c r="BE762" t="s">
        <v>3054</v>
      </c>
      <c r="BF762" t="s">
        <v>3055</v>
      </c>
      <c r="BG762">
        <v>1</v>
      </c>
      <c r="BH762">
        <v>1</v>
      </c>
      <c r="BI762" s="1">
        <v>44789</v>
      </c>
      <c r="BJ762" s="1">
        <v>45153</v>
      </c>
      <c r="BK762" s="1">
        <v>44855</v>
      </c>
      <c r="BL762" s="1">
        <v>45153</v>
      </c>
      <c r="BM762">
        <v>35</v>
      </c>
      <c r="BN762">
        <v>0</v>
      </c>
      <c r="BO762">
        <v>7</v>
      </c>
      <c r="BP762">
        <v>7</v>
      </c>
      <c r="BQ762">
        <v>7</v>
      </c>
      <c r="BR762">
        <v>7</v>
      </c>
      <c r="BS762">
        <v>7</v>
      </c>
      <c r="BT762">
        <v>0</v>
      </c>
      <c r="BU762" t="str">
        <f>"8:00 AM"</f>
        <v>8:00 AM</v>
      </c>
      <c r="BV762" t="str">
        <f>"4:00 PM"</f>
        <v>4:00 PM</v>
      </c>
      <c r="BW762" t="s">
        <v>128</v>
      </c>
      <c r="BX762">
        <v>0</v>
      </c>
      <c r="BY762">
        <v>24</v>
      </c>
      <c r="BZ762" t="s">
        <v>113</v>
      </c>
      <c r="CB762" t="s">
        <v>3056</v>
      </c>
      <c r="CC762" t="s">
        <v>3048</v>
      </c>
      <c r="CD762" t="s">
        <v>3057</v>
      </c>
      <c r="CE762" t="s">
        <v>117</v>
      </c>
      <c r="CF762" t="s">
        <v>118</v>
      </c>
      <c r="CG762" s="4">
        <v>96950</v>
      </c>
      <c r="CH762" s="2">
        <v>8.7200000000000006</v>
      </c>
      <c r="CI762" s="2">
        <v>8.7200000000000006</v>
      </c>
      <c r="CJ762" s="2">
        <v>13.08</v>
      </c>
      <c r="CK762" s="2">
        <v>13.08</v>
      </c>
      <c r="CL762" t="s">
        <v>131</v>
      </c>
      <c r="CM762" t="s">
        <v>132</v>
      </c>
      <c r="CN762" t="s">
        <v>133</v>
      </c>
      <c r="CP762" t="s">
        <v>113</v>
      </c>
      <c r="CQ762" t="s">
        <v>134</v>
      </c>
      <c r="CR762" t="s">
        <v>113</v>
      </c>
      <c r="CS762" t="s">
        <v>134</v>
      </c>
      <c r="CT762" t="s">
        <v>132</v>
      </c>
      <c r="CU762" t="s">
        <v>134</v>
      </c>
      <c r="CV762" t="s">
        <v>132</v>
      </c>
      <c r="CW762" t="s">
        <v>132</v>
      </c>
      <c r="CX762" s="5">
        <v>16704833926</v>
      </c>
      <c r="CY762" t="s">
        <v>3058</v>
      </c>
      <c r="CZ762" t="s">
        <v>132</v>
      </c>
      <c r="DA762" t="s">
        <v>134</v>
      </c>
      <c r="DB762" t="s">
        <v>113</v>
      </c>
    </row>
    <row r="763" spans="1:111" ht="14.45" customHeight="1" x14ac:dyDescent="0.25">
      <c r="A763" t="s">
        <v>3059</v>
      </c>
      <c r="B763" t="s">
        <v>187</v>
      </c>
      <c r="C763" s="1">
        <v>44757.159366435182</v>
      </c>
      <c r="D763" s="1">
        <v>44855</v>
      </c>
      <c r="E763" t="s">
        <v>112</v>
      </c>
      <c r="F763" s="1">
        <v>44833.833333333336</v>
      </c>
      <c r="G763" t="s">
        <v>113</v>
      </c>
      <c r="H763" t="s">
        <v>113</v>
      </c>
      <c r="I763" t="s">
        <v>113</v>
      </c>
      <c r="J763" t="s">
        <v>3060</v>
      </c>
      <c r="K763" t="s">
        <v>3061</v>
      </c>
      <c r="L763" t="s">
        <v>3062</v>
      </c>
      <c r="M763" t="s">
        <v>3063</v>
      </c>
      <c r="N763" t="s">
        <v>117</v>
      </c>
      <c r="O763" t="s">
        <v>118</v>
      </c>
      <c r="P763" s="4">
        <v>96950</v>
      </c>
      <c r="Q763" t="s">
        <v>119</v>
      </c>
      <c r="R763" t="s">
        <v>132</v>
      </c>
      <c r="S763" s="5">
        <v>16702877268</v>
      </c>
      <c r="U763">
        <v>621210</v>
      </c>
      <c r="V763" t="s">
        <v>120</v>
      </c>
      <c r="X763" t="s">
        <v>3064</v>
      </c>
      <c r="Y763" t="s">
        <v>3065</v>
      </c>
      <c r="Z763" t="s">
        <v>3066</v>
      </c>
      <c r="AA763" t="s">
        <v>144</v>
      </c>
      <c r="AB763" t="s">
        <v>3062</v>
      </c>
      <c r="AC763" t="s">
        <v>3067</v>
      </c>
      <c r="AD763" t="s">
        <v>117</v>
      </c>
      <c r="AE763" t="s">
        <v>118</v>
      </c>
      <c r="AF763" s="4">
        <v>96950</v>
      </c>
      <c r="AG763" t="s">
        <v>119</v>
      </c>
      <c r="AH763" t="s">
        <v>132</v>
      </c>
      <c r="AI763" s="5">
        <v>16702877268</v>
      </c>
      <c r="AK763" t="s">
        <v>3068</v>
      </c>
      <c r="BC763" t="str">
        <f>"31-9091.00"</f>
        <v>31-9091.00</v>
      </c>
      <c r="BD763" t="s">
        <v>3069</v>
      </c>
      <c r="BE763" t="s">
        <v>3070</v>
      </c>
      <c r="BF763" t="s">
        <v>3071</v>
      </c>
      <c r="BG763">
        <v>2</v>
      </c>
      <c r="BH763">
        <v>2</v>
      </c>
      <c r="BI763" s="1">
        <v>44835</v>
      </c>
      <c r="BJ763" s="1">
        <v>45199</v>
      </c>
      <c r="BK763" s="1">
        <v>44855</v>
      </c>
      <c r="BL763" s="1">
        <v>45199</v>
      </c>
      <c r="BM763">
        <v>40</v>
      </c>
      <c r="BN763">
        <v>0</v>
      </c>
      <c r="BO763">
        <v>8</v>
      </c>
      <c r="BP763">
        <v>8</v>
      </c>
      <c r="BQ763">
        <v>8</v>
      </c>
      <c r="BR763">
        <v>8</v>
      </c>
      <c r="BS763">
        <v>8</v>
      </c>
      <c r="BT763">
        <v>0</v>
      </c>
      <c r="BU763" t="str">
        <f>"8:00 AM"</f>
        <v>8:00 AM</v>
      </c>
      <c r="BV763" t="str">
        <f>"5:00 PM"</f>
        <v>5:00 PM</v>
      </c>
      <c r="BW763" t="s">
        <v>394</v>
      </c>
      <c r="BX763">
        <v>0</v>
      </c>
      <c r="BY763">
        <v>24</v>
      </c>
      <c r="BZ763" t="s">
        <v>113</v>
      </c>
      <c r="CB763" t="s">
        <v>3072</v>
      </c>
      <c r="CC763" t="s">
        <v>3073</v>
      </c>
      <c r="CD763" t="s">
        <v>947</v>
      </c>
      <c r="CE763" t="s">
        <v>117</v>
      </c>
      <c r="CF763" t="s">
        <v>118</v>
      </c>
      <c r="CG763" s="4">
        <v>96950</v>
      </c>
      <c r="CH763" s="2">
        <v>13.09</v>
      </c>
      <c r="CI763" s="2">
        <v>13.09</v>
      </c>
      <c r="CJ763" s="2">
        <v>19.64</v>
      </c>
      <c r="CK763" s="2">
        <v>19.64</v>
      </c>
      <c r="CL763" t="s">
        <v>131</v>
      </c>
      <c r="CM763" t="s">
        <v>132</v>
      </c>
      <c r="CN763" t="s">
        <v>133</v>
      </c>
      <c r="CP763" t="s">
        <v>113</v>
      </c>
      <c r="CQ763" t="s">
        <v>134</v>
      </c>
      <c r="CR763" t="s">
        <v>113</v>
      </c>
      <c r="CS763" t="s">
        <v>134</v>
      </c>
      <c r="CT763" t="s">
        <v>132</v>
      </c>
      <c r="CU763" t="s">
        <v>134</v>
      </c>
      <c r="CV763" t="s">
        <v>132</v>
      </c>
      <c r="CW763" t="s">
        <v>132</v>
      </c>
      <c r="CX763" s="5">
        <v>16702877268</v>
      </c>
      <c r="CY763" t="s">
        <v>3074</v>
      </c>
      <c r="CZ763" t="s">
        <v>132</v>
      </c>
      <c r="DA763" t="s">
        <v>134</v>
      </c>
      <c r="DB763" t="s">
        <v>113</v>
      </c>
    </row>
    <row r="764" spans="1:111" ht="14.45" customHeight="1" x14ac:dyDescent="0.25">
      <c r="A764" t="s">
        <v>3075</v>
      </c>
      <c r="B764" t="s">
        <v>356</v>
      </c>
      <c r="C764" s="1">
        <v>44775.12898159722</v>
      </c>
      <c r="D764" s="1">
        <v>44855</v>
      </c>
      <c r="E764" t="s">
        <v>170</v>
      </c>
      <c r="G764" t="s">
        <v>113</v>
      </c>
      <c r="H764" t="s">
        <v>113</v>
      </c>
      <c r="I764" t="s">
        <v>113</v>
      </c>
      <c r="J764" t="s">
        <v>1169</v>
      </c>
      <c r="L764" t="s">
        <v>1170</v>
      </c>
      <c r="N764" t="s">
        <v>117</v>
      </c>
      <c r="O764" t="s">
        <v>118</v>
      </c>
      <c r="P764" s="4">
        <v>96950</v>
      </c>
      <c r="Q764" t="s">
        <v>119</v>
      </c>
      <c r="S764" s="5">
        <v>16704831673</v>
      </c>
      <c r="U764">
        <v>812112</v>
      </c>
      <c r="V764" t="s">
        <v>120</v>
      </c>
      <c r="X764" t="s">
        <v>1171</v>
      </c>
      <c r="Y764" t="s">
        <v>1172</v>
      </c>
      <c r="AA764" t="s">
        <v>1173</v>
      </c>
      <c r="AB764" t="s">
        <v>1174</v>
      </c>
      <c r="AD764" t="s">
        <v>117</v>
      </c>
      <c r="AE764" t="s">
        <v>118</v>
      </c>
      <c r="AF764" s="4">
        <v>96950</v>
      </c>
      <c r="AG764" t="s">
        <v>119</v>
      </c>
      <c r="AI764" s="5">
        <v>16704831673</v>
      </c>
      <c r="AK764" t="s">
        <v>1175</v>
      </c>
      <c r="BC764" t="str">
        <f>"39-5094.00"</f>
        <v>39-5094.00</v>
      </c>
      <c r="BD764" t="s">
        <v>1176</v>
      </c>
      <c r="BE764" t="s">
        <v>1177</v>
      </c>
      <c r="BF764" t="s">
        <v>1178</v>
      </c>
      <c r="BG764">
        <v>6</v>
      </c>
      <c r="BI764" s="1">
        <v>44835</v>
      </c>
      <c r="BJ764" s="1">
        <v>45199</v>
      </c>
      <c r="BM764">
        <v>36</v>
      </c>
      <c r="BN764">
        <v>0</v>
      </c>
      <c r="BO764">
        <v>6</v>
      </c>
      <c r="BP764">
        <v>6</v>
      </c>
      <c r="BQ764">
        <v>6</v>
      </c>
      <c r="BR764">
        <v>6</v>
      </c>
      <c r="BS764">
        <v>6</v>
      </c>
      <c r="BT764">
        <v>6</v>
      </c>
      <c r="BU764" t="str">
        <f>"12:00 PM"</f>
        <v>12:00 PM</v>
      </c>
      <c r="BV764" t="str">
        <f>"7:00 PM"</f>
        <v>7:00 PM</v>
      </c>
      <c r="BW764" t="s">
        <v>164</v>
      </c>
      <c r="BX764">
        <v>0</v>
      </c>
      <c r="BY764">
        <v>24</v>
      </c>
      <c r="BZ764" t="s">
        <v>113</v>
      </c>
      <c r="CB764" t="s">
        <v>1179</v>
      </c>
      <c r="CC764" t="s">
        <v>1180</v>
      </c>
      <c r="CE764" t="s">
        <v>117</v>
      </c>
      <c r="CF764" t="s">
        <v>118</v>
      </c>
      <c r="CG764" s="4">
        <v>96950</v>
      </c>
      <c r="CH764" s="2">
        <v>13.28</v>
      </c>
      <c r="CI764" s="2">
        <v>13.28</v>
      </c>
      <c r="CJ764" s="2">
        <v>19.920000000000002</v>
      </c>
      <c r="CK764" s="2">
        <v>19.920000000000002</v>
      </c>
      <c r="CL764" t="s">
        <v>131</v>
      </c>
      <c r="CM764" t="s">
        <v>228</v>
      </c>
      <c r="CN764" t="s">
        <v>133</v>
      </c>
      <c r="CP764" t="s">
        <v>113</v>
      </c>
      <c r="CQ764" t="s">
        <v>134</v>
      </c>
      <c r="CR764" t="s">
        <v>113</v>
      </c>
      <c r="CS764" t="s">
        <v>134</v>
      </c>
      <c r="CT764" t="s">
        <v>132</v>
      </c>
      <c r="CU764" t="s">
        <v>134</v>
      </c>
      <c r="CV764" t="s">
        <v>132</v>
      </c>
      <c r="CW764" t="s">
        <v>1431</v>
      </c>
      <c r="CX764" s="5">
        <v>17048341673</v>
      </c>
      <c r="CY764" t="s">
        <v>1175</v>
      </c>
      <c r="CZ764" t="s">
        <v>132</v>
      </c>
      <c r="DA764" t="s">
        <v>134</v>
      </c>
      <c r="DB764" t="s">
        <v>113</v>
      </c>
    </row>
    <row r="765" spans="1:111" ht="14.45" customHeight="1" x14ac:dyDescent="0.25">
      <c r="A765" t="s">
        <v>3076</v>
      </c>
      <c r="B765" t="s">
        <v>356</v>
      </c>
      <c r="C765" s="1">
        <v>44784.045985763885</v>
      </c>
      <c r="D765" s="1">
        <v>44855</v>
      </c>
      <c r="E765" t="s">
        <v>112</v>
      </c>
      <c r="F765" s="1">
        <v>44833.833333333336</v>
      </c>
      <c r="G765" t="s">
        <v>134</v>
      </c>
      <c r="H765" t="s">
        <v>113</v>
      </c>
      <c r="I765" t="s">
        <v>113</v>
      </c>
      <c r="J765" t="s">
        <v>3077</v>
      </c>
      <c r="K765" t="s">
        <v>3078</v>
      </c>
      <c r="L765" t="s">
        <v>3079</v>
      </c>
      <c r="N765" t="s">
        <v>141</v>
      </c>
      <c r="O765" t="s">
        <v>118</v>
      </c>
      <c r="P765" s="4">
        <v>96950</v>
      </c>
      <c r="Q765" t="s">
        <v>119</v>
      </c>
      <c r="R765" t="s">
        <v>3080</v>
      </c>
      <c r="S765" s="5">
        <v>16702343203</v>
      </c>
      <c r="U765">
        <v>611110</v>
      </c>
      <c r="V765" t="s">
        <v>120</v>
      </c>
      <c r="X765" t="s">
        <v>3081</v>
      </c>
      <c r="Y765" t="s">
        <v>3082</v>
      </c>
      <c r="Z765" t="s">
        <v>3083</v>
      </c>
      <c r="AA765" t="s">
        <v>144</v>
      </c>
      <c r="AB765" t="s">
        <v>3079</v>
      </c>
      <c r="AD765" t="s">
        <v>141</v>
      </c>
      <c r="AE765" t="s">
        <v>118</v>
      </c>
      <c r="AF765" s="4">
        <v>96950</v>
      </c>
      <c r="AG765" t="s">
        <v>119</v>
      </c>
      <c r="AH765" t="s">
        <v>3080</v>
      </c>
      <c r="AI765" s="5">
        <v>16702343203</v>
      </c>
      <c r="AK765" t="s">
        <v>3084</v>
      </c>
      <c r="BC765" t="str">
        <f>"35-2012.00"</f>
        <v>35-2012.00</v>
      </c>
      <c r="BD765" t="s">
        <v>3085</v>
      </c>
      <c r="BE765" t="s">
        <v>3086</v>
      </c>
      <c r="BF765" t="s">
        <v>3087</v>
      </c>
      <c r="BG765">
        <v>2</v>
      </c>
      <c r="BI765" s="1">
        <v>44835</v>
      </c>
      <c r="BJ765" s="1">
        <v>45199</v>
      </c>
      <c r="BM765">
        <v>40</v>
      </c>
      <c r="BN765">
        <v>0</v>
      </c>
      <c r="BO765">
        <v>8</v>
      </c>
      <c r="BP765">
        <v>8</v>
      </c>
      <c r="BQ765">
        <v>8</v>
      </c>
      <c r="BR765">
        <v>8</v>
      </c>
      <c r="BS765">
        <v>8</v>
      </c>
      <c r="BT765">
        <v>0</v>
      </c>
      <c r="BU765" t="str">
        <f>"8:00 AM"</f>
        <v>8:00 AM</v>
      </c>
      <c r="BV765" t="str">
        <f>"5:00 PM"</f>
        <v>5:00 PM</v>
      </c>
      <c r="BW765" t="s">
        <v>394</v>
      </c>
      <c r="BX765">
        <v>6</v>
      </c>
      <c r="BY765">
        <v>12</v>
      </c>
      <c r="BZ765" t="s">
        <v>113</v>
      </c>
      <c r="CB765" s="3" t="s">
        <v>3088</v>
      </c>
      <c r="CC765" t="s">
        <v>3089</v>
      </c>
      <c r="CD765" t="s">
        <v>926</v>
      </c>
      <c r="CE765" t="s">
        <v>141</v>
      </c>
      <c r="CF765" t="s">
        <v>118</v>
      </c>
      <c r="CG765" s="4">
        <v>96950</v>
      </c>
      <c r="CH765" s="2">
        <v>8.76</v>
      </c>
      <c r="CI765" s="2">
        <v>8.76</v>
      </c>
      <c r="CJ765" s="2">
        <v>13.14</v>
      </c>
      <c r="CK765" s="2">
        <v>13.14</v>
      </c>
      <c r="CL765" t="s">
        <v>131</v>
      </c>
      <c r="CN765" t="s">
        <v>133</v>
      </c>
      <c r="CP765" t="s">
        <v>113</v>
      </c>
      <c r="CQ765" t="s">
        <v>134</v>
      </c>
      <c r="CR765" t="s">
        <v>113</v>
      </c>
      <c r="CS765" t="s">
        <v>134</v>
      </c>
      <c r="CT765" t="s">
        <v>132</v>
      </c>
      <c r="CU765" t="s">
        <v>134</v>
      </c>
      <c r="CV765" t="s">
        <v>132</v>
      </c>
      <c r="CW765" t="s">
        <v>3090</v>
      </c>
      <c r="CX765" s="5">
        <v>16702343203</v>
      </c>
      <c r="CY765" t="s">
        <v>3084</v>
      </c>
      <c r="CZ765" t="s">
        <v>132</v>
      </c>
      <c r="DA765" t="s">
        <v>134</v>
      </c>
      <c r="DB765" t="s">
        <v>113</v>
      </c>
      <c r="DC765" t="s">
        <v>3091</v>
      </c>
      <c r="DD765" t="s">
        <v>3092</v>
      </c>
      <c r="DE765" t="s">
        <v>113</v>
      </c>
      <c r="DG765" t="s">
        <v>3093</v>
      </c>
    </row>
    <row r="766" spans="1:111" ht="14.45" customHeight="1" x14ac:dyDescent="0.25">
      <c r="A766" t="s">
        <v>3094</v>
      </c>
      <c r="B766" t="s">
        <v>356</v>
      </c>
      <c r="C766" s="1">
        <v>44776.418519560182</v>
      </c>
      <c r="D766" s="1">
        <v>44855</v>
      </c>
      <c r="E766" t="s">
        <v>170</v>
      </c>
      <c r="G766" t="s">
        <v>113</v>
      </c>
      <c r="H766" t="s">
        <v>113</v>
      </c>
      <c r="I766" t="s">
        <v>113</v>
      </c>
      <c r="J766" t="s">
        <v>1617</v>
      </c>
      <c r="K766" t="s">
        <v>1618</v>
      </c>
      <c r="L766" t="s">
        <v>3095</v>
      </c>
      <c r="M766" t="s">
        <v>2861</v>
      </c>
      <c r="N766" t="s">
        <v>141</v>
      </c>
      <c r="O766" t="s">
        <v>118</v>
      </c>
      <c r="P766" s="4">
        <v>96950</v>
      </c>
      <c r="Q766" t="s">
        <v>119</v>
      </c>
      <c r="R766" t="s">
        <v>1621</v>
      </c>
      <c r="S766" s="5">
        <v>16702344000</v>
      </c>
      <c r="U766">
        <v>561320</v>
      </c>
      <c r="V766" t="s">
        <v>120</v>
      </c>
      <c r="X766" t="s">
        <v>2862</v>
      </c>
      <c r="Y766" t="s">
        <v>2863</v>
      </c>
      <c r="Z766" t="s">
        <v>2864</v>
      </c>
      <c r="AA766" t="s">
        <v>1159</v>
      </c>
      <c r="AB766" t="s">
        <v>3096</v>
      </c>
      <c r="AC766" t="s">
        <v>3097</v>
      </c>
      <c r="AD766" t="s">
        <v>141</v>
      </c>
      <c r="AE766" t="s">
        <v>118</v>
      </c>
      <c r="AF766" s="4">
        <v>96950</v>
      </c>
      <c r="AG766" t="s">
        <v>119</v>
      </c>
      <c r="AH766" t="s">
        <v>1621</v>
      </c>
      <c r="AI766" s="5">
        <v>16702344000</v>
      </c>
      <c r="AK766" t="s">
        <v>1626</v>
      </c>
      <c r="BC766" t="str">
        <f>"43-4081.00"</f>
        <v>43-4081.00</v>
      </c>
      <c r="BD766" t="s">
        <v>300</v>
      </c>
      <c r="BE766" t="s">
        <v>3098</v>
      </c>
      <c r="BF766" t="s">
        <v>3099</v>
      </c>
      <c r="BG766">
        <v>7</v>
      </c>
      <c r="BI766" s="1">
        <v>44835</v>
      </c>
      <c r="BJ766" s="1">
        <v>45199</v>
      </c>
      <c r="BM766">
        <v>40</v>
      </c>
      <c r="BN766">
        <v>0</v>
      </c>
      <c r="BO766">
        <v>8</v>
      </c>
      <c r="BP766">
        <v>8</v>
      </c>
      <c r="BQ766">
        <v>8</v>
      </c>
      <c r="BR766">
        <v>8</v>
      </c>
      <c r="BS766">
        <v>8</v>
      </c>
      <c r="BT766">
        <v>0</v>
      </c>
      <c r="BU766" t="str">
        <f>"8:00 AM"</f>
        <v>8:00 AM</v>
      </c>
      <c r="BV766" t="str">
        <f>"5:00 PM"</f>
        <v>5:00 PM</v>
      </c>
      <c r="BW766" t="s">
        <v>164</v>
      </c>
      <c r="BX766">
        <v>12</v>
      </c>
      <c r="BY766">
        <v>6</v>
      </c>
      <c r="BZ766" t="s">
        <v>113</v>
      </c>
      <c r="CB766" t="s">
        <v>3100</v>
      </c>
      <c r="CC766" t="s">
        <v>2860</v>
      </c>
      <c r="CD766" t="s">
        <v>2861</v>
      </c>
      <c r="CE766" t="s">
        <v>141</v>
      </c>
      <c r="CF766" t="s">
        <v>118</v>
      </c>
      <c r="CG766" s="4">
        <v>96950</v>
      </c>
      <c r="CH766" s="2">
        <v>9.4499999999999993</v>
      </c>
      <c r="CI766" s="2">
        <v>9.4499999999999993</v>
      </c>
      <c r="CJ766" s="2">
        <v>14.18</v>
      </c>
      <c r="CK766" s="2">
        <v>14.18</v>
      </c>
      <c r="CL766" t="s">
        <v>131</v>
      </c>
      <c r="CM766" t="s">
        <v>3101</v>
      </c>
      <c r="CN766" t="s">
        <v>133</v>
      </c>
      <c r="CP766" t="s">
        <v>113</v>
      </c>
      <c r="CQ766" t="s">
        <v>134</v>
      </c>
      <c r="CR766" t="s">
        <v>113</v>
      </c>
      <c r="CS766" t="s">
        <v>134</v>
      </c>
      <c r="CT766" t="s">
        <v>134</v>
      </c>
      <c r="CU766" t="s">
        <v>134</v>
      </c>
      <c r="CV766" t="s">
        <v>132</v>
      </c>
      <c r="CW766" t="s">
        <v>3101</v>
      </c>
      <c r="CX766" s="5">
        <v>16702344000</v>
      </c>
      <c r="CY766" t="s">
        <v>1626</v>
      </c>
      <c r="CZ766" t="s">
        <v>132</v>
      </c>
      <c r="DA766" t="s">
        <v>134</v>
      </c>
      <c r="DB766" t="s">
        <v>113</v>
      </c>
    </row>
    <row r="767" spans="1:111" ht="14.45" customHeight="1" x14ac:dyDescent="0.25">
      <c r="A767" t="s">
        <v>3102</v>
      </c>
      <c r="B767" t="s">
        <v>356</v>
      </c>
      <c r="C767" s="1">
        <v>44776.40834652778</v>
      </c>
      <c r="D767" s="1">
        <v>44855</v>
      </c>
      <c r="E767" t="s">
        <v>170</v>
      </c>
      <c r="G767" t="s">
        <v>113</v>
      </c>
      <c r="H767" t="s">
        <v>113</v>
      </c>
      <c r="I767" t="s">
        <v>113</v>
      </c>
      <c r="J767" t="s">
        <v>2239</v>
      </c>
      <c r="K767" t="s">
        <v>2240</v>
      </c>
      <c r="L767" t="s">
        <v>3103</v>
      </c>
      <c r="M767" t="s">
        <v>3104</v>
      </c>
      <c r="N767" t="s">
        <v>117</v>
      </c>
      <c r="O767" t="s">
        <v>118</v>
      </c>
      <c r="P767" s="4">
        <v>96950</v>
      </c>
      <c r="Q767" t="s">
        <v>119</v>
      </c>
      <c r="R767" t="s">
        <v>1621</v>
      </c>
      <c r="S767" s="5">
        <v>16702344000</v>
      </c>
      <c r="U767">
        <v>56132</v>
      </c>
      <c r="V767" t="s">
        <v>120</v>
      </c>
      <c r="X767" t="s">
        <v>2243</v>
      </c>
      <c r="Y767" t="s">
        <v>2244</v>
      </c>
      <c r="Z767" t="s">
        <v>1728</v>
      </c>
      <c r="AA767" t="s">
        <v>390</v>
      </c>
      <c r="AB767" t="s">
        <v>3105</v>
      </c>
      <c r="AC767" t="s">
        <v>3104</v>
      </c>
      <c r="AD767" t="s">
        <v>117</v>
      </c>
      <c r="AE767" t="s">
        <v>118</v>
      </c>
      <c r="AF767" s="4">
        <v>96950</v>
      </c>
      <c r="AG767" t="s">
        <v>119</v>
      </c>
      <c r="AH767" t="s">
        <v>386</v>
      </c>
      <c r="AI767" s="5">
        <v>16702344000</v>
      </c>
      <c r="AK767" t="s">
        <v>1626</v>
      </c>
      <c r="BC767" t="str">
        <f>"27-1023.00"</f>
        <v>27-1023.00</v>
      </c>
      <c r="BD767" t="s">
        <v>1115</v>
      </c>
      <c r="BE767" t="s">
        <v>3106</v>
      </c>
      <c r="BF767" t="s">
        <v>3107</v>
      </c>
      <c r="BG767">
        <v>10</v>
      </c>
      <c r="BI767" s="1">
        <v>44835</v>
      </c>
      <c r="BJ767" s="1">
        <v>45199</v>
      </c>
      <c r="BM767">
        <v>40</v>
      </c>
      <c r="BN767">
        <v>0</v>
      </c>
      <c r="BO767">
        <v>8</v>
      </c>
      <c r="BP767">
        <v>8</v>
      </c>
      <c r="BQ767">
        <v>8</v>
      </c>
      <c r="BR767">
        <v>8</v>
      </c>
      <c r="BS767">
        <v>8</v>
      </c>
      <c r="BT767">
        <v>0</v>
      </c>
      <c r="BU767" t="str">
        <f>"8:00 AM"</f>
        <v>8:00 AM</v>
      </c>
      <c r="BV767" t="str">
        <f>"5:00 PM"</f>
        <v>5:00 PM</v>
      </c>
      <c r="BW767" t="s">
        <v>164</v>
      </c>
      <c r="BX767">
        <v>3</v>
      </c>
      <c r="BY767">
        <v>3</v>
      </c>
      <c r="BZ767" t="s">
        <v>113</v>
      </c>
      <c r="CB767" t="s">
        <v>3108</v>
      </c>
      <c r="CC767" t="s">
        <v>3105</v>
      </c>
      <c r="CD767" t="s">
        <v>3104</v>
      </c>
      <c r="CE767" t="s">
        <v>117</v>
      </c>
      <c r="CF767" t="s">
        <v>118</v>
      </c>
      <c r="CG767" s="4">
        <v>96950</v>
      </c>
      <c r="CH767" s="2">
        <v>9.18</v>
      </c>
      <c r="CI767" s="2">
        <v>9.18</v>
      </c>
      <c r="CJ767" s="2">
        <v>13.77</v>
      </c>
      <c r="CK767" s="2">
        <v>13.77</v>
      </c>
      <c r="CL767" t="s">
        <v>131</v>
      </c>
      <c r="CM767" t="s">
        <v>132</v>
      </c>
      <c r="CN767" t="s">
        <v>133</v>
      </c>
      <c r="CP767" t="s">
        <v>113</v>
      </c>
      <c r="CQ767" t="s">
        <v>134</v>
      </c>
      <c r="CR767" t="s">
        <v>113</v>
      </c>
      <c r="CS767" t="s">
        <v>134</v>
      </c>
      <c r="CT767" t="s">
        <v>134</v>
      </c>
      <c r="CU767" t="s">
        <v>134</v>
      </c>
      <c r="CV767" t="s">
        <v>132</v>
      </c>
      <c r="CW767" t="s">
        <v>3101</v>
      </c>
      <c r="CX767" s="5">
        <v>16702344000</v>
      </c>
      <c r="CY767" t="s">
        <v>1626</v>
      </c>
      <c r="CZ767" t="s">
        <v>132</v>
      </c>
      <c r="DA767" t="s">
        <v>134</v>
      </c>
      <c r="DB767" t="s">
        <v>113</v>
      </c>
    </row>
    <row r="768" spans="1:111" ht="14.45" customHeight="1" x14ac:dyDescent="0.25">
      <c r="A768" t="s">
        <v>3109</v>
      </c>
      <c r="B768" t="s">
        <v>187</v>
      </c>
      <c r="C768" s="1">
        <v>44756.251126504627</v>
      </c>
      <c r="D768" s="1">
        <v>44855</v>
      </c>
      <c r="E768" t="s">
        <v>170</v>
      </c>
      <c r="G768" t="s">
        <v>113</v>
      </c>
      <c r="H768" t="s">
        <v>113</v>
      </c>
      <c r="I768" t="s">
        <v>113</v>
      </c>
      <c r="J768" t="s">
        <v>231</v>
      </c>
      <c r="K768" t="s">
        <v>232</v>
      </c>
      <c r="L768" t="s">
        <v>2645</v>
      </c>
      <c r="N768" t="s">
        <v>2012</v>
      </c>
      <c r="O768" t="s">
        <v>118</v>
      </c>
      <c r="P768" s="4">
        <v>96951</v>
      </c>
      <c r="Q768" t="s">
        <v>119</v>
      </c>
      <c r="S768" s="5">
        <v>16702872664</v>
      </c>
      <c r="U768">
        <v>31181</v>
      </c>
      <c r="V768" t="s">
        <v>120</v>
      </c>
      <c r="X768" t="s">
        <v>2646</v>
      </c>
      <c r="Y768" t="s">
        <v>2647</v>
      </c>
      <c r="Z768" t="s">
        <v>246</v>
      </c>
      <c r="AA768" t="s">
        <v>2648</v>
      </c>
      <c r="AB768" t="s">
        <v>2645</v>
      </c>
      <c r="AD768" t="s">
        <v>2012</v>
      </c>
      <c r="AE768" t="s">
        <v>118</v>
      </c>
      <c r="AF768" s="4">
        <v>96951</v>
      </c>
      <c r="AG768" t="s">
        <v>119</v>
      </c>
      <c r="AI768" s="5">
        <v>16702872664</v>
      </c>
      <c r="AK768" t="s">
        <v>239</v>
      </c>
      <c r="BC768" t="str">
        <f>"51-3011.00"</f>
        <v>51-3011.00</v>
      </c>
      <c r="BD768" t="s">
        <v>718</v>
      </c>
      <c r="BE768" t="s">
        <v>2649</v>
      </c>
      <c r="BF768" t="s">
        <v>1654</v>
      </c>
      <c r="BG768">
        <v>1</v>
      </c>
      <c r="BH768">
        <v>1</v>
      </c>
      <c r="BI768" s="1">
        <v>44835</v>
      </c>
      <c r="BJ768" s="1">
        <v>45199</v>
      </c>
      <c r="BK768" s="1">
        <v>44855</v>
      </c>
      <c r="BL768" s="1">
        <v>45199</v>
      </c>
      <c r="BM768">
        <v>35</v>
      </c>
      <c r="BN768">
        <v>0</v>
      </c>
      <c r="BO768">
        <v>7</v>
      </c>
      <c r="BP768">
        <v>7</v>
      </c>
      <c r="BQ768">
        <v>7</v>
      </c>
      <c r="BR768">
        <v>7</v>
      </c>
      <c r="BS768">
        <v>7</v>
      </c>
      <c r="BT768">
        <v>0</v>
      </c>
      <c r="BU768" t="str">
        <f>"8:00 AM"</f>
        <v>8:00 AM</v>
      </c>
      <c r="BV768" t="str">
        <f>"4:00 PM"</f>
        <v>4:00 PM</v>
      </c>
      <c r="BW768" t="s">
        <v>164</v>
      </c>
      <c r="BX768">
        <v>0</v>
      </c>
      <c r="BY768">
        <v>12</v>
      </c>
      <c r="BZ768" t="s">
        <v>113</v>
      </c>
      <c r="CB768" t="s">
        <v>2650</v>
      </c>
      <c r="CC768" t="s">
        <v>2651</v>
      </c>
      <c r="CE768" t="s">
        <v>2012</v>
      </c>
      <c r="CF768" t="s">
        <v>118</v>
      </c>
      <c r="CG768" s="4">
        <v>96951</v>
      </c>
      <c r="CH768" s="2">
        <v>8.19</v>
      </c>
      <c r="CI768" s="2">
        <v>8.19</v>
      </c>
      <c r="CJ768" s="2">
        <v>12.28</v>
      </c>
      <c r="CK768" s="2">
        <v>12.28</v>
      </c>
      <c r="CL768" t="s">
        <v>131</v>
      </c>
      <c r="CM768" t="s">
        <v>183</v>
      </c>
      <c r="CN768" t="s">
        <v>133</v>
      </c>
      <c r="CP768" t="s">
        <v>113</v>
      </c>
      <c r="CQ768" t="s">
        <v>134</v>
      </c>
      <c r="CR768" t="s">
        <v>113</v>
      </c>
      <c r="CS768" t="s">
        <v>134</v>
      </c>
      <c r="CT768" t="s">
        <v>132</v>
      </c>
      <c r="CU768" t="s">
        <v>134</v>
      </c>
      <c r="CV768" t="s">
        <v>132</v>
      </c>
      <c r="CW768" t="s">
        <v>3110</v>
      </c>
      <c r="CX768" s="5">
        <v>16702872664</v>
      </c>
      <c r="CY768" t="s">
        <v>239</v>
      </c>
      <c r="CZ768" t="s">
        <v>132</v>
      </c>
      <c r="DA768" t="s">
        <v>134</v>
      </c>
      <c r="DB768" t="s">
        <v>113</v>
      </c>
      <c r="DC768" t="s">
        <v>2646</v>
      </c>
      <c r="DD768" t="s">
        <v>2647</v>
      </c>
      <c r="DE768" t="s">
        <v>246</v>
      </c>
      <c r="DF768" t="s">
        <v>3111</v>
      </c>
      <c r="DG768" t="s">
        <v>239</v>
      </c>
    </row>
    <row r="769" spans="1:111" ht="14.45" customHeight="1" x14ac:dyDescent="0.25">
      <c r="A769" t="s">
        <v>3112</v>
      </c>
      <c r="B769" t="s">
        <v>356</v>
      </c>
      <c r="C769" s="1">
        <v>44776.386606481479</v>
      </c>
      <c r="D769" s="1">
        <v>44855</v>
      </c>
      <c r="E769" t="s">
        <v>170</v>
      </c>
      <c r="G769" t="s">
        <v>113</v>
      </c>
      <c r="H769" t="s">
        <v>113</v>
      </c>
      <c r="I769" t="s">
        <v>113</v>
      </c>
      <c r="J769" t="s">
        <v>2239</v>
      </c>
      <c r="K769" t="s">
        <v>2240</v>
      </c>
      <c r="L769" t="s">
        <v>3113</v>
      </c>
      <c r="M769" t="s">
        <v>3104</v>
      </c>
      <c r="N769" t="s">
        <v>117</v>
      </c>
      <c r="O769" t="s">
        <v>118</v>
      </c>
      <c r="P769" s="4">
        <v>96950</v>
      </c>
      <c r="Q769" t="s">
        <v>119</v>
      </c>
      <c r="R769" t="s">
        <v>386</v>
      </c>
      <c r="S769" s="5">
        <v>16702344000</v>
      </c>
      <c r="U769">
        <v>812112</v>
      </c>
      <c r="V769" t="s">
        <v>120</v>
      </c>
      <c r="X769" t="s">
        <v>2243</v>
      </c>
      <c r="Y769" t="s">
        <v>2244</v>
      </c>
      <c r="Z769" t="s">
        <v>1728</v>
      </c>
      <c r="AA769" t="s">
        <v>390</v>
      </c>
      <c r="AB769" t="s">
        <v>3113</v>
      </c>
      <c r="AC769" t="s">
        <v>3104</v>
      </c>
      <c r="AD769" t="s">
        <v>117</v>
      </c>
      <c r="AE769" t="s">
        <v>118</v>
      </c>
      <c r="AF769" s="4">
        <v>96950</v>
      </c>
      <c r="AG769" t="s">
        <v>119</v>
      </c>
      <c r="AH769" t="s">
        <v>386</v>
      </c>
      <c r="AI769" s="5">
        <v>16702344000</v>
      </c>
      <c r="AK769" t="s">
        <v>1626</v>
      </c>
      <c r="BC769" t="str">
        <f>"39-5012.00"</f>
        <v>39-5012.00</v>
      </c>
      <c r="BD769" t="s">
        <v>806</v>
      </c>
      <c r="BE769" t="s">
        <v>3114</v>
      </c>
      <c r="BF769" t="s">
        <v>1096</v>
      </c>
      <c r="BG769">
        <v>10</v>
      </c>
      <c r="BI769" s="1">
        <v>44835</v>
      </c>
      <c r="BJ769" s="1">
        <v>45199</v>
      </c>
      <c r="BM769">
        <v>40</v>
      </c>
      <c r="BN769">
        <v>0</v>
      </c>
      <c r="BO769">
        <v>8</v>
      </c>
      <c r="BP769">
        <v>8</v>
      </c>
      <c r="BQ769">
        <v>8</v>
      </c>
      <c r="BR769">
        <v>8</v>
      </c>
      <c r="BS769">
        <v>8</v>
      </c>
      <c r="BT769">
        <v>0</v>
      </c>
      <c r="BU769" t="str">
        <f>"8:00 AM"</f>
        <v>8:00 AM</v>
      </c>
      <c r="BV769" t="str">
        <f>"5:00 PM"</f>
        <v>5:00 PM</v>
      </c>
      <c r="BW769" t="s">
        <v>164</v>
      </c>
      <c r="BX769">
        <v>24</v>
      </c>
      <c r="BY769">
        <v>24</v>
      </c>
      <c r="BZ769" t="s">
        <v>113</v>
      </c>
      <c r="CB769" t="s">
        <v>3115</v>
      </c>
      <c r="CC769" t="s">
        <v>3116</v>
      </c>
      <c r="CD769" t="s">
        <v>3104</v>
      </c>
      <c r="CE769" t="s">
        <v>117</v>
      </c>
      <c r="CF769" t="s">
        <v>118</v>
      </c>
      <c r="CG769" s="4">
        <v>96950</v>
      </c>
      <c r="CJ769" s="2">
        <v>7.52</v>
      </c>
      <c r="CK769" s="2">
        <v>7.52</v>
      </c>
      <c r="CL769" t="s">
        <v>131</v>
      </c>
      <c r="CM769" t="s">
        <v>132</v>
      </c>
      <c r="CN769" t="s">
        <v>133</v>
      </c>
      <c r="CP769" t="s">
        <v>113</v>
      </c>
      <c r="CQ769" t="s">
        <v>134</v>
      </c>
      <c r="CR769" t="s">
        <v>113</v>
      </c>
      <c r="CS769" t="s">
        <v>134</v>
      </c>
      <c r="CT769" t="s">
        <v>134</v>
      </c>
      <c r="CU769" t="s">
        <v>134</v>
      </c>
      <c r="CV769" t="s">
        <v>132</v>
      </c>
      <c r="CW769" t="s">
        <v>3117</v>
      </c>
      <c r="CX769" s="5">
        <v>16702344000</v>
      </c>
      <c r="CY769" t="s">
        <v>1626</v>
      </c>
      <c r="CZ769" t="s">
        <v>132</v>
      </c>
      <c r="DA769" t="s">
        <v>134</v>
      </c>
      <c r="DB769" t="s">
        <v>113</v>
      </c>
    </row>
    <row r="770" spans="1:111" ht="14.45" customHeight="1" x14ac:dyDescent="0.25">
      <c r="A770" t="s">
        <v>3118</v>
      </c>
      <c r="B770" t="s">
        <v>356</v>
      </c>
      <c r="C770" s="1">
        <v>44741.983935416669</v>
      </c>
      <c r="D770" s="1">
        <v>44855</v>
      </c>
      <c r="E770" t="s">
        <v>170</v>
      </c>
      <c r="G770" t="s">
        <v>113</v>
      </c>
      <c r="H770" t="s">
        <v>113</v>
      </c>
      <c r="I770" t="s">
        <v>113</v>
      </c>
      <c r="J770" t="s">
        <v>3119</v>
      </c>
      <c r="K770" t="s">
        <v>3120</v>
      </c>
      <c r="L770" t="s">
        <v>3121</v>
      </c>
      <c r="M770" t="s">
        <v>1801</v>
      </c>
      <c r="N770" t="s">
        <v>695</v>
      </c>
      <c r="O770" t="s">
        <v>118</v>
      </c>
      <c r="P770" s="4">
        <v>96952</v>
      </c>
      <c r="Q770" t="s">
        <v>119</v>
      </c>
      <c r="R770" t="s">
        <v>386</v>
      </c>
      <c r="S770" s="5">
        <v>16702859770</v>
      </c>
      <c r="U770">
        <v>72232</v>
      </c>
      <c r="V770" t="s">
        <v>120</v>
      </c>
      <c r="X770" t="s">
        <v>3122</v>
      </c>
      <c r="Y770" t="s">
        <v>3123</v>
      </c>
      <c r="Z770" t="s">
        <v>3124</v>
      </c>
      <c r="AA770" t="s">
        <v>1092</v>
      </c>
      <c r="AB770" t="s">
        <v>3121</v>
      </c>
      <c r="AC770" t="s">
        <v>1801</v>
      </c>
      <c r="AD770" t="s">
        <v>695</v>
      </c>
      <c r="AE770" t="s">
        <v>118</v>
      </c>
      <c r="AF770" s="4">
        <v>96952</v>
      </c>
      <c r="AG770" t="s">
        <v>119</v>
      </c>
      <c r="AH770" t="s">
        <v>386</v>
      </c>
      <c r="AI770" s="5">
        <v>16702859770</v>
      </c>
      <c r="AK770" t="s">
        <v>3125</v>
      </c>
      <c r="BC770" t="str">
        <f>"35-2021.00"</f>
        <v>35-2021.00</v>
      </c>
      <c r="BD770" t="s">
        <v>1703</v>
      </c>
      <c r="BE770" t="s">
        <v>3126</v>
      </c>
      <c r="BF770" t="s">
        <v>3127</v>
      </c>
      <c r="BG770">
        <v>4</v>
      </c>
      <c r="BI770" s="1">
        <v>44835</v>
      </c>
      <c r="BJ770" s="1">
        <v>45199</v>
      </c>
      <c r="BM770">
        <v>35</v>
      </c>
      <c r="BN770">
        <v>0</v>
      </c>
      <c r="BO770">
        <v>7</v>
      </c>
      <c r="BP770">
        <v>7</v>
      </c>
      <c r="BQ770">
        <v>7</v>
      </c>
      <c r="BR770">
        <v>7</v>
      </c>
      <c r="BS770">
        <v>7</v>
      </c>
      <c r="BT770">
        <v>0</v>
      </c>
      <c r="BU770" t="str">
        <f>"9:00 AM"</f>
        <v>9:00 AM</v>
      </c>
      <c r="BV770" t="str">
        <f>"5:00 PM"</f>
        <v>5:00 PM</v>
      </c>
      <c r="BW770" t="s">
        <v>164</v>
      </c>
      <c r="BX770">
        <v>1</v>
      </c>
      <c r="BY770">
        <v>3</v>
      </c>
      <c r="BZ770" t="s">
        <v>113</v>
      </c>
      <c r="CB770" t="s">
        <v>3128</v>
      </c>
      <c r="CC770" t="s">
        <v>1801</v>
      </c>
      <c r="CE770" t="s">
        <v>695</v>
      </c>
      <c r="CF770" t="s">
        <v>118</v>
      </c>
      <c r="CG770" s="4">
        <v>96952</v>
      </c>
      <c r="CH770" s="2">
        <v>7.71</v>
      </c>
      <c r="CI770" s="2">
        <v>7.71</v>
      </c>
      <c r="CJ770" s="2">
        <v>11.57</v>
      </c>
      <c r="CK770" s="2">
        <v>11.57</v>
      </c>
      <c r="CL770" t="s">
        <v>131</v>
      </c>
      <c r="CM770" t="s">
        <v>228</v>
      </c>
      <c r="CN770" t="s">
        <v>133</v>
      </c>
      <c r="CP770" t="s">
        <v>113</v>
      </c>
      <c r="CQ770" t="s">
        <v>134</v>
      </c>
      <c r="CR770" t="s">
        <v>134</v>
      </c>
      <c r="CS770" t="s">
        <v>134</v>
      </c>
      <c r="CT770" t="s">
        <v>134</v>
      </c>
      <c r="CU770" t="s">
        <v>134</v>
      </c>
      <c r="CV770" t="s">
        <v>134</v>
      </c>
      <c r="CW770" t="s">
        <v>3129</v>
      </c>
      <c r="CX770" s="5">
        <v>16702859770</v>
      </c>
      <c r="CY770" t="s">
        <v>3125</v>
      </c>
      <c r="CZ770" t="s">
        <v>533</v>
      </c>
      <c r="DA770" t="s">
        <v>134</v>
      </c>
      <c r="DB770" t="s">
        <v>113</v>
      </c>
    </row>
    <row r="771" spans="1:111" ht="14.45" customHeight="1" x14ac:dyDescent="0.25">
      <c r="A771" t="s">
        <v>3130</v>
      </c>
      <c r="B771" t="s">
        <v>187</v>
      </c>
      <c r="C771" s="1">
        <v>44746.920024999999</v>
      </c>
      <c r="D771" s="1">
        <v>44855</v>
      </c>
      <c r="E771" t="s">
        <v>170</v>
      </c>
      <c r="G771" t="s">
        <v>134</v>
      </c>
      <c r="H771" t="s">
        <v>113</v>
      </c>
      <c r="I771" t="s">
        <v>113</v>
      </c>
      <c r="J771" t="s">
        <v>3131</v>
      </c>
      <c r="K771" t="s">
        <v>3132</v>
      </c>
      <c r="L771" t="s">
        <v>3133</v>
      </c>
      <c r="N771" t="s">
        <v>117</v>
      </c>
      <c r="O771" t="s">
        <v>118</v>
      </c>
      <c r="P771" s="4">
        <v>96950</v>
      </c>
      <c r="Q771" t="s">
        <v>119</v>
      </c>
      <c r="S771" s="5">
        <v>16702345500</v>
      </c>
      <c r="U771">
        <v>561510</v>
      </c>
      <c r="V771" t="s">
        <v>120</v>
      </c>
      <c r="X771" t="s">
        <v>629</v>
      </c>
      <c r="Y771" t="s">
        <v>3134</v>
      </c>
      <c r="AA771" t="s">
        <v>144</v>
      </c>
      <c r="AB771" t="s">
        <v>3133</v>
      </c>
      <c r="AD771" t="s">
        <v>117</v>
      </c>
      <c r="AE771" t="s">
        <v>118</v>
      </c>
      <c r="AF771" s="4">
        <v>96950</v>
      </c>
      <c r="AG771" t="s">
        <v>119</v>
      </c>
      <c r="AI771" s="5">
        <v>16702345500</v>
      </c>
      <c r="AK771" t="s">
        <v>3135</v>
      </c>
      <c r="AL771" t="s">
        <v>777</v>
      </c>
      <c r="AM771" t="s">
        <v>778</v>
      </c>
      <c r="AN771" t="s">
        <v>779</v>
      </c>
      <c r="AP771" t="s">
        <v>780</v>
      </c>
      <c r="AR771" t="s">
        <v>117</v>
      </c>
      <c r="AS771" t="s">
        <v>118</v>
      </c>
      <c r="AT771" s="4">
        <v>96950</v>
      </c>
      <c r="AU771" t="s">
        <v>119</v>
      </c>
      <c r="AW771" s="5">
        <v>16702353403</v>
      </c>
      <c r="AY771" t="s">
        <v>3136</v>
      </c>
      <c r="AZ771" t="s">
        <v>782</v>
      </c>
      <c r="BC771" t="str">
        <f>"39-7011.00"</f>
        <v>39-7011.00</v>
      </c>
      <c r="BD771" t="s">
        <v>377</v>
      </c>
      <c r="BE771" t="s">
        <v>3137</v>
      </c>
      <c r="BF771" t="s">
        <v>379</v>
      </c>
      <c r="BG771">
        <v>4</v>
      </c>
      <c r="BH771">
        <v>4</v>
      </c>
      <c r="BI771" s="1">
        <v>44835</v>
      </c>
      <c r="BJ771" s="1">
        <v>45199</v>
      </c>
      <c r="BK771" s="1">
        <v>44855</v>
      </c>
      <c r="BL771" s="1">
        <v>45199</v>
      </c>
      <c r="BM771">
        <v>35</v>
      </c>
      <c r="BN771">
        <v>0</v>
      </c>
      <c r="BO771">
        <v>7</v>
      </c>
      <c r="BP771">
        <v>7</v>
      </c>
      <c r="BQ771">
        <v>7</v>
      </c>
      <c r="BR771">
        <v>7</v>
      </c>
      <c r="BS771">
        <v>7</v>
      </c>
      <c r="BT771">
        <v>0</v>
      </c>
      <c r="BU771" t="str">
        <f>"9:00 AM"</f>
        <v>9:00 AM</v>
      </c>
      <c r="BV771" t="str">
        <f>"5:00 PM"</f>
        <v>5:00 PM</v>
      </c>
      <c r="BW771" t="s">
        <v>164</v>
      </c>
      <c r="BX771">
        <v>0</v>
      </c>
      <c r="BY771">
        <v>12</v>
      </c>
      <c r="BZ771" t="s">
        <v>113</v>
      </c>
      <c r="CB771" t="s">
        <v>3138</v>
      </c>
      <c r="CC771" t="s">
        <v>3139</v>
      </c>
      <c r="CE771" t="s">
        <v>117</v>
      </c>
      <c r="CF771" t="s">
        <v>118</v>
      </c>
      <c r="CG771" s="4">
        <v>96950</v>
      </c>
      <c r="CH771" s="2">
        <v>9.85</v>
      </c>
      <c r="CI771" s="2">
        <v>9.85</v>
      </c>
      <c r="CJ771" s="2">
        <v>14.78</v>
      </c>
      <c r="CK771" s="2">
        <v>14.78</v>
      </c>
      <c r="CL771" t="s">
        <v>131</v>
      </c>
      <c r="CN771" t="s">
        <v>133</v>
      </c>
      <c r="CP771" t="s">
        <v>113</v>
      </c>
      <c r="CQ771" t="s">
        <v>134</v>
      </c>
      <c r="CR771" t="s">
        <v>113</v>
      </c>
      <c r="CS771" t="s">
        <v>134</v>
      </c>
      <c r="CT771" t="s">
        <v>132</v>
      </c>
      <c r="CU771" t="s">
        <v>134</v>
      </c>
      <c r="CV771" t="s">
        <v>132</v>
      </c>
      <c r="CW771" t="s">
        <v>786</v>
      </c>
      <c r="CX771" s="5" t="s">
        <v>3140</v>
      </c>
      <c r="CY771" t="s">
        <v>776</v>
      </c>
      <c r="CZ771" t="s">
        <v>132</v>
      </c>
      <c r="DA771" t="s">
        <v>134</v>
      </c>
      <c r="DB771" t="s">
        <v>113</v>
      </c>
    </row>
    <row r="772" spans="1:111" ht="14.45" customHeight="1" x14ac:dyDescent="0.25">
      <c r="A772" t="s">
        <v>3141</v>
      </c>
      <c r="B772" t="s">
        <v>356</v>
      </c>
      <c r="C772" s="1">
        <v>44737.18245</v>
      </c>
      <c r="D772" s="1">
        <v>44855</v>
      </c>
      <c r="E772" t="s">
        <v>112</v>
      </c>
      <c r="F772" s="1">
        <v>44833.833333333336</v>
      </c>
      <c r="G772" t="s">
        <v>113</v>
      </c>
      <c r="H772" t="s">
        <v>113</v>
      </c>
      <c r="I772" t="s">
        <v>113</v>
      </c>
      <c r="J772" t="s">
        <v>1182</v>
      </c>
      <c r="K772" t="s">
        <v>1183</v>
      </c>
      <c r="L772" t="s">
        <v>1184</v>
      </c>
      <c r="M772" t="s">
        <v>1185</v>
      </c>
      <c r="N772" t="s">
        <v>117</v>
      </c>
      <c r="O772" t="s">
        <v>118</v>
      </c>
      <c r="P772" s="4">
        <v>96950</v>
      </c>
      <c r="Q772" t="s">
        <v>119</v>
      </c>
      <c r="S772" s="5">
        <v>16702341367</v>
      </c>
      <c r="U772">
        <v>32311</v>
      </c>
      <c r="V772" t="s">
        <v>120</v>
      </c>
      <c r="X772" t="s">
        <v>1186</v>
      </c>
      <c r="Y772" t="s">
        <v>1196</v>
      </c>
      <c r="Z772" t="s">
        <v>1188</v>
      </c>
      <c r="AA772" t="s">
        <v>477</v>
      </c>
      <c r="AB772" t="s">
        <v>1184</v>
      </c>
      <c r="AC772" t="s">
        <v>1185</v>
      </c>
      <c r="AD772" t="s">
        <v>117</v>
      </c>
      <c r="AE772" t="s">
        <v>118</v>
      </c>
      <c r="AF772" s="4">
        <v>96950</v>
      </c>
      <c r="AG772" t="s">
        <v>119</v>
      </c>
      <c r="AI772" s="5">
        <v>16702341367</v>
      </c>
      <c r="AK772" t="s">
        <v>1190</v>
      </c>
      <c r="BC772" t="str">
        <f>"53-3031.00"</f>
        <v>53-3031.00</v>
      </c>
      <c r="BD772" t="s">
        <v>671</v>
      </c>
      <c r="BE772" t="s">
        <v>3142</v>
      </c>
      <c r="BF772" t="s">
        <v>3143</v>
      </c>
      <c r="BG772">
        <v>1</v>
      </c>
      <c r="BI772" s="1">
        <v>44835</v>
      </c>
      <c r="BJ772" s="1">
        <v>45199</v>
      </c>
      <c r="BM772">
        <v>35</v>
      </c>
      <c r="BN772">
        <v>0</v>
      </c>
      <c r="BO772">
        <v>7</v>
      </c>
      <c r="BP772">
        <v>7</v>
      </c>
      <c r="BQ772">
        <v>7</v>
      </c>
      <c r="BR772">
        <v>7</v>
      </c>
      <c r="BS772">
        <v>7</v>
      </c>
      <c r="BT772">
        <v>0</v>
      </c>
      <c r="BU772" t="str">
        <f>"9:00 AM"</f>
        <v>9:00 AM</v>
      </c>
      <c r="BV772" t="str">
        <f>"5:00 PM"</f>
        <v>5:00 PM</v>
      </c>
      <c r="BW772" t="s">
        <v>164</v>
      </c>
      <c r="BX772">
        <v>0</v>
      </c>
      <c r="BY772">
        <v>12</v>
      </c>
      <c r="BZ772" t="s">
        <v>113</v>
      </c>
      <c r="CB772" t="s">
        <v>3144</v>
      </c>
      <c r="CC772" t="s">
        <v>1184</v>
      </c>
      <c r="CD772" t="s">
        <v>1185</v>
      </c>
      <c r="CE772" t="s">
        <v>117</v>
      </c>
      <c r="CF772" t="s">
        <v>118</v>
      </c>
      <c r="CG772" s="4">
        <v>96950</v>
      </c>
      <c r="CH772" s="2">
        <v>7.82</v>
      </c>
      <c r="CI772" s="2">
        <v>7.82</v>
      </c>
      <c r="CJ772" s="2">
        <v>11.73</v>
      </c>
      <c r="CK772" s="2">
        <v>11.73</v>
      </c>
      <c r="CL772" t="s">
        <v>131</v>
      </c>
      <c r="CN772" t="s">
        <v>133</v>
      </c>
      <c r="CP772" t="s">
        <v>113</v>
      </c>
      <c r="CQ772" t="s">
        <v>134</v>
      </c>
      <c r="CR772" t="s">
        <v>113</v>
      </c>
      <c r="CS772" t="s">
        <v>134</v>
      </c>
      <c r="CT772" t="s">
        <v>132</v>
      </c>
      <c r="CU772" t="s">
        <v>134</v>
      </c>
      <c r="CV772" t="s">
        <v>132</v>
      </c>
      <c r="CW772" t="s">
        <v>1195</v>
      </c>
      <c r="CX772" s="5">
        <v>16702341367</v>
      </c>
      <c r="CY772" t="s">
        <v>1190</v>
      </c>
      <c r="CZ772" t="s">
        <v>132</v>
      </c>
      <c r="DA772" t="s">
        <v>134</v>
      </c>
      <c r="DB772" t="s">
        <v>113</v>
      </c>
      <c r="DC772" t="s">
        <v>1186</v>
      </c>
      <c r="DD772" t="s">
        <v>1187</v>
      </c>
      <c r="DE772" t="s">
        <v>1197</v>
      </c>
      <c r="DF772" t="s">
        <v>1182</v>
      </c>
      <c r="DG772" t="s">
        <v>1190</v>
      </c>
    </row>
    <row r="773" spans="1:111" ht="14.45" customHeight="1" x14ac:dyDescent="0.25">
      <c r="A773" t="s">
        <v>2835</v>
      </c>
      <c r="B773" t="s">
        <v>356</v>
      </c>
      <c r="C773" s="1">
        <v>44766.861723842594</v>
      </c>
      <c r="D773" s="1">
        <v>44854</v>
      </c>
      <c r="E773" t="s">
        <v>170</v>
      </c>
      <c r="G773" t="s">
        <v>134</v>
      </c>
      <c r="H773" t="s">
        <v>113</v>
      </c>
      <c r="I773" t="s">
        <v>113</v>
      </c>
      <c r="J773" t="s">
        <v>2836</v>
      </c>
      <c r="K773" t="s">
        <v>2837</v>
      </c>
      <c r="L773" t="s">
        <v>2838</v>
      </c>
      <c r="N773" t="s">
        <v>117</v>
      </c>
      <c r="O773" t="s">
        <v>118</v>
      </c>
      <c r="P773" s="4">
        <v>96950</v>
      </c>
      <c r="Q773" t="s">
        <v>119</v>
      </c>
      <c r="R773" t="s">
        <v>1405</v>
      </c>
      <c r="S773" s="5">
        <v>2871121</v>
      </c>
      <c r="U773">
        <v>722511</v>
      </c>
      <c r="V773" t="s">
        <v>120</v>
      </c>
      <c r="X773" t="s">
        <v>2839</v>
      </c>
      <c r="Y773" t="s">
        <v>2840</v>
      </c>
      <c r="AA773" t="s">
        <v>144</v>
      </c>
      <c r="AB773" t="s">
        <v>2838</v>
      </c>
      <c r="AD773" t="s">
        <v>117</v>
      </c>
      <c r="AE773" t="s">
        <v>118</v>
      </c>
      <c r="AF773" s="4">
        <v>96950</v>
      </c>
      <c r="AG773" t="s">
        <v>119</v>
      </c>
      <c r="AH773" t="s">
        <v>1405</v>
      </c>
      <c r="AI773" s="5">
        <v>2871121</v>
      </c>
      <c r="AK773" t="s">
        <v>2841</v>
      </c>
      <c r="BC773" t="str">
        <f>"35-1011.00"</f>
        <v>35-1011.00</v>
      </c>
      <c r="BD773" t="s">
        <v>918</v>
      </c>
      <c r="BE773" t="s">
        <v>2842</v>
      </c>
      <c r="BF773" t="s">
        <v>2843</v>
      </c>
      <c r="BG773">
        <v>1</v>
      </c>
      <c r="BI773" s="1">
        <v>44835</v>
      </c>
      <c r="BJ773" s="1">
        <v>45199</v>
      </c>
      <c r="BM773">
        <v>40</v>
      </c>
      <c r="BN773">
        <v>8</v>
      </c>
      <c r="BO773">
        <v>0</v>
      </c>
      <c r="BP773">
        <v>0</v>
      </c>
      <c r="BQ773">
        <v>8</v>
      </c>
      <c r="BR773">
        <v>8</v>
      </c>
      <c r="BS773">
        <v>8</v>
      </c>
      <c r="BT773">
        <v>8</v>
      </c>
      <c r="BU773" t="str">
        <f>"10:00 AM"</f>
        <v>10:00 AM</v>
      </c>
      <c r="BV773" t="str">
        <f>"8:00 AM"</f>
        <v>8:00 AM</v>
      </c>
      <c r="BW773" t="s">
        <v>164</v>
      </c>
      <c r="BX773">
        <v>0</v>
      </c>
      <c r="BY773">
        <v>24</v>
      </c>
      <c r="BZ773" t="s">
        <v>134</v>
      </c>
      <c r="CA773">
        <v>3</v>
      </c>
      <c r="CB773" t="s">
        <v>2844</v>
      </c>
      <c r="CC773" t="s">
        <v>2845</v>
      </c>
      <c r="CE773" t="s">
        <v>117</v>
      </c>
      <c r="CF773" t="s">
        <v>118</v>
      </c>
      <c r="CG773" s="4">
        <v>96950</v>
      </c>
      <c r="CH773" s="2">
        <v>13.71</v>
      </c>
      <c r="CI773" s="2">
        <v>14</v>
      </c>
      <c r="CJ773" s="2">
        <v>20.57</v>
      </c>
      <c r="CK773" s="2">
        <v>21</v>
      </c>
      <c r="CL773" t="s">
        <v>131</v>
      </c>
      <c r="CM773" t="s">
        <v>132</v>
      </c>
      <c r="CN773" t="s">
        <v>133</v>
      </c>
      <c r="CP773" t="s">
        <v>113</v>
      </c>
      <c r="CQ773" t="s">
        <v>134</v>
      </c>
      <c r="CR773" t="s">
        <v>113</v>
      </c>
      <c r="CS773" t="s">
        <v>134</v>
      </c>
      <c r="CT773" t="s">
        <v>132</v>
      </c>
      <c r="CU773" t="s">
        <v>134</v>
      </c>
      <c r="CV773" t="s">
        <v>132</v>
      </c>
      <c r="CW773" t="s">
        <v>2846</v>
      </c>
      <c r="CX773" s="5">
        <v>16702871121</v>
      </c>
      <c r="CY773" t="s">
        <v>2841</v>
      </c>
      <c r="CZ773" t="s">
        <v>624</v>
      </c>
      <c r="DA773" t="s">
        <v>134</v>
      </c>
      <c r="DB773" t="s">
        <v>113</v>
      </c>
    </row>
    <row r="774" spans="1:111" ht="14.45" customHeight="1" x14ac:dyDescent="0.25">
      <c r="A774" t="s">
        <v>2847</v>
      </c>
      <c r="B774" t="s">
        <v>111</v>
      </c>
      <c r="C774" s="1">
        <v>44845.907946064814</v>
      </c>
      <c r="D774" s="1">
        <v>44854</v>
      </c>
      <c r="E774" t="s">
        <v>112</v>
      </c>
      <c r="F774" s="1">
        <v>44831.833333333336</v>
      </c>
      <c r="G774" t="s">
        <v>113</v>
      </c>
      <c r="H774" t="s">
        <v>113</v>
      </c>
      <c r="I774" t="s">
        <v>113</v>
      </c>
      <c r="J774" t="s">
        <v>2848</v>
      </c>
      <c r="L774" t="s">
        <v>2849</v>
      </c>
      <c r="M774" t="s">
        <v>2849</v>
      </c>
      <c r="N774" t="s">
        <v>141</v>
      </c>
      <c r="O774" t="s">
        <v>118</v>
      </c>
      <c r="P774" s="4">
        <v>96950</v>
      </c>
      <c r="Q774" t="s">
        <v>119</v>
      </c>
      <c r="S774" s="5">
        <v>16702346445</v>
      </c>
      <c r="T774">
        <v>2263</v>
      </c>
      <c r="U774">
        <v>44413</v>
      </c>
      <c r="V774" t="s">
        <v>120</v>
      </c>
      <c r="X774" t="s">
        <v>2850</v>
      </c>
      <c r="Y774" t="s">
        <v>2851</v>
      </c>
      <c r="AA774" t="s">
        <v>2852</v>
      </c>
      <c r="AB774" t="s">
        <v>2853</v>
      </c>
      <c r="AC774" t="s">
        <v>2853</v>
      </c>
      <c r="AD774" t="s">
        <v>141</v>
      </c>
      <c r="AE774" t="s">
        <v>118</v>
      </c>
      <c r="AF774" s="4">
        <v>96950</v>
      </c>
      <c r="AG774" t="s">
        <v>119</v>
      </c>
      <c r="AI774" s="5">
        <v>16702346445</v>
      </c>
      <c r="AJ774">
        <v>2263</v>
      </c>
      <c r="AK774" t="s">
        <v>2854</v>
      </c>
      <c r="BC774" t="str">
        <f>"43-3031.00"</f>
        <v>43-3031.00</v>
      </c>
      <c r="BD774" t="s">
        <v>316</v>
      </c>
      <c r="BE774" t="s">
        <v>2855</v>
      </c>
      <c r="BF774" t="s">
        <v>2092</v>
      </c>
      <c r="BG774">
        <v>1</v>
      </c>
      <c r="BI774" s="1">
        <v>44833</v>
      </c>
      <c r="BJ774" s="1">
        <v>45197</v>
      </c>
      <c r="BM774">
        <v>40</v>
      </c>
      <c r="BN774">
        <v>0</v>
      </c>
      <c r="BO774">
        <v>8</v>
      </c>
      <c r="BP774">
        <v>8</v>
      </c>
      <c r="BQ774">
        <v>8</v>
      </c>
      <c r="BR774">
        <v>8</v>
      </c>
      <c r="BS774">
        <v>8</v>
      </c>
      <c r="BT774">
        <v>0</v>
      </c>
      <c r="BU774" t="str">
        <f>"8:00 AM"</f>
        <v>8:00 AM</v>
      </c>
      <c r="BV774" t="str">
        <f>"5:00 PM"</f>
        <v>5:00 PM</v>
      </c>
      <c r="BW774" t="s">
        <v>394</v>
      </c>
      <c r="BX774">
        <v>0</v>
      </c>
      <c r="BY774">
        <v>24</v>
      </c>
      <c r="BZ774" t="s">
        <v>113</v>
      </c>
      <c r="CB774" s="3" t="s">
        <v>2856</v>
      </c>
      <c r="CC774" t="s">
        <v>2857</v>
      </c>
      <c r="CD774" t="s">
        <v>2857</v>
      </c>
      <c r="CE774" t="s">
        <v>141</v>
      </c>
      <c r="CF774" t="s">
        <v>118</v>
      </c>
      <c r="CG774" s="4">
        <v>96950</v>
      </c>
      <c r="CH774" s="2">
        <v>11.21</v>
      </c>
      <c r="CI774" s="2">
        <v>11.21</v>
      </c>
      <c r="CJ774" s="2">
        <v>16.809999999999999</v>
      </c>
      <c r="CK774" s="2">
        <v>16.809999999999999</v>
      </c>
      <c r="CL774" t="s">
        <v>131</v>
      </c>
      <c r="CM774" t="s">
        <v>2858</v>
      </c>
      <c r="CN774" t="s">
        <v>133</v>
      </c>
      <c r="CP774" t="s">
        <v>113</v>
      </c>
      <c r="CQ774" t="s">
        <v>134</v>
      </c>
      <c r="CR774" t="s">
        <v>113</v>
      </c>
      <c r="CS774" t="s">
        <v>134</v>
      </c>
      <c r="CT774" t="s">
        <v>132</v>
      </c>
      <c r="CU774" t="s">
        <v>134</v>
      </c>
      <c r="CV774" t="s">
        <v>132</v>
      </c>
      <c r="CW774" t="s">
        <v>132</v>
      </c>
      <c r="CX774" s="5">
        <v>16702346445</v>
      </c>
      <c r="CY774" t="s">
        <v>2854</v>
      </c>
      <c r="CZ774" t="s">
        <v>132</v>
      </c>
      <c r="DA774" t="s">
        <v>134</v>
      </c>
      <c r="DB774" t="s">
        <v>113</v>
      </c>
      <c r="DC774" t="s">
        <v>2850</v>
      </c>
      <c r="DD774" t="s">
        <v>2851</v>
      </c>
      <c r="DF774" t="s">
        <v>2848</v>
      </c>
      <c r="DG774" t="s">
        <v>2854</v>
      </c>
    </row>
    <row r="775" spans="1:111" ht="14.45" customHeight="1" x14ac:dyDescent="0.25">
      <c r="A775" t="s">
        <v>2859</v>
      </c>
      <c r="B775" t="s">
        <v>356</v>
      </c>
      <c r="C775" s="1">
        <v>44776.438208101848</v>
      </c>
      <c r="D775" s="1">
        <v>44854</v>
      </c>
      <c r="E775" t="s">
        <v>170</v>
      </c>
      <c r="G775" t="s">
        <v>113</v>
      </c>
      <c r="H775" t="s">
        <v>113</v>
      </c>
      <c r="I775" t="s">
        <v>113</v>
      </c>
      <c r="J775" t="s">
        <v>1617</v>
      </c>
      <c r="K775" t="s">
        <v>1618</v>
      </c>
      <c r="L775" t="s">
        <v>2860</v>
      </c>
      <c r="M775" t="s">
        <v>2861</v>
      </c>
      <c r="N775" t="s">
        <v>141</v>
      </c>
      <c r="O775" t="s">
        <v>118</v>
      </c>
      <c r="P775" s="4">
        <v>96950</v>
      </c>
      <c r="Q775" t="s">
        <v>119</v>
      </c>
      <c r="R775" t="s">
        <v>1621</v>
      </c>
      <c r="S775" s="5">
        <v>16702344000</v>
      </c>
      <c r="U775">
        <v>561320</v>
      </c>
      <c r="V775" t="s">
        <v>120</v>
      </c>
      <c r="X775" t="s">
        <v>2862</v>
      </c>
      <c r="Y775" t="s">
        <v>2863</v>
      </c>
      <c r="Z775" t="s">
        <v>2864</v>
      </c>
      <c r="AA775" t="s">
        <v>1159</v>
      </c>
      <c r="AB775" t="s">
        <v>2860</v>
      </c>
      <c r="AC775" t="s">
        <v>2861</v>
      </c>
      <c r="AD775" t="s">
        <v>141</v>
      </c>
      <c r="AE775" t="s">
        <v>118</v>
      </c>
      <c r="AF775" s="4">
        <v>96950</v>
      </c>
      <c r="AG775" t="s">
        <v>119</v>
      </c>
      <c r="AH775" t="s">
        <v>1621</v>
      </c>
      <c r="AI775" s="5">
        <v>16702344000</v>
      </c>
      <c r="AK775" t="s">
        <v>1626</v>
      </c>
      <c r="BC775" t="str">
        <f>"51-3011.00"</f>
        <v>51-3011.00</v>
      </c>
      <c r="BD775" t="s">
        <v>718</v>
      </c>
      <c r="BE775" t="s">
        <v>2865</v>
      </c>
      <c r="BF775" t="s">
        <v>718</v>
      </c>
      <c r="BG775">
        <v>5</v>
      </c>
      <c r="BI775" s="1">
        <v>44835</v>
      </c>
      <c r="BJ775" s="1">
        <v>45199</v>
      </c>
      <c r="BM775">
        <v>40</v>
      </c>
      <c r="BN775">
        <v>0</v>
      </c>
      <c r="BO775">
        <v>8</v>
      </c>
      <c r="BP775">
        <v>8</v>
      </c>
      <c r="BQ775">
        <v>8</v>
      </c>
      <c r="BR775">
        <v>8</v>
      </c>
      <c r="BS775">
        <v>8</v>
      </c>
      <c r="BT775">
        <v>0</v>
      </c>
      <c r="BU775" t="str">
        <f>"7:00 AM"</f>
        <v>7:00 AM</v>
      </c>
      <c r="BV775" t="str">
        <f>"4:00 PM"</f>
        <v>4:00 PM</v>
      </c>
      <c r="BW775" t="s">
        <v>164</v>
      </c>
      <c r="BX775">
        <v>24</v>
      </c>
      <c r="BY775">
        <v>12</v>
      </c>
      <c r="BZ775" t="s">
        <v>113</v>
      </c>
      <c r="CB775" t="s">
        <v>2866</v>
      </c>
      <c r="CC775" t="s">
        <v>2867</v>
      </c>
      <c r="CD775" t="s">
        <v>2861</v>
      </c>
      <c r="CE775" t="s">
        <v>117</v>
      </c>
      <c r="CF775" t="s">
        <v>118</v>
      </c>
      <c r="CG775" s="4">
        <v>96950</v>
      </c>
      <c r="CH775" s="2">
        <v>7.96</v>
      </c>
      <c r="CI775" s="2">
        <v>7.96</v>
      </c>
      <c r="CJ775" s="2">
        <v>11.94</v>
      </c>
      <c r="CK775" s="2">
        <v>11.94</v>
      </c>
      <c r="CL775" t="s">
        <v>131</v>
      </c>
      <c r="CM775" t="s">
        <v>132</v>
      </c>
      <c r="CN775" t="s">
        <v>133</v>
      </c>
      <c r="CP775" t="s">
        <v>113</v>
      </c>
      <c r="CQ775" t="s">
        <v>134</v>
      </c>
      <c r="CR775" t="s">
        <v>113</v>
      </c>
      <c r="CS775" t="s">
        <v>134</v>
      </c>
      <c r="CT775" t="s">
        <v>134</v>
      </c>
      <c r="CU775" t="s">
        <v>134</v>
      </c>
      <c r="CV775" t="s">
        <v>132</v>
      </c>
      <c r="CW775" t="s">
        <v>2868</v>
      </c>
      <c r="CX775" s="5">
        <v>16702344000</v>
      </c>
      <c r="CY775" t="s">
        <v>1626</v>
      </c>
      <c r="CZ775" t="s">
        <v>132</v>
      </c>
      <c r="DA775" t="s">
        <v>134</v>
      </c>
      <c r="DB775" t="s">
        <v>113</v>
      </c>
    </row>
    <row r="776" spans="1:111" ht="14.45" customHeight="1" x14ac:dyDescent="0.25">
      <c r="A776" t="s">
        <v>2869</v>
      </c>
      <c r="B776" t="s">
        <v>356</v>
      </c>
      <c r="C776" s="1">
        <v>44787.098809953706</v>
      </c>
      <c r="D776" s="1">
        <v>44854</v>
      </c>
      <c r="E776" t="s">
        <v>112</v>
      </c>
      <c r="F776" s="1">
        <v>44833.833333333336</v>
      </c>
      <c r="G776" t="s">
        <v>113</v>
      </c>
      <c r="H776" t="s">
        <v>113</v>
      </c>
      <c r="I776" t="s">
        <v>113</v>
      </c>
      <c r="J776" t="s">
        <v>2870</v>
      </c>
      <c r="K776" t="s">
        <v>2871</v>
      </c>
      <c r="L776" t="s">
        <v>2872</v>
      </c>
      <c r="M776" t="s">
        <v>2873</v>
      </c>
      <c r="N776" t="s">
        <v>141</v>
      </c>
      <c r="O776" t="s">
        <v>118</v>
      </c>
      <c r="P776" s="4">
        <v>96950</v>
      </c>
      <c r="Q776" t="s">
        <v>119</v>
      </c>
      <c r="S776" s="5">
        <v>16702349226</v>
      </c>
      <c r="U776">
        <v>722511</v>
      </c>
      <c r="V776" t="s">
        <v>120</v>
      </c>
      <c r="X776" t="s">
        <v>2874</v>
      </c>
      <c r="Y776" t="s">
        <v>2875</v>
      </c>
      <c r="Z776" t="s">
        <v>2876</v>
      </c>
      <c r="AA776" t="s">
        <v>1159</v>
      </c>
      <c r="AB776" t="s">
        <v>2873</v>
      </c>
      <c r="AD776" t="s">
        <v>141</v>
      </c>
      <c r="AE776" t="s">
        <v>118</v>
      </c>
      <c r="AF776" s="4">
        <v>96950</v>
      </c>
      <c r="AG776" t="s">
        <v>119</v>
      </c>
      <c r="AI776" s="5">
        <v>16702349226</v>
      </c>
      <c r="AK776" t="s">
        <v>2877</v>
      </c>
      <c r="BC776" t="str">
        <f>"35-1012.00"</f>
        <v>35-1012.00</v>
      </c>
      <c r="BD776" t="s">
        <v>338</v>
      </c>
      <c r="BE776" t="s">
        <v>2878</v>
      </c>
      <c r="BF776" t="s">
        <v>2879</v>
      </c>
      <c r="BG776">
        <v>3</v>
      </c>
      <c r="BI776" s="1">
        <v>44835</v>
      </c>
      <c r="BJ776" s="1">
        <v>45199</v>
      </c>
      <c r="BM776">
        <v>35</v>
      </c>
      <c r="BN776">
        <v>6</v>
      </c>
      <c r="BO776">
        <v>5</v>
      </c>
      <c r="BP776">
        <v>0</v>
      </c>
      <c r="BQ776">
        <v>6</v>
      </c>
      <c r="BR776">
        <v>6</v>
      </c>
      <c r="BS776">
        <v>6</v>
      </c>
      <c r="BT776">
        <v>6</v>
      </c>
      <c r="BU776" t="str">
        <f>"10:00 AM"</f>
        <v>10:00 AM</v>
      </c>
      <c r="BV776" t="str">
        <f>"4:00 PM"</f>
        <v>4:00 PM</v>
      </c>
      <c r="BW776" t="s">
        <v>164</v>
      </c>
      <c r="BX776">
        <v>0</v>
      </c>
      <c r="BY776">
        <v>12</v>
      </c>
      <c r="BZ776" t="s">
        <v>134</v>
      </c>
      <c r="CA776">
        <v>4</v>
      </c>
      <c r="CB776" t="s">
        <v>2880</v>
      </c>
      <c r="CC776" t="s">
        <v>2873</v>
      </c>
      <c r="CE776" t="s">
        <v>141</v>
      </c>
      <c r="CG776" s="4">
        <v>96950</v>
      </c>
      <c r="CH776" s="2">
        <v>9.75</v>
      </c>
      <c r="CI776" s="2">
        <v>9.75</v>
      </c>
      <c r="CJ776" s="2">
        <v>14.63</v>
      </c>
      <c r="CK776" s="2">
        <v>14.63</v>
      </c>
      <c r="CL776" t="s">
        <v>131</v>
      </c>
      <c r="CM776" t="s">
        <v>2881</v>
      </c>
      <c r="CN776" t="s">
        <v>133</v>
      </c>
      <c r="CP776" t="s">
        <v>113</v>
      </c>
      <c r="CQ776" t="s">
        <v>134</v>
      </c>
      <c r="CR776" t="s">
        <v>113</v>
      </c>
      <c r="CS776" t="s">
        <v>134</v>
      </c>
      <c r="CT776" t="s">
        <v>132</v>
      </c>
      <c r="CU776" t="s">
        <v>134</v>
      </c>
      <c r="CV776" t="s">
        <v>132</v>
      </c>
      <c r="CW776" t="s">
        <v>2882</v>
      </c>
      <c r="CX776" s="5">
        <v>16702349226</v>
      </c>
      <c r="CY776" t="s">
        <v>2877</v>
      </c>
      <c r="CZ776" t="s">
        <v>132</v>
      </c>
      <c r="DA776" t="s">
        <v>134</v>
      </c>
      <c r="DB776" t="s">
        <v>113</v>
      </c>
    </row>
    <row r="777" spans="1:111" ht="14.45" customHeight="1" x14ac:dyDescent="0.25">
      <c r="A777" t="s">
        <v>2883</v>
      </c>
      <c r="B777" t="s">
        <v>187</v>
      </c>
      <c r="C777" s="1">
        <v>44736.128534490737</v>
      </c>
      <c r="D777" s="1">
        <v>44854</v>
      </c>
      <c r="E777" t="s">
        <v>170</v>
      </c>
      <c r="G777" t="s">
        <v>113</v>
      </c>
      <c r="H777" t="s">
        <v>113</v>
      </c>
      <c r="I777" t="s">
        <v>113</v>
      </c>
      <c r="J777" t="s">
        <v>2884</v>
      </c>
      <c r="K777" t="s">
        <v>2885</v>
      </c>
      <c r="L777" t="s">
        <v>2886</v>
      </c>
      <c r="N777" t="s">
        <v>141</v>
      </c>
      <c r="O777" t="s">
        <v>118</v>
      </c>
      <c r="P777" s="4">
        <v>96950</v>
      </c>
      <c r="Q777" t="s">
        <v>119</v>
      </c>
      <c r="S777" s="5">
        <v>16702333063</v>
      </c>
      <c r="U777">
        <v>561520</v>
      </c>
      <c r="V777" t="s">
        <v>120</v>
      </c>
      <c r="X777" t="s">
        <v>2887</v>
      </c>
      <c r="Y777" t="s">
        <v>2888</v>
      </c>
      <c r="AA777" t="s">
        <v>1173</v>
      </c>
      <c r="AB777" t="s">
        <v>2886</v>
      </c>
      <c r="AD777" t="s">
        <v>141</v>
      </c>
      <c r="AE777" t="s">
        <v>118</v>
      </c>
      <c r="AF777" s="4">
        <v>96950</v>
      </c>
      <c r="AG777" t="s">
        <v>119</v>
      </c>
      <c r="AI777" s="5">
        <v>16702333063</v>
      </c>
      <c r="AK777" t="s">
        <v>2889</v>
      </c>
      <c r="BC777" t="str">
        <f>"39-7011.00"</f>
        <v>39-7011.00</v>
      </c>
      <c r="BD777" t="s">
        <v>377</v>
      </c>
      <c r="BE777" t="s">
        <v>2890</v>
      </c>
      <c r="BF777" t="s">
        <v>2891</v>
      </c>
      <c r="BG777">
        <v>6</v>
      </c>
      <c r="BH777">
        <v>6</v>
      </c>
      <c r="BI777" s="1">
        <v>44835</v>
      </c>
      <c r="BJ777" s="1">
        <v>45199</v>
      </c>
      <c r="BK777" s="1">
        <v>44854</v>
      </c>
      <c r="BL777" s="1">
        <v>45199</v>
      </c>
      <c r="BM777">
        <v>35</v>
      </c>
      <c r="BN777">
        <v>0</v>
      </c>
      <c r="BO777">
        <v>7</v>
      </c>
      <c r="BP777">
        <v>7</v>
      </c>
      <c r="BQ777">
        <v>7</v>
      </c>
      <c r="BR777">
        <v>7</v>
      </c>
      <c r="BS777">
        <v>7</v>
      </c>
      <c r="BT777">
        <v>0</v>
      </c>
      <c r="BU777" t="str">
        <f>"9:00 AM"</f>
        <v>9:00 AM</v>
      </c>
      <c r="BV777" t="str">
        <f>"5:00 PM"</f>
        <v>5:00 PM</v>
      </c>
      <c r="BW777" t="s">
        <v>164</v>
      </c>
      <c r="BX777">
        <v>0</v>
      </c>
      <c r="BY777">
        <v>24</v>
      </c>
      <c r="BZ777" t="s">
        <v>113</v>
      </c>
      <c r="CB777" s="3" t="s">
        <v>2892</v>
      </c>
      <c r="CC777" t="s">
        <v>2893</v>
      </c>
      <c r="CE777" t="s">
        <v>117</v>
      </c>
      <c r="CF777" t="s">
        <v>118</v>
      </c>
      <c r="CG777" s="4">
        <v>96950</v>
      </c>
      <c r="CH777" s="2">
        <v>9.85</v>
      </c>
      <c r="CI777" s="2">
        <v>9.85</v>
      </c>
      <c r="CJ777" s="2">
        <v>14.78</v>
      </c>
      <c r="CK777" s="2">
        <v>14.78</v>
      </c>
      <c r="CL777" t="s">
        <v>131</v>
      </c>
      <c r="CM777" t="s">
        <v>228</v>
      </c>
      <c r="CN777" t="s">
        <v>133</v>
      </c>
      <c r="CP777" t="s">
        <v>113</v>
      </c>
      <c r="CQ777" t="s">
        <v>134</v>
      </c>
      <c r="CR777" t="s">
        <v>113</v>
      </c>
      <c r="CS777" t="s">
        <v>134</v>
      </c>
      <c r="CT777" t="s">
        <v>132</v>
      </c>
      <c r="CU777" t="s">
        <v>132</v>
      </c>
      <c r="CV777" t="s">
        <v>132</v>
      </c>
      <c r="CW777" t="s">
        <v>1431</v>
      </c>
      <c r="CX777" s="5">
        <v>16702877375</v>
      </c>
      <c r="CY777" t="s">
        <v>2889</v>
      </c>
      <c r="CZ777" t="s">
        <v>132</v>
      </c>
      <c r="DA777" t="s">
        <v>134</v>
      </c>
      <c r="DB777" t="s">
        <v>113</v>
      </c>
    </row>
    <row r="778" spans="1:111" ht="14.45" customHeight="1" x14ac:dyDescent="0.25">
      <c r="A778" t="s">
        <v>2894</v>
      </c>
      <c r="B778" t="s">
        <v>187</v>
      </c>
      <c r="C778" s="1">
        <v>44718.783287847225</v>
      </c>
      <c r="D778" s="1">
        <v>44854</v>
      </c>
      <c r="E778" t="s">
        <v>170</v>
      </c>
      <c r="G778" t="s">
        <v>113</v>
      </c>
      <c r="H778" t="s">
        <v>113</v>
      </c>
      <c r="I778" t="s">
        <v>113</v>
      </c>
      <c r="J778" t="s">
        <v>1401</v>
      </c>
      <c r="L778" t="s">
        <v>2895</v>
      </c>
      <c r="M778" t="s">
        <v>2896</v>
      </c>
      <c r="N778" t="s">
        <v>117</v>
      </c>
      <c r="O778" t="s">
        <v>118</v>
      </c>
      <c r="P778" s="4">
        <v>96950</v>
      </c>
      <c r="Q778" t="s">
        <v>119</v>
      </c>
      <c r="S778" s="5">
        <v>16702351662</v>
      </c>
      <c r="U778">
        <v>811412</v>
      </c>
      <c r="V778" t="s">
        <v>120</v>
      </c>
      <c r="X778" t="s">
        <v>387</v>
      </c>
      <c r="Y778" t="s">
        <v>1406</v>
      </c>
      <c r="Z778" t="s">
        <v>792</v>
      </c>
      <c r="AA778" t="s">
        <v>2897</v>
      </c>
      <c r="AB778" t="s">
        <v>2898</v>
      </c>
      <c r="AC778" t="s">
        <v>2896</v>
      </c>
      <c r="AD778" t="s">
        <v>117</v>
      </c>
      <c r="AE778" t="s">
        <v>118</v>
      </c>
      <c r="AF778" s="4">
        <v>96950</v>
      </c>
      <c r="AG778" t="s">
        <v>119</v>
      </c>
      <c r="AI778" s="5">
        <v>16702351662</v>
      </c>
      <c r="AK778" t="s">
        <v>1415</v>
      </c>
      <c r="BC778" t="str">
        <f>"49-3023.01"</f>
        <v>49-3023.01</v>
      </c>
      <c r="BD778" t="s">
        <v>511</v>
      </c>
      <c r="BE778" t="s">
        <v>2899</v>
      </c>
      <c r="BF778" t="s">
        <v>1481</v>
      </c>
      <c r="BG778">
        <v>1</v>
      </c>
      <c r="BH778">
        <v>1</v>
      </c>
      <c r="BI778" s="1">
        <v>44804</v>
      </c>
      <c r="BJ778" s="1">
        <v>45168</v>
      </c>
      <c r="BK778" s="1">
        <v>44854</v>
      </c>
      <c r="BL778" s="1">
        <v>45168</v>
      </c>
      <c r="BM778">
        <v>40</v>
      </c>
      <c r="BN778">
        <v>0</v>
      </c>
      <c r="BO778">
        <v>8</v>
      </c>
      <c r="BP778">
        <v>8</v>
      </c>
      <c r="BQ778">
        <v>8</v>
      </c>
      <c r="BR778">
        <v>8</v>
      </c>
      <c r="BS778">
        <v>8</v>
      </c>
      <c r="BT778">
        <v>0</v>
      </c>
      <c r="BU778" t="str">
        <f>"8:00 AM"</f>
        <v>8:00 AM</v>
      </c>
      <c r="BV778" t="str">
        <f>"5:00 PM"</f>
        <v>5:00 PM</v>
      </c>
      <c r="BW778" t="s">
        <v>164</v>
      </c>
      <c r="BX778">
        <v>0</v>
      </c>
      <c r="BY778">
        <v>12</v>
      </c>
      <c r="BZ778" t="s">
        <v>113</v>
      </c>
      <c r="CB778" s="3" t="s">
        <v>2900</v>
      </c>
      <c r="CC778" t="s">
        <v>2895</v>
      </c>
      <c r="CE778" t="s">
        <v>117</v>
      </c>
      <c r="CF778" t="s">
        <v>118</v>
      </c>
      <c r="CG778" s="4">
        <v>96950</v>
      </c>
      <c r="CH778" s="2">
        <v>8.35</v>
      </c>
      <c r="CI778" s="2">
        <v>9.5</v>
      </c>
      <c r="CJ778" s="2">
        <v>12.53</v>
      </c>
      <c r="CK778" s="2">
        <v>14.25</v>
      </c>
      <c r="CL778" t="s">
        <v>131</v>
      </c>
      <c r="CN778" t="s">
        <v>133</v>
      </c>
      <c r="CP778" t="s">
        <v>113</v>
      </c>
      <c r="CQ778" t="s">
        <v>134</v>
      </c>
      <c r="CR778" t="s">
        <v>113</v>
      </c>
      <c r="CS778" t="s">
        <v>134</v>
      </c>
      <c r="CT778" t="s">
        <v>132</v>
      </c>
      <c r="CU778" t="s">
        <v>134</v>
      </c>
      <c r="CV778" t="s">
        <v>132</v>
      </c>
      <c r="CW778" t="s">
        <v>132</v>
      </c>
      <c r="CX778" s="5">
        <v>16702351662</v>
      </c>
      <c r="CY778" t="s">
        <v>1415</v>
      </c>
      <c r="CZ778" t="s">
        <v>132</v>
      </c>
      <c r="DA778" t="s">
        <v>134</v>
      </c>
      <c r="DB778" t="s">
        <v>113</v>
      </c>
    </row>
    <row r="779" spans="1:111" ht="14.45" customHeight="1" x14ac:dyDescent="0.25">
      <c r="A779" t="s">
        <v>2901</v>
      </c>
      <c r="B779" t="s">
        <v>356</v>
      </c>
      <c r="C779" s="1">
        <v>44783.250776967594</v>
      </c>
      <c r="D779" s="1">
        <v>44854</v>
      </c>
      <c r="E779" t="s">
        <v>170</v>
      </c>
      <c r="G779" t="s">
        <v>113</v>
      </c>
      <c r="H779" t="s">
        <v>113</v>
      </c>
      <c r="I779" t="s">
        <v>113</v>
      </c>
      <c r="J779" t="s">
        <v>2902</v>
      </c>
      <c r="K779" t="s">
        <v>2903</v>
      </c>
      <c r="L779" t="s">
        <v>2904</v>
      </c>
      <c r="M779" t="s">
        <v>2905</v>
      </c>
      <c r="N779" t="s">
        <v>117</v>
      </c>
      <c r="O779" t="s">
        <v>118</v>
      </c>
      <c r="P779" s="4">
        <v>96950</v>
      </c>
      <c r="Q779" t="s">
        <v>119</v>
      </c>
      <c r="R779" t="s">
        <v>118</v>
      </c>
      <c r="S779" s="5">
        <v>16702350506</v>
      </c>
      <c r="U779">
        <v>541213</v>
      </c>
      <c r="V779" t="s">
        <v>120</v>
      </c>
      <c r="X779" t="s">
        <v>2906</v>
      </c>
      <c r="Y779" t="s">
        <v>2907</v>
      </c>
      <c r="Z779" t="s">
        <v>2908</v>
      </c>
      <c r="AA779" t="s">
        <v>144</v>
      </c>
      <c r="AB779" t="s">
        <v>2904</v>
      </c>
      <c r="AC779" t="s">
        <v>2905</v>
      </c>
      <c r="AD779" t="s">
        <v>117</v>
      </c>
      <c r="AE779" t="s">
        <v>118</v>
      </c>
      <c r="AF779" s="4">
        <v>96950</v>
      </c>
      <c r="AG779" t="s">
        <v>119</v>
      </c>
      <c r="AH779" t="s">
        <v>118</v>
      </c>
      <c r="AI779" s="5">
        <v>16702350506</v>
      </c>
      <c r="AK779" t="s">
        <v>2909</v>
      </c>
      <c r="BC779" t="str">
        <f>"43-3031.00"</f>
        <v>43-3031.00</v>
      </c>
      <c r="BD779" t="s">
        <v>316</v>
      </c>
      <c r="BE779" t="s">
        <v>2910</v>
      </c>
      <c r="BF779" t="s">
        <v>2911</v>
      </c>
      <c r="BG779">
        <v>3</v>
      </c>
      <c r="BI779" s="1">
        <v>44866</v>
      </c>
      <c r="BJ779" s="1">
        <v>45199</v>
      </c>
      <c r="BM779">
        <v>36</v>
      </c>
      <c r="BN779">
        <v>0</v>
      </c>
      <c r="BO779">
        <v>6</v>
      </c>
      <c r="BP779">
        <v>6</v>
      </c>
      <c r="BQ779">
        <v>6</v>
      </c>
      <c r="BR779">
        <v>6</v>
      </c>
      <c r="BS779">
        <v>6</v>
      </c>
      <c r="BT779">
        <v>6</v>
      </c>
      <c r="BU779" t="str">
        <f>"10:00 AM"</f>
        <v>10:00 AM</v>
      </c>
      <c r="BV779" t="str">
        <f>"5:00 PM"</f>
        <v>5:00 PM</v>
      </c>
      <c r="BW779" t="s">
        <v>150</v>
      </c>
      <c r="BX779">
        <v>0</v>
      </c>
      <c r="BY779">
        <v>12</v>
      </c>
      <c r="BZ779" t="s">
        <v>113</v>
      </c>
      <c r="CB779" t="s">
        <v>2912</v>
      </c>
      <c r="CC779" t="s">
        <v>2913</v>
      </c>
      <c r="CD779" t="s">
        <v>2905</v>
      </c>
      <c r="CE779" t="s">
        <v>117</v>
      </c>
      <c r="CF779" t="s">
        <v>118</v>
      </c>
      <c r="CG779" s="4">
        <v>96950</v>
      </c>
      <c r="CH779" s="2">
        <v>10.16</v>
      </c>
      <c r="CI779" s="2">
        <v>10.16</v>
      </c>
      <c r="CJ779" s="2">
        <v>15.24</v>
      </c>
      <c r="CK779" s="2">
        <v>15.24</v>
      </c>
      <c r="CL779" t="s">
        <v>131</v>
      </c>
      <c r="CM779" t="s">
        <v>132</v>
      </c>
      <c r="CN779" t="s">
        <v>133</v>
      </c>
      <c r="CP779" t="s">
        <v>113</v>
      </c>
      <c r="CQ779" t="s">
        <v>134</v>
      </c>
      <c r="CR779" t="s">
        <v>113</v>
      </c>
      <c r="CS779" t="s">
        <v>134</v>
      </c>
      <c r="CT779" t="s">
        <v>132</v>
      </c>
      <c r="CU779" t="s">
        <v>134</v>
      </c>
      <c r="CV779" t="s">
        <v>132</v>
      </c>
      <c r="CW779" t="s">
        <v>132</v>
      </c>
      <c r="CX779" s="5">
        <v>16702350506</v>
      </c>
      <c r="CY779" t="s">
        <v>2914</v>
      </c>
      <c r="CZ779" t="s">
        <v>132</v>
      </c>
      <c r="DA779" t="s">
        <v>134</v>
      </c>
      <c r="DB779" t="s">
        <v>113</v>
      </c>
      <c r="DC779" t="s">
        <v>2915</v>
      </c>
      <c r="DD779" t="s">
        <v>2916</v>
      </c>
      <c r="DE779" t="s">
        <v>1197</v>
      </c>
      <c r="DF779" t="s">
        <v>2902</v>
      </c>
      <c r="DG779" t="s">
        <v>2909</v>
      </c>
    </row>
    <row r="780" spans="1:111" ht="14.45" customHeight="1" x14ac:dyDescent="0.25">
      <c r="A780" t="s">
        <v>2917</v>
      </c>
      <c r="B780" t="s">
        <v>187</v>
      </c>
      <c r="C780" s="1">
        <v>44748.861080092589</v>
      </c>
      <c r="D780" s="1">
        <v>44854</v>
      </c>
      <c r="E780" t="s">
        <v>170</v>
      </c>
      <c r="G780" t="s">
        <v>134</v>
      </c>
      <c r="H780" t="s">
        <v>113</v>
      </c>
      <c r="I780" t="s">
        <v>113</v>
      </c>
      <c r="J780" t="s">
        <v>2918</v>
      </c>
      <c r="K780" t="s">
        <v>132</v>
      </c>
      <c r="L780" t="s">
        <v>2919</v>
      </c>
      <c r="M780" t="s">
        <v>2920</v>
      </c>
      <c r="N780" t="s">
        <v>141</v>
      </c>
      <c r="O780" t="s">
        <v>118</v>
      </c>
      <c r="P780" s="4">
        <v>96950</v>
      </c>
      <c r="Q780" t="s">
        <v>119</v>
      </c>
      <c r="R780" t="s">
        <v>1405</v>
      </c>
      <c r="S780" s="5">
        <v>16703226624</v>
      </c>
      <c r="T780">
        <v>2401</v>
      </c>
      <c r="U780">
        <v>424820</v>
      </c>
      <c r="V780" t="s">
        <v>120</v>
      </c>
      <c r="X780" t="s">
        <v>2921</v>
      </c>
      <c r="Y780" t="s">
        <v>2922</v>
      </c>
      <c r="Z780" t="s">
        <v>2923</v>
      </c>
      <c r="AA780" t="s">
        <v>2924</v>
      </c>
      <c r="AB780" t="s">
        <v>2919</v>
      </c>
      <c r="AC780" t="s">
        <v>2920</v>
      </c>
      <c r="AD780" t="s">
        <v>130</v>
      </c>
      <c r="AE780" t="s">
        <v>118</v>
      </c>
      <c r="AF780" s="4">
        <v>96950</v>
      </c>
      <c r="AG780" t="s">
        <v>119</v>
      </c>
      <c r="AH780" t="s">
        <v>1405</v>
      </c>
      <c r="AI780" s="5">
        <v>16703226624</v>
      </c>
      <c r="AJ780">
        <v>2401</v>
      </c>
      <c r="AK780" t="s">
        <v>2925</v>
      </c>
      <c r="BC780" t="str">
        <f>"15-1231.00"</f>
        <v>15-1231.00</v>
      </c>
      <c r="BD780" t="s">
        <v>2926</v>
      </c>
      <c r="BE780" t="s">
        <v>2927</v>
      </c>
      <c r="BF780" t="s">
        <v>2928</v>
      </c>
      <c r="BG780">
        <v>1</v>
      </c>
      <c r="BH780">
        <v>1</v>
      </c>
      <c r="BI780" s="1">
        <v>44835</v>
      </c>
      <c r="BJ780" s="1">
        <v>45199</v>
      </c>
      <c r="BK780" s="1">
        <v>44854</v>
      </c>
      <c r="BL780" s="1">
        <v>45199</v>
      </c>
      <c r="BM780">
        <v>40</v>
      </c>
      <c r="BN780">
        <v>0</v>
      </c>
      <c r="BO780">
        <v>8</v>
      </c>
      <c r="BP780">
        <v>8</v>
      </c>
      <c r="BQ780">
        <v>8</v>
      </c>
      <c r="BR780">
        <v>8</v>
      </c>
      <c r="BS780">
        <v>8</v>
      </c>
      <c r="BT780">
        <v>0</v>
      </c>
      <c r="BU780" t="str">
        <f>"8:00 AM"</f>
        <v>8:00 AM</v>
      </c>
      <c r="BV780" t="str">
        <f>"5:00 PM"</f>
        <v>5:00 PM</v>
      </c>
      <c r="BW780" t="s">
        <v>394</v>
      </c>
      <c r="BX780">
        <v>3</v>
      </c>
      <c r="BY780">
        <v>48</v>
      </c>
      <c r="BZ780" t="s">
        <v>113</v>
      </c>
      <c r="CB780" t="s">
        <v>2929</v>
      </c>
      <c r="CC780" t="s">
        <v>2919</v>
      </c>
      <c r="CD780" t="s">
        <v>2920</v>
      </c>
      <c r="CE780" t="s">
        <v>141</v>
      </c>
      <c r="CF780" t="s">
        <v>118</v>
      </c>
      <c r="CG780" s="4">
        <v>96950</v>
      </c>
      <c r="CH780" s="2">
        <v>13.64</v>
      </c>
      <c r="CI780" s="2">
        <v>13.64</v>
      </c>
      <c r="CJ780" s="2">
        <v>20.46</v>
      </c>
      <c r="CK780" s="2">
        <v>20.46</v>
      </c>
      <c r="CL780" t="s">
        <v>131</v>
      </c>
      <c r="CN780" t="s">
        <v>133</v>
      </c>
      <c r="CP780" t="s">
        <v>113</v>
      </c>
      <c r="CQ780" t="s">
        <v>134</v>
      </c>
      <c r="CR780" t="s">
        <v>113</v>
      </c>
      <c r="CS780" t="s">
        <v>134</v>
      </c>
      <c r="CT780" t="s">
        <v>134</v>
      </c>
      <c r="CU780" t="s">
        <v>134</v>
      </c>
      <c r="CV780" t="s">
        <v>132</v>
      </c>
      <c r="CW780" t="s">
        <v>2930</v>
      </c>
      <c r="CX780" s="5">
        <v>16703226624</v>
      </c>
      <c r="CY780" t="s">
        <v>2925</v>
      </c>
      <c r="CZ780" t="s">
        <v>132</v>
      </c>
      <c r="DA780" t="s">
        <v>134</v>
      </c>
      <c r="DB780" t="s">
        <v>113</v>
      </c>
      <c r="DC780" t="s">
        <v>2931</v>
      </c>
      <c r="DD780" t="s">
        <v>2932</v>
      </c>
      <c r="DE780" t="s">
        <v>246</v>
      </c>
      <c r="DF780" t="s">
        <v>2933</v>
      </c>
      <c r="DG780" t="s">
        <v>2934</v>
      </c>
    </row>
    <row r="781" spans="1:111" ht="14.45" customHeight="1" x14ac:dyDescent="0.25">
      <c r="A781" t="s">
        <v>2935</v>
      </c>
      <c r="B781" t="s">
        <v>356</v>
      </c>
      <c r="C781" s="1">
        <v>44740.983631134259</v>
      </c>
      <c r="D781" s="1">
        <v>44854</v>
      </c>
      <c r="E781" t="s">
        <v>170</v>
      </c>
      <c r="G781" t="s">
        <v>113</v>
      </c>
      <c r="H781" t="s">
        <v>113</v>
      </c>
      <c r="I781" t="s">
        <v>113</v>
      </c>
      <c r="J781" t="s">
        <v>2078</v>
      </c>
      <c r="L781" t="s">
        <v>2079</v>
      </c>
      <c r="M781" t="s">
        <v>372</v>
      </c>
      <c r="N781" t="s">
        <v>117</v>
      </c>
      <c r="O781" t="s">
        <v>118</v>
      </c>
      <c r="P781" s="4">
        <v>96950</v>
      </c>
      <c r="Q781" t="s">
        <v>119</v>
      </c>
      <c r="R781" t="s">
        <v>132</v>
      </c>
      <c r="S781" s="5">
        <v>16702333702</v>
      </c>
      <c r="T781">
        <v>0</v>
      </c>
      <c r="U781">
        <v>541219</v>
      </c>
      <c r="V781" t="s">
        <v>120</v>
      </c>
      <c r="X781" t="s">
        <v>142</v>
      </c>
      <c r="Y781" t="s">
        <v>1640</v>
      </c>
      <c r="AA781" t="s">
        <v>2080</v>
      </c>
      <c r="AB781" t="s">
        <v>2079</v>
      </c>
      <c r="AC781" t="s">
        <v>372</v>
      </c>
      <c r="AD781" t="s">
        <v>117</v>
      </c>
      <c r="AE781" t="s">
        <v>118</v>
      </c>
      <c r="AF781" s="4">
        <v>96950</v>
      </c>
      <c r="AG781" t="s">
        <v>119</v>
      </c>
      <c r="AH781" t="s">
        <v>132</v>
      </c>
      <c r="AI781" s="5">
        <v>16702333702</v>
      </c>
      <c r="AJ781">
        <v>0</v>
      </c>
      <c r="AK781" t="s">
        <v>2936</v>
      </c>
      <c r="BC781" t="str">
        <f>"13-2011.01"</f>
        <v>13-2011.01</v>
      </c>
      <c r="BD781" t="s">
        <v>1688</v>
      </c>
      <c r="BE781" t="s">
        <v>2937</v>
      </c>
      <c r="BF781" t="s">
        <v>908</v>
      </c>
      <c r="BG781">
        <v>1</v>
      </c>
      <c r="BI781" s="1">
        <v>44835</v>
      </c>
      <c r="BJ781" s="1">
        <v>45199</v>
      </c>
      <c r="BM781">
        <v>40</v>
      </c>
      <c r="BN781">
        <v>0</v>
      </c>
      <c r="BO781">
        <v>8</v>
      </c>
      <c r="BP781">
        <v>8</v>
      </c>
      <c r="BQ781">
        <v>8</v>
      </c>
      <c r="BR781">
        <v>8</v>
      </c>
      <c r="BS781">
        <v>8</v>
      </c>
      <c r="BT781">
        <v>0</v>
      </c>
      <c r="BU781" t="str">
        <f>"8:00 AM"</f>
        <v>8:00 AM</v>
      </c>
      <c r="BV781" t="str">
        <f>"5:00 PM"</f>
        <v>5:00 PM</v>
      </c>
      <c r="BW781" t="s">
        <v>394</v>
      </c>
      <c r="BX781">
        <v>0</v>
      </c>
      <c r="BY781">
        <v>24</v>
      </c>
      <c r="BZ781" t="s">
        <v>113</v>
      </c>
      <c r="CB781" t="s">
        <v>2784</v>
      </c>
      <c r="CC781" t="s">
        <v>2079</v>
      </c>
      <c r="CD781" t="s">
        <v>372</v>
      </c>
      <c r="CE781" t="s">
        <v>117</v>
      </c>
      <c r="CF781" t="s">
        <v>118</v>
      </c>
      <c r="CG781" s="4">
        <v>96950</v>
      </c>
      <c r="CH781" s="2">
        <v>15.29</v>
      </c>
      <c r="CI781" s="2">
        <v>15.29</v>
      </c>
      <c r="CJ781" s="2">
        <v>22.93</v>
      </c>
      <c r="CK781" s="2">
        <v>22.93</v>
      </c>
      <c r="CL781" t="s">
        <v>131</v>
      </c>
      <c r="CM781" t="s">
        <v>132</v>
      </c>
      <c r="CN781" t="s">
        <v>133</v>
      </c>
      <c r="CP781" t="s">
        <v>113</v>
      </c>
      <c r="CQ781" t="s">
        <v>134</v>
      </c>
      <c r="CR781" t="s">
        <v>113</v>
      </c>
      <c r="CS781" t="s">
        <v>134</v>
      </c>
      <c r="CT781" t="s">
        <v>132</v>
      </c>
      <c r="CU781" t="s">
        <v>134</v>
      </c>
      <c r="CV781" t="s">
        <v>132</v>
      </c>
      <c r="CW781" t="s">
        <v>132</v>
      </c>
      <c r="CX781" s="5">
        <v>16702333702</v>
      </c>
      <c r="CY781" t="s">
        <v>2081</v>
      </c>
      <c r="CZ781" t="s">
        <v>132</v>
      </c>
      <c r="DA781" t="s">
        <v>134</v>
      </c>
      <c r="DB781" t="s">
        <v>113</v>
      </c>
      <c r="DC781" t="s">
        <v>142</v>
      </c>
      <c r="DD781" t="s">
        <v>1640</v>
      </c>
      <c r="DF781" t="s">
        <v>2078</v>
      </c>
      <c r="DG781" t="s">
        <v>2081</v>
      </c>
    </row>
    <row r="782" spans="1:111" ht="14.45" customHeight="1" x14ac:dyDescent="0.25">
      <c r="A782" t="s">
        <v>2938</v>
      </c>
      <c r="B782" t="s">
        <v>356</v>
      </c>
      <c r="C782" s="1">
        <v>44767.067036689812</v>
      </c>
      <c r="D782" s="1">
        <v>44854</v>
      </c>
      <c r="E782" t="s">
        <v>170</v>
      </c>
      <c r="G782" t="s">
        <v>113</v>
      </c>
      <c r="H782" t="s">
        <v>113</v>
      </c>
      <c r="I782" t="s">
        <v>113</v>
      </c>
      <c r="J782" t="s">
        <v>2939</v>
      </c>
      <c r="L782" t="s">
        <v>2940</v>
      </c>
      <c r="N782" t="s">
        <v>117</v>
      </c>
      <c r="O782" t="s">
        <v>118</v>
      </c>
      <c r="P782" s="4">
        <v>96950</v>
      </c>
      <c r="Q782" t="s">
        <v>119</v>
      </c>
      <c r="R782" t="s">
        <v>1621</v>
      </c>
      <c r="S782" s="5">
        <v>2872020</v>
      </c>
      <c r="U782">
        <v>56152</v>
      </c>
      <c r="V782" t="s">
        <v>120</v>
      </c>
      <c r="X782" t="s">
        <v>1225</v>
      </c>
      <c r="Y782" t="s">
        <v>2941</v>
      </c>
      <c r="AA782" t="s">
        <v>144</v>
      </c>
      <c r="AB782" t="s">
        <v>2942</v>
      </c>
      <c r="AD782" t="s">
        <v>117</v>
      </c>
      <c r="AE782" t="s">
        <v>118</v>
      </c>
      <c r="AF782" s="4">
        <v>96950</v>
      </c>
      <c r="AG782" t="s">
        <v>119</v>
      </c>
      <c r="AH782" t="s">
        <v>1621</v>
      </c>
      <c r="AI782" s="5">
        <v>2872020</v>
      </c>
      <c r="AK782" t="s">
        <v>2943</v>
      </c>
      <c r="BC782" t="str">
        <f>"39-7012.00"</f>
        <v>39-7012.00</v>
      </c>
      <c r="BD782" t="s">
        <v>2944</v>
      </c>
      <c r="BE782" t="s">
        <v>2945</v>
      </c>
      <c r="BF782" t="s">
        <v>2946</v>
      </c>
      <c r="BG782">
        <v>1</v>
      </c>
      <c r="BI782" s="1">
        <v>44835</v>
      </c>
      <c r="BJ782" s="1">
        <v>45199</v>
      </c>
      <c r="BM782">
        <v>40</v>
      </c>
      <c r="BN782">
        <v>0</v>
      </c>
      <c r="BO782">
        <v>8</v>
      </c>
      <c r="BP782">
        <v>8</v>
      </c>
      <c r="BQ782">
        <v>8</v>
      </c>
      <c r="BR782">
        <v>8</v>
      </c>
      <c r="BS782">
        <v>8</v>
      </c>
      <c r="BT782">
        <v>0</v>
      </c>
      <c r="BU782" t="str">
        <f>"8:00 AM"</f>
        <v>8:00 AM</v>
      </c>
      <c r="BV782" t="str">
        <f>"5:00 PM"</f>
        <v>5:00 PM</v>
      </c>
      <c r="BW782" t="s">
        <v>164</v>
      </c>
      <c r="BX782">
        <v>0</v>
      </c>
      <c r="BY782">
        <v>12</v>
      </c>
      <c r="BZ782" t="s">
        <v>134</v>
      </c>
      <c r="CA782">
        <v>2</v>
      </c>
      <c r="CB782" t="s">
        <v>2947</v>
      </c>
      <c r="CC782" t="s">
        <v>2948</v>
      </c>
      <c r="CE782" t="s">
        <v>117</v>
      </c>
      <c r="CF782" t="s">
        <v>118</v>
      </c>
      <c r="CG782" s="4">
        <v>96950</v>
      </c>
      <c r="CH782" s="2">
        <v>10.85</v>
      </c>
      <c r="CI782" s="2">
        <v>10.95</v>
      </c>
      <c r="CJ782" s="2">
        <v>16.28</v>
      </c>
      <c r="CK782" s="2">
        <v>16.43</v>
      </c>
      <c r="CL782" t="s">
        <v>131</v>
      </c>
      <c r="CM782" t="s">
        <v>557</v>
      </c>
      <c r="CN782" t="s">
        <v>133</v>
      </c>
      <c r="CP782" t="s">
        <v>113</v>
      </c>
      <c r="CQ782" t="s">
        <v>134</v>
      </c>
      <c r="CR782" t="s">
        <v>113</v>
      </c>
      <c r="CS782" t="s">
        <v>134</v>
      </c>
      <c r="CT782" t="s">
        <v>132</v>
      </c>
      <c r="CU782" t="s">
        <v>134</v>
      </c>
      <c r="CV782" t="s">
        <v>132</v>
      </c>
      <c r="CW782" t="s">
        <v>2949</v>
      </c>
      <c r="CX782" s="5">
        <v>16702872020</v>
      </c>
      <c r="CY782" t="s">
        <v>2943</v>
      </c>
      <c r="CZ782" t="s">
        <v>624</v>
      </c>
      <c r="DA782" t="s">
        <v>134</v>
      </c>
      <c r="DB782" t="s">
        <v>113</v>
      </c>
    </row>
    <row r="783" spans="1:111" ht="14.45" customHeight="1" x14ac:dyDescent="0.25">
      <c r="A783" t="s">
        <v>2950</v>
      </c>
      <c r="B783" t="s">
        <v>356</v>
      </c>
      <c r="C783" s="1">
        <v>44787.102519097221</v>
      </c>
      <c r="D783" s="1">
        <v>44854</v>
      </c>
      <c r="E783" t="s">
        <v>112</v>
      </c>
      <c r="F783" s="1">
        <v>44833.833333333336</v>
      </c>
      <c r="G783" t="s">
        <v>113</v>
      </c>
      <c r="H783" t="s">
        <v>113</v>
      </c>
      <c r="I783" t="s">
        <v>113</v>
      </c>
      <c r="J783" t="s">
        <v>2870</v>
      </c>
      <c r="K783" t="s">
        <v>2871</v>
      </c>
      <c r="L783" t="s">
        <v>2872</v>
      </c>
      <c r="M783" t="s">
        <v>2873</v>
      </c>
      <c r="N783" t="s">
        <v>141</v>
      </c>
      <c r="O783" t="s">
        <v>118</v>
      </c>
      <c r="P783" s="4">
        <v>96950</v>
      </c>
      <c r="Q783" t="s">
        <v>119</v>
      </c>
      <c r="S783" s="5">
        <v>16702349226</v>
      </c>
      <c r="U783">
        <v>722511</v>
      </c>
      <c r="V783" t="s">
        <v>120</v>
      </c>
      <c r="X783" t="s">
        <v>2951</v>
      </c>
      <c r="Y783" t="s">
        <v>2952</v>
      </c>
      <c r="Z783" t="s">
        <v>2876</v>
      </c>
      <c r="AA783" t="s">
        <v>326</v>
      </c>
      <c r="AB783" t="s">
        <v>2872</v>
      </c>
      <c r="AC783" t="s">
        <v>2873</v>
      </c>
      <c r="AD783" t="s">
        <v>141</v>
      </c>
      <c r="AE783" t="s">
        <v>118</v>
      </c>
      <c r="AF783" s="4">
        <v>96950</v>
      </c>
      <c r="AG783" t="s">
        <v>119</v>
      </c>
      <c r="AI783" s="5">
        <v>16702349226</v>
      </c>
      <c r="AK783" t="s">
        <v>2877</v>
      </c>
      <c r="BC783" t="str">
        <f>"35-2014.00"</f>
        <v>35-2014.00</v>
      </c>
      <c r="BD783" t="s">
        <v>287</v>
      </c>
      <c r="BE783" t="s">
        <v>2953</v>
      </c>
      <c r="BF783" t="s">
        <v>412</v>
      </c>
      <c r="BG783">
        <v>2</v>
      </c>
      <c r="BI783" s="1">
        <v>44835</v>
      </c>
      <c r="BJ783" s="1">
        <v>45199</v>
      </c>
      <c r="BM783">
        <v>35</v>
      </c>
      <c r="BN783">
        <v>6</v>
      </c>
      <c r="BO783">
        <v>0</v>
      </c>
      <c r="BP783">
        <v>5</v>
      </c>
      <c r="BQ783">
        <v>6</v>
      </c>
      <c r="BR783">
        <v>6</v>
      </c>
      <c r="BS783">
        <v>6</v>
      </c>
      <c r="BT783">
        <v>6</v>
      </c>
      <c r="BU783" t="str">
        <f>"2:00 PM"</f>
        <v>2:00 PM</v>
      </c>
      <c r="BV783" t="str">
        <f>"8:00 PM"</f>
        <v>8:00 PM</v>
      </c>
      <c r="BW783" t="s">
        <v>164</v>
      </c>
      <c r="BX783">
        <v>0</v>
      </c>
      <c r="BY783">
        <v>3</v>
      </c>
      <c r="BZ783" t="s">
        <v>113</v>
      </c>
      <c r="CB783" s="3" t="s">
        <v>2954</v>
      </c>
      <c r="CC783" t="s">
        <v>2873</v>
      </c>
      <c r="CE783" t="s">
        <v>141</v>
      </c>
      <c r="CF783" t="s">
        <v>118</v>
      </c>
      <c r="CG783" s="4">
        <v>96950</v>
      </c>
      <c r="CH783" s="2">
        <v>8.5500000000000007</v>
      </c>
      <c r="CI783" s="2">
        <v>8.5500000000000007</v>
      </c>
      <c r="CJ783" s="2">
        <v>12.83</v>
      </c>
      <c r="CK783" s="2">
        <v>12.83</v>
      </c>
      <c r="CL783" t="s">
        <v>131</v>
      </c>
      <c r="CM783" t="s">
        <v>2881</v>
      </c>
      <c r="CN783" t="s">
        <v>133</v>
      </c>
      <c r="CP783" t="s">
        <v>113</v>
      </c>
      <c r="CQ783" t="s">
        <v>134</v>
      </c>
      <c r="CR783" t="s">
        <v>113</v>
      </c>
      <c r="CS783" t="s">
        <v>134</v>
      </c>
      <c r="CT783" t="s">
        <v>132</v>
      </c>
      <c r="CU783" t="s">
        <v>134</v>
      </c>
      <c r="CV783" t="s">
        <v>132</v>
      </c>
      <c r="CW783" t="s">
        <v>2955</v>
      </c>
      <c r="CX783" s="5">
        <v>16702349226</v>
      </c>
      <c r="CY783" t="s">
        <v>2877</v>
      </c>
      <c r="CZ783" t="s">
        <v>132</v>
      </c>
      <c r="DA783" t="s">
        <v>134</v>
      </c>
      <c r="DB783" t="s">
        <v>113</v>
      </c>
    </row>
    <row r="784" spans="1:111" ht="14.45" customHeight="1" x14ac:dyDescent="0.25">
      <c r="A784" t="s">
        <v>2956</v>
      </c>
      <c r="B784" t="s">
        <v>111</v>
      </c>
      <c r="C784" s="1">
        <v>44789.923245717589</v>
      </c>
      <c r="D784" s="1">
        <v>44854</v>
      </c>
      <c r="E784" t="s">
        <v>170</v>
      </c>
      <c r="G784" t="s">
        <v>113</v>
      </c>
      <c r="H784" t="s">
        <v>113</v>
      </c>
      <c r="I784" t="s">
        <v>113</v>
      </c>
      <c r="J784" t="s">
        <v>955</v>
      </c>
      <c r="K784" t="s">
        <v>956</v>
      </c>
      <c r="L784" t="s">
        <v>2957</v>
      </c>
      <c r="M784" t="s">
        <v>141</v>
      </c>
      <c r="N784" t="s">
        <v>708</v>
      </c>
      <c r="O784" t="s">
        <v>118</v>
      </c>
      <c r="P784" s="4">
        <v>96950</v>
      </c>
      <c r="Q784" t="s">
        <v>119</v>
      </c>
      <c r="R784" t="s">
        <v>132</v>
      </c>
      <c r="S784" s="5">
        <v>16702330800</v>
      </c>
      <c r="U784">
        <v>624410</v>
      </c>
      <c r="V784" t="s">
        <v>120</v>
      </c>
      <c r="X784" t="s">
        <v>2958</v>
      </c>
      <c r="Y784" t="s">
        <v>2959</v>
      </c>
      <c r="Z784" t="s">
        <v>1085</v>
      </c>
      <c r="AA784" t="s">
        <v>1755</v>
      </c>
      <c r="AB784" t="s">
        <v>2957</v>
      </c>
      <c r="AC784" t="s">
        <v>141</v>
      </c>
      <c r="AD784" t="s">
        <v>708</v>
      </c>
      <c r="AE784" t="s">
        <v>118</v>
      </c>
      <c r="AF784" s="4">
        <v>96950</v>
      </c>
      <c r="AG784" t="s">
        <v>119</v>
      </c>
      <c r="AH784" t="s">
        <v>132</v>
      </c>
      <c r="AI784" s="5">
        <v>16702330800</v>
      </c>
      <c r="AK784" t="s">
        <v>962</v>
      </c>
      <c r="BC784" t="str">
        <f>"43-3031.00"</f>
        <v>43-3031.00</v>
      </c>
      <c r="BD784" t="s">
        <v>316</v>
      </c>
      <c r="BE784" t="s">
        <v>2960</v>
      </c>
      <c r="BF784" t="s">
        <v>2961</v>
      </c>
      <c r="BG784">
        <v>1</v>
      </c>
      <c r="BI784" s="1">
        <v>44837</v>
      </c>
      <c r="BJ784" s="1">
        <v>45199</v>
      </c>
      <c r="BM784">
        <v>35</v>
      </c>
      <c r="BN784">
        <v>0</v>
      </c>
      <c r="BO784">
        <v>6</v>
      </c>
      <c r="BP784">
        <v>6</v>
      </c>
      <c r="BQ784">
        <v>6</v>
      </c>
      <c r="BR784">
        <v>6</v>
      </c>
      <c r="BS784">
        <v>6</v>
      </c>
      <c r="BT784">
        <v>5</v>
      </c>
      <c r="BU784" t="str">
        <f>"8:00 AM"</f>
        <v>8:00 AM</v>
      </c>
      <c r="BV784" t="str">
        <f>"3:00 PM"</f>
        <v>3:00 PM</v>
      </c>
      <c r="BW784" t="s">
        <v>394</v>
      </c>
      <c r="BX784">
        <v>0</v>
      </c>
      <c r="BY784">
        <v>24</v>
      </c>
      <c r="BZ784" t="s">
        <v>113</v>
      </c>
      <c r="CB784" s="3" t="s">
        <v>2962</v>
      </c>
      <c r="CC784" t="s">
        <v>2957</v>
      </c>
      <c r="CD784" t="s">
        <v>141</v>
      </c>
      <c r="CE784" t="s">
        <v>708</v>
      </c>
      <c r="CF784" t="s">
        <v>118</v>
      </c>
      <c r="CG784" s="4">
        <v>96950</v>
      </c>
      <c r="CH784" s="2">
        <v>11.21</v>
      </c>
      <c r="CI784" s="2">
        <v>11.21</v>
      </c>
      <c r="CJ784" s="2">
        <v>16.82</v>
      </c>
      <c r="CK784" s="2">
        <v>16.82</v>
      </c>
      <c r="CL784" t="s">
        <v>131</v>
      </c>
      <c r="CM784" t="s">
        <v>228</v>
      </c>
      <c r="CN784" t="s">
        <v>133</v>
      </c>
      <c r="CP784" t="s">
        <v>113</v>
      </c>
      <c r="CQ784" t="s">
        <v>134</v>
      </c>
      <c r="CR784" t="s">
        <v>113</v>
      </c>
      <c r="CS784" t="s">
        <v>134</v>
      </c>
      <c r="CT784" t="s">
        <v>132</v>
      </c>
      <c r="CU784" t="s">
        <v>134</v>
      </c>
      <c r="CV784" t="s">
        <v>132</v>
      </c>
      <c r="CW784" t="s">
        <v>228</v>
      </c>
      <c r="CX784" s="5">
        <v>16702330800</v>
      </c>
      <c r="CY784" t="s">
        <v>962</v>
      </c>
      <c r="CZ784" t="s">
        <v>132</v>
      </c>
      <c r="DA784" t="s">
        <v>134</v>
      </c>
      <c r="DB784" t="s">
        <v>113</v>
      </c>
      <c r="DC784" t="s">
        <v>696</v>
      </c>
      <c r="DD784" t="s">
        <v>696</v>
      </c>
      <c r="DF784" t="s">
        <v>696</v>
      </c>
      <c r="DG784" t="s">
        <v>132</v>
      </c>
    </row>
    <row r="785" spans="1:111" ht="14.45" customHeight="1" x14ac:dyDescent="0.25">
      <c r="A785" t="s">
        <v>2963</v>
      </c>
      <c r="B785" t="s">
        <v>187</v>
      </c>
      <c r="C785" s="1">
        <v>44753.893671990743</v>
      </c>
      <c r="D785" s="1">
        <v>44854</v>
      </c>
      <c r="E785" t="s">
        <v>112</v>
      </c>
      <c r="F785" s="1">
        <v>44833.833333333336</v>
      </c>
      <c r="G785" t="s">
        <v>134</v>
      </c>
      <c r="H785" t="s">
        <v>113</v>
      </c>
      <c r="I785" t="s">
        <v>113</v>
      </c>
      <c r="J785" t="s">
        <v>2964</v>
      </c>
      <c r="K785" t="s">
        <v>2965</v>
      </c>
      <c r="L785" t="s">
        <v>2966</v>
      </c>
      <c r="M785" t="s">
        <v>2967</v>
      </c>
      <c r="N785" t="s">
        <v>117</v>
      </c>
      <c r="O785" t="s">
        <v>118</v>
      </c>
      <c r="P785" s="4">
        <v>96950</v>
      </c>
      <c r="Q785" t="s">
        <v>119</v>
      </c>
      <c r="S785" s="5">
        <v>16702332288</v>
      </c>
      <c r="U785">
        <v>42399</v>
      </c>
      <c r="V785" t="s">
        <v>120</v>
      </c>
      <c r="X785" t="s">
        <v>2968</v>
      </c>
      <c r="Y785" t="s">
        <v>2969</v>
      </c>
      <c r="Z785" t="s">
        <v>2970</v>
      </c>
      <c r="AA785" t="s">
        <v>144</v>
      </c>
      <c r="AB785" t="s">
        <v>2967</v>
      </c>
      <c r="AD785" t="s">
        <v>117</v>
      </c>
      <c r="AE785" t="s">
        <v>118</v>
      </c>
      <c r="AF785" s="4">
        <v>96950</v>
      </c>
      <c r="AG785" t="s">
        <v>119</v>
      </c>
      <c r="AI785" s="5">
        <v>16702332288</v>
      </c>
      <c r="AK785" t="s">
        <v>2971</v>
      </c>
      <c r="BC785" t="str">
        <f>"49-9071.00"</f>
        <v>49-9071.00</v>
      </c>
      <c r="BD785" t="s">
        <v>240</v>
      </c>
      <c r="BE785" t="s">
        <v>2972</v>
      </c>
      <c r="BF785" t="s">
        <v>2973</v>
      </c>
      <c r="BG785">
        <v>3</v>
      </c>
      <c r="BH785">
        <v>3</v>
      </c>
      <c r="BI785" s="1">
        <v>44835</v>
      </c>
      <c r="BJ785" s="1">
        <v>45199</v>
      </c>
      <c r="BK785" s="1">
        <v>44854</v>
      </c>
      <c r="BL785" s="1">
        <v>45199</v>
      </c>
      <c r="BM785">
        <v>35</v>
      </c>
      <c r="BN785">
        <v>0</v>
      </c>
      <c r="BO785">
        <v>7</v>
      </c>
      <c r="BP785">
        <v>7</v>
      </c>
      <c r="BQ785">
        <v>7</v>
      </c>
      <c r="BR785">
        <v>7</v>
      </c>
      <c r="BS785">
        <v>7</v>
      </c>
      <c r="BT785">
        <v>0</v>
      </c>
      <c r="BU785" t="str">
        <f>"8:00 AM"</f>
        <v>8:00 AM</v>
      </c>
      <c r="BV785" t="str">
        <f>"5:00 PM"</f>
        <v>5:00 PM</v>
      </c>
      <c r="BW785" t="s">
        <v>164</v>
      </c>
      <c r="BX785">
        <v>0</v>
      </c>
      <c r="BY785">
        <v>12</v>
      </c>
      <c r="BZ785" t="s">
        <v>113</v>
      </c>
      <c r="CB785" t="s">
        <v>228</v>
      </c>
      <c r="CC785" t="s">
        <v>2974</v>
      </c>
      <c r="CD785" t="s">
        <v>2967</v>
      </c>
      <c r="CE785" t="s">
        <v>117</v>
      </c>
      <c r="CF785" t="s">
        <v>118</v>
      </c>
      <c r="CG785" s="4">
        <v>96950</v>
      </c>
      <c r="CH785" s="2">
        <v>8.7200000000000006</v>
      </c>
      <c r="CI785" s="2">
        <v>8.7200000000000006</v>
      </c>
      <c r="CJ785" s="2">
        <v>13.08</v>
      </c>
      <c r="CK785" s="2">
        <v>13.08</v>
      </c>
      <c r="CL785" t="s">
        <v>131</v>
      </c>
      <c r="CM785" t="s">
        <v>228</v>
      </c>
      <c r="CN785" t="s">
        <v>133</v>
      </c>
      <c r="CP785" t="s">
        <v>113</v>
      </c>
      <c r="CQ785" t="s">
        <v>134</v>
      </c>
      <c r="CR785" t="s">
        <v>113</v>
      </c>
      <c r="CS785" t="s">
        <v>134</v>
      </c>
      <c r="CT785" t="s">
        <v>132</v>
      </c>
      <c r="CU785" t="s">
        <v>134</v>
      </c>
      <c r="CV785" t="s">
        <v>132</v>
      </c>
      <c r="CW785" t="s">
        <v>1601</v>
      </c>
      <c r="CX785" s="5">
        <v>16702332288</v>
      </c>
      <c r="CY785" t="s">
        <v>2971</v>
      </c>
      <c r="CZ785" t="s">
        <v>132</v>
      </c>
      <c r="DA785" t="s">
        <v>134</v>
      </c>
      <c r="DB785" t="s">
        <v>113</v>
      </c>
    </row>
    <row r="786" spans="1:111" ht="14.45" customHeight="1" x14ac:dyDescent="0.25">
      <c r="A786" t="s">
        <v>2778</v>
      </c>
      <c r="B786" t="s">
        <v>187</v>
      </c>
      <c r="C786" s="1">
        <v>44742.03354340278</v>
      </c>
      <c r="D786" s="1">
        <v>44853</v>
      </c>
      <c r="E786" t="s">
        <v>170</v>
      </c>
      <c r="G786" t="s">
        <v>113</v>
      </c>
      <c r="H786" t="s">
        <v>113</v>
      </c>
      <c r="I786" t="s">
        <v>113</v>
      </c>
      <c r="J786" t="s">
        <v>812</v>
      </c>
      <c r="L786" t="s">
        <v>813</v>
      </c>
      <c r="M786" t="s">
        <v>814</v>
      </c>
      <c r="N786" t="s">
        <v>2779</v>
      </c>
      <c r="O786" t="s">
        <v>118</v>
      </c>
      <c r="P786" s="4">
        <v>96950</v>
      </c>
      <c r="Q786" t="s">
        <v>119</v>
      </c>
      <c r="S786" s="5">
        <v>16702345828</v>
      </c>
      <c r="U786">
        <v>2362</v>
      </c>
      <c r="V786" t="s">
        <v>120</v>
      </c>
      <c r="X786" t="s">
        <v>816</v>
      </c>
      <c r="Y786" t="s">
        <v>817</v>
      </c>
      <c r="AA786" t="s">
        <v>326</v>
      </c>
      <c r="AB786" t="s">
        <v>813</v>
      </c>
      <c r="AC786" t="s">
        <v>814</v>
      </c>
      <c r="AD786" t="s">
        <v>815</v>
      </c>
      <c r="AE786" t="s">
        <v>118</v>
      </c>
      <c r="AF786" s="4">
        <v>96950</v>
      </c>
      <c r="AG786" t="s">
        <v>119</v>
      </c>
      <c r="AI786" s="5">
        <v>16702345828</v>
      </c>
      <c r="AK786" t="s">
        <v>818</v>
      </c>
      <c r="BC786" t="str">
        <f>"43-3031.00"</f>
        <v>43-3031.00</v>
      </c>
      <c r="BD786" t="s">
        <v>316</v>
      </c>
      <c r="BE786" t="s">
        <v>2780</v>
      </c>
      <c r="BF786" t="s">
        <v>2781</v>
      </c>
      <c r="BG786">
        <v>1</v>
      </c>
      <c r="BH786">
        <v>1</v>
      </c>
      <c r="BI786" s="1">
        <v>44835</v>
      </c>
      <c r="BJ786" s="1">
        <v>45199</v>
      </c>
      <c r="BK786" s="1">
        <v>44853</v>
      </c>
      <c r="BL786" s="1">
        <v>45199</v>
      </c>
      <c r="BM786">
        <v>40</v>
      </c>
      <c r="BN786">
        <v>0</v>
      </c>
      <c r="BO786">
        <v>8</v>
      </c>
      <c r="BP786">
        <v>8</v>
      </c>
      <c r="BQ786">
        <v>8</v>
      </c>
      <c r="BR786">
        <v>8</v>
      </c>
      <c r="BS786">
        <v>8</v>
      </c>
      <c r="BT786">
        <v>0</v>
      </c>
      <c r="BU786" t="str">
        <f>"8:00 AM"</f>
        <v>8:00 AM</v>
      </c>
      <c r="BV786" t="str">
        <f>"5:00 PM"</f>
        <v>5:00 PM</v>
      </c>
      <c r="BW786" t="s">
        <v>394</v>
      </c>
      <c r="BX786">
        <v>0</v>
      </c>
      <c r="BY786">
        <v>24</v>
      </c>
      <c r="BZ786" t="s">
        <v>113</v>
      </c>
      <c r="CB786" t="s">
        <v>557</v>
      </c>
      <c r="CC786" t="s">
        <v>813</v>
      </c>
      <c r="CD786" t="s">
        <v>814</v>
      </c>
      <c r="CE786" t="s">
        <v>815</v>
      </c>
      <c r="CF786" t="s">
        <v>118</v>
      </c>
      <c r="CG786" s="4">
        <v>96950</v>
      </c>
      <c r="CH786" s="2">
        <v>10.16</v>
      </c>
      <c r="CI786" s="2">
        <v>10.16</v>
      </c>
      <c r="CJ786" s="2">
        <v>15.24</v>
      </c>
      <c r="CK786" s="2">
        <v>15.24</v>
      </c>
      <c r="CL786" t="s">
        <v>131</v>
      </c>
      <c r="CM786" t="s">
        <v>557</v>
      </c>
      <c r="CN786" t="s">
        <v>133</v>
      </c>
      <c r="CP786" t="s">
        <v>113</v>
      </c>
      <c r="CQ786" t="s">
        <v>134</v>
      </c>
      <c r="CR786" t="s">
        <v>113</v>
      </c>
      <c r="CS786" t="s">
        <v>134</v>
      </c>
      <c r="CT786" t="s">
        <v>132</v>
      </c>
      <c r="CU786" t="s">
        <v>134</v>
      </c>
      <c r="CV786" t="s">
        <v>132</v>
      </c>
      <c r="CW786" t="s">
        <v>557</v>
      </c>
      <c r="CX786" s="5">
        <v>16702345828</v>
      </c>
      <c r="CY786" t="s">
        <v>818</v>
      </c>
      <c r="CZ786" t="s">
        <v>132</v>
      </c>
      <c r="DA786" t="s">
        <v>134</v>
      </c>
      <c r="DB786" t="s">
        <v>113</v>
      </c>
      <c r="DC786" t="s">
        <v>1847</v>
      </c>
      <c r="DD786" t="s">
        <v>1848</v>
      </c>
      <c r="DF786" t="s">
        <v>1849</v>
      </c>
      <c r="DG786" t="s">
        <v>1850</v>
      </c>
    </row>
    <row r="787" spans="1:111" ht="14.45" customHeight="1" x14ac:dyDescent="0.25">
      <c r="A787" t="s">
        <v>2782</v>
      </c>
      <c r="B787" t="s">
        <v>187</v>
      </c>
      <c r="C787" s="1">
        <v>44747.069851736109</v>
      </c>
      <c r="D787" s="1">
        <v>44853</v>
      </c>
      <c r="E787" t="s">
        <v>170</v>
      </c>
      <c r="G787" t="s">
        <v>113</v>
      </c>
      <c r="H787" t="s">
        <v>113</v>
      </c>
      <c r="I787" t="s">
        <v>113</v>
      </c>
      <c r="J787" t="s">
        <v>1637</v>
      </c>
      <c r="K787" t="s">
        <v>1638</v>
      </c>
      <c r="L787" t="s">
        <v>1639</v>
      </c>
      <c r="M787" t="s">
        <v>372</v>
      </c>
      <c r="N787" t="s">
        <v>117</v>
      </c>
      <c r="O787" t="s">
        <v>118</v>
      </c>
      <c r="P787" s="4">
        <v>96950</v>
      </c>
      <c r="Q787" t="s">
        <v>119</v>
      </c>
      <c r="R787" t="s">
        <v>132</v>
      </c>
      <c r="S787" s="5">
        <v>16704833702</v>
      </c>
      <c r="T787">
        <v>0</v>
      </c>
      <c r="U787">
        <v>42449</v>
      </c>
      <c r="V787" t="s">
        <v>120</v>
      </c>
      <c r="X787" t="s">
        <v>142</v>
      </c>
      <c r="Y787" t="s">
        <v>1640</v>
      </c>
      <c r="AA787" t="s">
        <v>375</v>
      </c>
      <c r="AB787" t="s">
        <v>1639</v>
      </c>
      <c r="AC787" t="s">
        <v>372</v>
      </c>
      <c r="AD787" t="s">
        <v>117</v>
      </c>
      <c r="AE787" t="s">
        <v>118</v>
      </c>
      <c r="AF787" s="4">
        <v>96950</v>
      </c>
      <c r="AG787" t="s">
        <v>119</v>
      </c>
      <c r="AH787" t="s">
        <v>132</v>
      </c>
      <c r="AI787" s="5">
        <v>16704833702</v>
      </c>
      <c r="AJ787">
        <v>0</v>
      </c>
      <c r="AK787" t="s">
        <v>1641</v>
      </c>
      <c r="BC787" t="str">
        <f>"13-2011.01"</f>
        <v>13-2011.01</v>
      </c>
      <c r="BD787" t="s">
        <v>1688</v>
      </c>
      <c r="BE787" t="s">
        <v>2783</v>
      </c>
      <c r="BF787" t="s">
        <v>908</v>
      </c>
      <c r="BG787">
        <v>1</v>
      </c>
      <c r="BH787">
        <v>1</v>
      </c>
      <c r="BI787" s="1">
        <v>44835</v>
      </c>
      <c r="BJ787" s="1">
        <v>45199</v>
      </c>
      <c r="BK787" s="1">
        <v>44853</v>
      </c>
      <c r="BL787" s="1">
        <v>45199</v>
      </c>
      <c r="BM787">
        <v>40</v>
      </c>
      <c r="BN787">
        <v>0</v>
      </c>
      <c r="BO787">
        <v>8</v>
      </c>
      <c r="BP787">
        <v>8</v>
      </c>
      <c r="BQ787">
        <v>8</v>
      </c>
      <c r="BR787">
        <v>8</v>
      </c>
      <c r="BS787">
        <v>8</v>
      </c>
      <c r="BT787">
        <v>0</v>
      </c>
      <c r="BU787" t="str">
        <f>"8:00 AM"</f>
        <v>8:00 AM</v>
      </c>
      <c r="BV787" t="str">
        <f>"5:00 PM"</f>
        <v>5:00 PM</v>
      </c>
      <c r="BW787" t="s">
        <v>394</v>
      </c>
      <c r="BX787">
        <v>0</v>
      </c>
      <c r="BY787">
        <v>24</v>
      </c>
      <c r="BZ787" t="s">
        <v>113</v>
      </c>
      <c r="CB787" t="s">
        <v>2784</v>
      </c>
      <c r="CC787" t="s">
        <v>1639</v>
      </c>
      <c r="CD787" t="s">
        <v>372</v>
      </c>
      <c r="CE787" t="s">
        <v>117</v>
      </c>
      <c r="CF787" t="s">
        <v>118</v>
      </c>
      <c r="CG787" s="4">
        <v>96950</v>
      </c>
      <c r="CH787" s="2">
        <v>15.29</v>
      </c>
      <c r="CI787" s="2">
        <v>15.29</v>
      </c>
      <c r="CJ787" s="2">
        <v>22.93</v>
      </c>
      <c r="CK787" s="2">
        <v>22.93</v>
      </c>
      <c r="CL787" t="s">
        <v>131</v>
      </c>
      <c r="CM787" t="s">
        <v>132</v>
      </c>
      <c r="CN787" t="s">
        <v>133</v>
      </c>
      <c r="CP787" t="s">
        <v>113</v>
      </c>
      <c r="CQ787" t="s">
        <v>134</v>
      </c>
      <c r="CR787" t="s">
        <v>113</v>
      </c>
      <c r="CS787" t="s">
        <v>134</v>
      </c>
      <c r="CT787" t="s">
        <v>132</v>
      </c>
      <c r="CU787" t="s">
        <v>134</v>
      </c>
      <c r="CV787" t="s">
        <v>132</v>
      </c>
      <c r="CW787" t="s">
        <v>132</v>
      </c>
      <c r="CX787" s="5">
        <v>16702873347</v>
      </c>
      <c r="CY787" t="s">
        <v>1641</v>
      </c>
      <c r="CZ787" t="s">
        <v>132</v>
      </c>
      <c r="DA787" t="s">
        <v>134</v>
      </c>
      <c r="DB787" t="s">
        <v>113</v>
      </c>
      <c r="DC787" t="s">
        <v>142</v>
      </c>
      <c r="DD787" t="s">
        <v>1640</v>
      </c>
      <c r="DF787" t="s">
        <v>1637</v>
      </c>
      <c r="DG787" t="s">
        <v>1641</v>
      </c>
    </row>
    <row r="788" spans="1:111" ht="14.45" customHeight="1" x14ac:dyDescent="0.25">
      <c r="A788" t="s">
        <v>2785</v>
      </c>
      <c r="B788" t="s">
        <v>356</v>
      </c>
      <c r="C788" s="1">
        <v>44734.205115856479</v>
      </c>
      <c r="D788" s="1">
        <v>44853</v>
      </c>
      <c r="E788" t="s">
        <v>112</v>
      </c>
      <c r="F788" s="1">
        <v>44833.833333333336</v>
      </c>
      <c r="G788" t="s">
        <v>113</v>
      </c>
      <c r="H788" t="s">
        <v>113</v>
      </c>
      <c r="I788" t="s">
        <v>113</v>
      </c>
      <c r="J788" t="s">
        <v>173</v>
      </c>
      <c r="K788" t="s">
        <v>174</v>
      </c>
      <c r="L788" t="s">
        <v>175</v>
      </c>
      <c r="N788" t="s">
        <v>141</v>
      </c>
      <c r="O788" t="s">
        <v>118</v>
      </c>
      <c r="P788" s="4">
        <v>96950</v>
      </c>
      <c r="Q788" t="s">
        <v>119</v>
      </c>
      <c r="S788" s="5">
        <v>16702345900</v>
      </c>
      <c r="T788">
        <v>575</v>
      </c>
      <c r="U788">
        <v>721110</v>
      </c>
      <c r="V788" t="s">
        <v>120</v>
      </c>
      <c r="X788" t="s">
        <v>176</v>
      </c>
      <c r="Y788" t="s">
        <v>177</v>
      </c>
      <c r="AA788" t="s">
        <v>178</v>
      </c>
      <c r="AB788" t="s">
        <v>175</v>
      </c>
      <c r="AD788" t="s">
        <v>141</v>
      </c>
      <c r="AE788" t="s">
        <v>118</v>
      </c>
      <c r="AF788" s="4">
        <v>96950</v>
      </c>
      <c r="AG788" t="s">
        <v>119</v>
      </c>
      <c r="AI788" s="5">
        <v>16702345900</v>
      </c>
      <c r="AJ788">
        <v>574</v>
      </c>
      <c r="AK788" t="s">
        <v>179</v>
      </c>
      <c r="BC788" t="str">
        <f>"43-4051.00"</f>
        <v>43-4051.00</v>
      </c>
      <c r="BD788" t="s">
        <v>2786</v>
      </c>
      <c r="BE788" t="s">
        <v>2787</v>
      </c>
      <c r="BF788" t="s">
        <v>2788</v>
      </c>
      <c r="BG788">
        <v>1</v>
      </c>
      <c r="BI788" s="1">
        <v>44835</v>
      </c>
      <c r="BJ788" s="1">
        <v>45199</v>
      </c>
      <c r="BM788">
        <v>40</v>
      </c>
      <c r="BN788">
        <v>0</v>
      </c>
      <c r="BO788">
        <v>8</v>
      </c>
      <c r="BP788">
        <v>8</v>
      </c>
      <c r="BQ788">
        <v>8</v>
      </c>
      <c r="BR788">
        <v>8</v>
      </c>
      <c r="BS788">
        <v>8</v>
      </c>
      <c r="BT788">
        <v>0</v>
      </c>
      <c r="BU788" t="str">
        <f>"9:00 AM"</f>
        <v>9:00 AM</v>
      </c>
      <c r="BV788" t="str">
        <f>"6:00 PM"</f>
        <v>6:00 PM</v>
      </c>
      <c r="BW788" t="s">
        <v>164</v>
      </c>
      <c r="BX788">
        <v>4</v>
      </c>
      <c r="BY788">
        <v>12</v>
      </c>
      <c r="BZ788" t="s">
        <v>134</v>
      </c>
      <c r="CA788">
        <v>1</v>
      </c>
      <c r="CB788" t="s">
        <v>183</v>
      </c>
      <c r="CC788" t="s">
        <v>184</v>
      </c>
      <c r="CE788" t="s">
        <v>141</v>
      </c>
      <c r="CF788" t="s">
        <v>118</v>
      </c>
      <c r="CG788" s="4">
        <v>96950</v>
      </c>
      <c r="CH788" s="2">
        <v>10.91</v>
      </c>
      <c r="CI788" s="2">
        <v>10.91</v>
      </c>
      <c r="CJ788" s="2">
        <v>16.36</v>
      </c>
      <c r="CK788" s="2">
        <v>16.36</v>
      </c>
      <c r="CL788" t="s">
        <v>131</v>
      </c>
      <c r="CN788" t="s">
        <v>133</v>
      </c>
      <c r="CP788" t="s">
        <v>113</v>
      </c>
      <c r="CQ788" t="s">
        <v>134</v>
      </c>
      <c r="CR788" t="s">
        <v>113</v>
      </c>
      <c r="CS788" t="s">
        <v>134</v>
      </c>
      <c r="CT788" t="s">
        <v>132</v>
      </c>
      <c r="CU788" t="s">
        <v>134</v>
      </c>
      <c r="CV788" t="s">
        <v>132</v>
      </c>
      <c r="CW788" t="s">
        <v>185</v>
      </c>
      <c r="CX788" s="5">
        <v>16702345900</v>
      </c>
      <c r="CY788" t="s">
        <v>179</v>
      </c>
      <c r="CZ788" t="s">
        <v>132</v>
      </c>
      <c r="DA788" t="s">
        <v>134</v>
      </c>
      <c r="DB788" t="s">
        <v>113</v>
      </c>
    </row>
    <row r="789" spans="1:111" ht="14.45" customHeight="1" x14ac:dyDescent="0.25">
      <c r="A789" t="s">
        <v>2789</v>
      </c>
      <c r="B789" t="s">
        <v>356</v>
      </c>
      <c r="C789" s="1">
        <v>44737.567889467595</v>
      </c>
      <c r="D789" s="1">
        <v>44853</v>
      </c>
      <c r="E789" t="s">
        <v>112</v>
      </c>
      <c r="F789" s="1">
        <v>44833.833333333336</v>
      </c>
      <c r="G789" t="s">
        <v>113</v>
      </c>
      <c r="H789" t="s">
        <v>113</v>
      </c>
      <c r="I789" t="s">
        <v>113</v>
      </c>
      <c r="J789" t="s">
        <v>2790</v>
      </c>
      <c r="K789" t="s">
        <v>2791</v>
      </c>
      <c r="L789" t="s">
        <v>2792</v>
      </c>
      <c r="M789" t="s">
        <v>132</v>
      </c>
      <c r="N789" t="s">
        <v>117</v>
      </c>
      <c r="O789" t="s">
        <v>118</v>
      </c>
      <c r="P789" s="4">
        <v>96950</v>
      </c>
      <c r="Q789" t="s">
        <v>119</v>
      </c>
      <c r="S789" s="5">
        <v>16704845868</v>
      </c>
      <c r="U789">
        <v>4451</v>
      </c>
      <c r="V789" t="s">
        <v>120</v>
      </c>
      <c r="X789" t="s">
        <v>2505</v>
      </c>
      <c r="Y789" t="s">
        <v>2506</v>
      </c>
      <c r="AA789" t="s">
        <v>477</v>
      </c>
      <c r="AB789" t="s">
        <v>2793</v>
      </c>
      <c r="AD789" t="s">
        <v>117</v>
      </c>
      <c r="AE789" t="s">
        <v>118</v>
      </c>
      <c r="AF789" s="4">
        <v>96950</v>
      </c>
      <c r="AG789" t="s">
        <v>119</v>
      </c>
      <c r="AI789" s="5">
        <v>16704845868</v>
      </c>
      <c r="AK789" t="s">
        <v>2794</v>
      </c>
      <c r="BC789" t="str">
        <f>"49-9071.00"</f>
        <v>49-9071.00</v>
      </c>
      <c r="BD789" t="s">
        <v>240</v>
      </c>
      <c r="BE789" t="s">
        <v>2795</v>
      </c>
      <c r="BF789" t="s">
        <v>2725</v>
      </c>
      <c r="BG789">
        <v>2</v>
      </c>
      <c r="BI789" s="1">
        <v>44835</v>
      </c>
      <c r="BJ789" s="1">
        <v>45199</v>
      </c>
      <c r="BM789">
        <v>40</v>
      </c>
      <c r="BN789">
        <v>0</v>
      </c>
      <c r="BO789">
        <v>8</v>
      </c>
      <c r="BP789">
        <v>8</v>
      </c>
      <c r="BQ789">
        <v>8</v>
      </c>
      <c r="BR789">
        <v>8</v>
      </c>
      <c r="BS789">
        <v>8</v>
      </c>
      <c r="BT789">
        <v>0</v>
      </c>
      <c r="BU789" t="str">
        <f>"8:00 AM"</f>
        <v>8:00 AM</v>
      </c>
      <c r="BV789" t="str">
        <f>"5:00 PM"</f>
        <v>5:00 PM</v>
      </c>
      <c r="BW789" t="s">
        <v>128</v>
      </c>
      <c r="BX789">
        <v>0</v>
      </c>
      <c r="BY789">
        <v>24</v>
      </c>
      <c r="BZ789" t="s">
        <v>113</v>
      </c>
      <c r="CB789" s="3" t="s">
        <v>2796</v>
      </c>
      <c r="CC789" t="s">
        <v>1801</v>
      </c>
      <c r="CE789" t="s">
        <v>117</v>
      </c>
      <c r="CF789" t="s">
        <v>118</v>
      </c>
      <c r="CG789" s="4">
        <v>96950</v>
      </c>
      <c r="CH789" s="2">
        <v>8.7200000000000006</v>
      </c>
      <c r="CI789" s="2">
        <v>8.7200000000000006</v>
      </c>
      <c r="CJ789" s="2">
        <v>13.08</v>
      </c>
      <c r="CK789" s="2">
        <v>13.08</v>
      </c>
      <c r="CL789" t="s">
        <v>131</v>
      </c>
      <c r="CM789" t="s">
        <v>132</v>
      </c>
      <c r="CN789" t="s">
        <v>133</v>
      </c>
      <c r="CP789" t="s">
        <v>113</v>
      </c>
      <c r="CQ789" t="s">
        <v>134</v>
      </c>
      <c r="CR789" t="s">
        <v>113</v>
      </c>
      <c r="CS789" t="s">
        <v>134</v>
      </c>
      <c r="CT789" t="s">
        <v>132</v>
      </c>
      <c r="CU789" t="s">
        <v>134</v>
      </c>
      <c r="CV789" t="s">
        <v>132</v>
      </c>
      <c r="CW789" t="s">
        <v>2511</v>
      </c>
      <c r="CX789" s="5">
        <v>16704845868</v>
      </c>
      <c r="CY789" t="s">
        <v>2794</v>
      </c>
      <c r="CZ789" t="s">
        <v>132</v>
      </c>
      <c r="DA789" t="s">
        <v>134</v>
      </c>
      <c r="DB789" t="s">
        <v>113</v>
      </c>
    </row>
    <row r="790" spans="1:111" ht="14.45" customHeight="1" x14ac:dyDescent="0.25">
      <c r="A790" t="s">
        <v>2797</v>
      </c>
      <c r="B790" t="s">
        <v>356</v>
      </c>
      <c r="C790" s="1">
        <v>44734.120856134257</v>
      </c>
      <c r="D790" s="1">
        <v>44853</v>
      </c>
      <c r="E790" t="s">
        <v>112</v>
      </c>
      <c r="F790" s="1">
        <v>44833.833333333336</v>
      </c>
      <c r="G790" t="s">
        <v>134</v>
      </c>
      <c r="H790" t="s">
        <v>113</v>
      </c>
      <c r="I790" t="s">
        <v>113</v>
      </c>
      <c r="J790" t="s">
        <v>758</v>
      </c>
      <c r="K790" t="s">
        <v>759</v>
      </c>
      <c r="L790" t="s">
        <v>760</v>
      </c>
      <c r="N790" t="s">
        <v>141</v>
      </c>
      <c r="O790" t="s">
        <v>118</v>
      </c>
      <c r="P790" s="4">
        <v>96950</v>
      </c>
      <c r="Q790" t="s">
        <v>119</v>
      </c>
      <c r="R790" t="s">
        <v>761</v>
      </c>
      <c r="S790" s="5">
        <v>16702352222</v>
      </c>
      <c r="U790">
        <v>236220</v>
      </c>
      <c r="V790" t="s">
        <v>120</v>
      </c>
      <c r="X790" t="s">
        <v>762</v>
      </c>
      <c r="Y790" t="s">
        <v>763</v>
      </c>
      <c r="Z790" t="s">
        <v>214</v>
      </c>
      <c r="AA790" t="s">
        <v>326</v>
      </c>
      <c r="AB790" t="s">
        <v>760</v>
      </c>
      <c r="AD790" t="s">
        <v>141</v>
      </c>
      <c r="AE790" t="s">
        <v>118</v>
      </c>
      <c r="AF790" s="4">
        <v>96950</v>
      </c>
      <c r="AG790" t="s">
        <v>119</v>
      </c>
      <c r="AH790" t="s">
        <v>761</v>
      </c>
      <c r="AI790" s="5">
        <v>16702352222</v>
      </c>
      <c r="AK790" t="s">
        <v>764</v>
      </c>
      <c r="BC790" t="str">
        <f>"49-9071.00"</f>
        <v>49-9071.00</v>
      </c>
      <c r="BD790" t="s">
        <v>240</v>
      </c>
      <c r="BE790" t="s">
        <v>765</v>
      </c>
      <c r="BF790" t="s">
        <v>766</v>
      </c>
      <c r="BG790">
        <v>2</v>
      </c>
      <c r="BI790" s="1">
        <v>44835</v>
      </c>
      <c r="BJ790" s="1">
        <v>45199</v>
      </c>
      <c r="BM790">
        <v>35</v>
      </c>
      <c r="BN790">
        <v>0</v>
      </c>
      <c r="BO790">
        <v>7</v>
      </c>
      <c r="BP790">
        <v>7</v>
      </c>
      <c r="BQ790">
        <v>7</v>
      </c>
      <c r="BR790">
        <v>7</v>
      </c>
      <c r="BS790">
        <v>7</v>
      </c>
      <c r="BT790">
        <v>0</v>
      </c>
      <c r="BU790" t="str">
        <f>"8:00 AM"</f>
        <v>8:00 AM</v>
      </c>
      <c r="BV790" t="str">
        <f>"4:00 PM"</f>
        <v>4:00 PM</v>
      </c>
      <c r="BW790" t="s">
        <v>164</v>
      </c>
      <c r="BX790">
        <v>0</v>
      </c>
      <c r="BY790">
        <v>12</v>
      </c>
      <c r="BZ790" t="s">
        <v>113</v>
      </c>
      <c r="CB790" t="s">
        <v>132</v>
      </c>
      <c r="CC790" t="s">
        <v>767</v>
      </c>
      <c r="CE790" t="s">
        <v>130</v>
      </c>
      <c r="CF790" t="s">
        <v>118</v>
      </c>
      <c r="CG790" s="4">
        <v>96950</v>
      </c>
      <c r="CH790" s="2">
        <v>8.7200000000000006</v>
      </c>
      <c r="CI790" s="2">
        <v>8.7200000000000006</v>
      </c>
      <c r="CJ790" s="2">
        <v>13.08</v>
      </c>
      <c r="CK790" s="2">
        <v>13.08</v>
      </c>
      <c r="CL790" t="s">
        <v>131</v>
      </c>
      <c r="CM790" t="s">
        <v>183</v>
      </c>
      <c r="CN790" t="s">
        <v>133</v>
      </c>
      <c r="CP790" t="s">
        <v>113</v>
      </c>
      <c r="CQ790" t="s">
        <v>134</v>
      </c>
      <c r="CR790" t="s">
        <v>134</v>
      </c>
      <c r="CS790" t="s">
        <v>134</v>
      </c>
      <c r="CT790" t="s">
        <v>132</v>
      </c>
      <c r="CU790" t="s">
        <v>134</v>
      </c>
      <c r="CV790" t="s">
        <v>134</v>
      </c>
      <c r="CW790" t="s">
        <v>769</v>
      </c>
      <c r="CX790" s="5">
        <v>16702352222</v>
      </c>
      <c r="CY790" t="s">
        <v>764</v>
      </c>
      <c r="CZ790" t="s">
        <v>132</v>
      </c>
      <c r="DA790" t="s">
        <v>134</v>
      </c>
      <c r="DB790" t="s">
        <v>113</v>
      </c>
    </row>
    <row r="791" spans="1:111" ht="14.45" customHeight="1" x14ac:dyDescent="0.25">
      <c r="A791" t="s">
        <v>2798</v>
      </c>
      <c r="B791" t="s">
        <v>111</v>
      </c>
      <c r="C791" s="1">
        <v>44742.01288761574</v>
      </c>
      <c r="D791" s="1">
        <v>44853</v>
      </c>
      <c r="E791" t="s">
        <v>112</v>
      </c>
      <c r="F791" s="1">
        <v>44833.833333333336</v>
      </c>
      <c r="G791" t="s">
        <v>113</v>
      </c>
      <c r="H791" t="s">
        <v>113</v>
      </c>
      <c r="I791" t="s">
        <v>113</v>
      </c>
      <c r="J791" t="s">
        <v>812</v>
      </c>
      <c r="L791" t="s">
        <v>813</v>
      </c>
      <c r="M791" t="s">
        <v>814</v>
      </c>
      <c r="N791" t="s">
        <v>815</v>
      </c>
      <c r="O791" t="s">
        <v>118</v>
      </c>
      <c r="P791" s="4">
        <v>96950</v>
      </c>
      <c r="Q791" t="s">
        <v>119</v>
      </c>
      <c r="S791" s="5">
        <v>16702345828</v>
      </c>
      <c r="U791">
        <v>332322</v>
      </c>
      <c r="V791" t="s">
        <v>120</v>
      </c>
      <c r="X791" t="s">
        <v>816</v>
      </c>
      <c r="Y791" t="s">
        <v>817</v>
      </c>
      <c r="AA791" t="s">
        <v>326</v>
      </c>
      <c r="AB791" t="s">
        <v>813</v>
      </c>
      <c r="AC791" t="s">
        <v>2701</v>
      </c>
      <c r="AD791" t="s">
        <v>815</v>
      </c>
      <c r="AE791" t="s">
        <v>118</v>
      </c>
      <c r="AF791" s="4">
        <v>96950</v>
      </c>
      <c r="AG791" t="s">
        <v>119</v>
      </c>
      <c r="AI791" s="5">
        <v>16702345828</v>
      </c>
      <c r="AK791" t="s">
        <v>818</v>
      </c>
      <c r="BC791" t="str">
        <f>"51-4023.00"</f>
        <v>51-4023.00</v>
      </c>
      <c r="BD791" t="s">
        <v>2702</v>
      </c>
      <c r="BE791" t="s">
        <v>2703</v>
      </c>
      <c r="BF791" t="s">
        <v>2704</v>
      </c>
      <c r="BG791">
        <v>1</v>
      </c>
      <c r="BI791" s="1">
        <v>44835</v>
      </c>
      <c r="BJ791" s="1">
        <v>45199</v>
      </c>
      <c r="BM791">
        <v>40</v>
      </c>
      <c r="BN791">
        <v>0</v>
      </c>
      <c r="BO791">
        <v>8</v>
      </c>
      <c r="BP791">
        <v>8</v>
      </c>
      <c r="BQ791">
        <v>8</v>
      </c>
      <c r="BR791">
        <v>8</v>
      </c>
      <c r="BS791">
        <v>8</v>
      </c>
      <c r="BT791">
        <v>0</v>
      </c>
      <c r="BU791" t="str">
        <f>"8:00 AM"</f>
        <v>8:00 AM</v>
      </c>
      <c r="BV791" t="str">
        <f>"5:00 PM"</f>
        <v>5:00 PM</v>
      </c>
      <c r="BW791" t="s">
        <v>164</v>
      </c>
      <c r="BX791">
        <v>0</v>
      </c>
      <c r="BY791">
        <v>12</v>
      </c>
      <c r="BZ791" t="s">
        <v>113</v>
      </c>
      <c r="CB791" t="s">
        <v>183</v>
      </c>
      <c r="CC791" t="s">
        <v>813</v>
      </c>
      <c r="CD791" t="s">
        <v>814</v>
      </c>
      <c r="CE791" t="s">
        <v>815</v>
      </c>
      <c r="CF791" t="s">
        <v>118</v>
      </c>
      <c r="CG791" s="4">
        <v>96950</v>
      </c>
      <c r="CH791" s="2">
        <v>14.53</v>
      </c>
      <c r="CI791" s="2">
        <v>14.53</v>
      </c>
      <c r="CJ791" s="2">
        <v>21.8</v>
      </c>
      <c r="CK791" s="2">
        <v>21.8</v>
      </c>
      <c r="CL791" t="s">
        <v>131</v>
      </c>
      <c r="CM791" t="s">
        <v>557</v>
      </c>
      <c r="CN791" t="s">
        <v>133</v>
      </c>
      <c r="CP791" t="s">
        <v>113</v>
      </c>
      <c r="CQ791" t="s">
        <v>134</v>
      </c>
      <c r="CR791" t="s">
        <v>113</v>
      </c>
      <c r="CS791" t="s">
        <v>134</v>
      </c>
      <c r="CT791" t="s">
        <v>132</v>
      </c>
      <c r="CU791" t="s">
        <v>134</v>
      </c>
      <c r="CV791" t="s">
        <v>132</v>
      </c>
      <c r="CW791" t="s">
        <v>557</v>
      </c>
      <c r="CX791" s="5">
        <v>16702345828</v>
      </c>
      <c r="CY791" t="s">
        <v>818</v>
      </c>
      <c r="CZ791" t="s">
        <v>132</v>
      </c>
      <c r="DA791" t="s">
        <v>134</v>
      </c>
      <c r="DB791" t="s">
        <v>113</v>
      </c>
      <c r="DC791" t="s">
        <v>1847</v>
      </c>
      <c r="DD791" t="s">
        <v>1848</v>
      </c>
      <c r="DF791" t="s">
        <v>1849</v>
      </c>
      <c r="DG791" t="s">
        <v>1850</v>
      </c>
    </row>
    <row r="792" spans="1:111" ht="14.45" customHeight="1" x14ac:dyDescent="0.25">
      <c r="A792" t="s">
        <v>2799</v>
      </c>
      <c r="B792" t="s">
        <v>356</v>
      </c>
      <c r="C792" s="1">
        <v>44740.917900231485</v>
      </c>
      <c r="D792" s="1">
        <v>44853</v>
      </c>
      <c r="E792" t="s">
        <v>170</v>
      </c>
      <c r="G792" t="s">
        <v>113</v>
      </c>
      <c r="H792" t="s">
        <v>113</v>
      </c>
      <c r="I792" t="s">
        <v>113</v>
      </c>
      <c r="J792" t="s">
        <v>2547</v>
      </c>
      <c r="L792" t="s">
        <v>2548</v>
      </c>
      <c r="N792" t="s">
        <v>117</v>
      </c>
      <c r="O792" t="s">
        <v>118</v>
      </c>
      <c r="P792" s="4">
        <v>96950</v>
      </c>
      <c r="Q792" t="s">
        <v>119</v>
      </c>
      <c r="S792" s="5">
        <v>16702335503</v>
      </c>
      <c r="T792">
        <v>0</v>
      </c>
      <c r="U792">
        <v>561320</v>
      </c>
      <c r="V792" t="s">
        <v>120</v>
      </c>
      <c r="X792" t="s">
        <v>387</v>
      </c>
      <c r="Y792" t="s">
        <v>2549</v>
      </c>
      <c r="Z792" t="s">
        <v>2550</v>
      </c>
      <c r="AA792" t="s">
        <v>144</v>
      </c>
      <c r="AB792" t="s">
        <v>2548</v>
      </c>
      <c r="AD792" t="s">
        <v>117</v>
      </c>
      <c r="AE792" t="s">
        <v>118</v>
      </c>
      <c r="AF792" s="4">
        <v>96950</v>
      </c>
      <c r="AG792" t="s">
        <v>119</v>
      </c>
      <c r="AI792" s="5">
        <v>16702335503</v>
      </c>
      <c r="AJ792">
        <v>0</v>
      </c>
      <c r="AK792" t="s">
        <v>2551</v>
      </c>
      <c r="BC792" t="str">
        <f>"47-2061.00"</f>
        <v>47-2061.00</v>
      </c>
      <c r="BD792" t="s">
        <v>162</v>
      </c>
      <c r="BE792" t="s">
        <v>2800</v>
      </c>
      <c r="BF792" t="s">
        <v>2801</v>
      </c>
      <c r="BG792">
        <v>50</v>
      </c>
      <c r="BI792" s="1">
        <v>44835</v>
      </c>
      <c r="BJ792" s="1">
        <v>45199</v>
      </c>
      <c r="BM792">
        <v>40</v>
      </c>
      <c r="BN792">
        <v>0</v>
      </c>
      <c r="BO792">
        <v>8</v>
      </c>
      <c r="BP792">
        <v>8</v>
      </c>
      <c r="BQ792">
        <v>8</v>
      </c>
      <c r="BR792">
        <v>8</v>
      </c>
      <c r="BS792">
        <v>8</v>
      </c>
      <c r="BT792">
        <v>0</v>
      </c>
      <c r="BU792" t="str">
        <f>"8:00 AM"</f>
        <v>8:00 AM</v>
      </c>
      <c r="BV792" t="str">
        <f>"5:00 PM"</f>
        <v>5:00 PM</v>
      </c>
      <c r="BW792" t="s">
        <v>164</v>
      </c>
      <c r="BX792">
        <v>0</v>
      </c>
      <c r="BY792">
        <v>12</v>
      </c>
      <c r="BZ792" t="s">
        <v>113</v>
      </c>
      <c r="CB792" t="s">
        <v>2802</v>
      </c>
      <c r="CC792" t="s">
        <v>2803</v>
      </c>
      <c r="CD792" t="s">
        <v>2556</v>
      </c>
      <c r="CE792" t="s">
        <v>117</v>
      </c>
      <c r="CF792" t="s">
        <v>118</v>
      </c>
      <c r="CG792" s="4">
        <v>96950</v>
      </c>
      <c r="CH792" s="2">
        <v>8.31</v>
      </c>
      <c r="CI792" s="2">
        <v>8.31</v>
      </c>
      <c r="CJ792" s="2">
        <v>12.47</v>
      </c>
      <c r="CK792" s="2">
        <v>12.47</v>
      </c>
      <c r="CL792" t="s">
        <v>131</v>
      </c>
      <c r="CM792" t="s">
        <v>128</v>
      </c>
      <c r="CN792" t="s">
        <v>133</v>
      </c>
      <c r="CP792" t="s">
        <v>113</v>
      </c>
      <c r="CQ792" t="s">
        <v>134</v>
      </c>
      <c r="CR792" t="s">
        <v>113</v>
      </c>
      <c r="CS792" t="s">
        <v>134</v>
      </c>
      <c r="CT792" t="s">
        <v>132</v>
      </c>
      <c r="CU792" t="s">
        <v>134</v>
      </c>
      <c r="CV792" t="s">
        <v>132</v>
      </c>
      <c r="CW792" t="s">
        <v>2557</v>
      </c>
      <c r="CX792" s="5">
        <v>16702335503</v>
      </c>
      <c r="CY792" t="s">
        <v>2551</v>
      </c>
      <c r="CZ792" t="s">
        <v>132</v>
      </c>
      <c r="DA792" t="s">
        <v>134</v>
      </c>
      <c r="DB792" t="s">
        <v>113</v>
      </c>
    </row>
    <row r="793" spans="1:111" ht="14.45" customHeight="1" x14ac:dyDescent="0.25">
      <c r="A793" t="s">
        <v>2804</v>
      </c>
      <c r="B793" t="s">
        <v>111</v>
      </c>
      <c r="C793" s="1">
        <v>44776.004536574073</v>
      </c>
      <c r="D793" s="1">
        <v>44853</v>
      </c>
      <c r="E793" t="s">
        <v>170</v>
      </c>
      <c r="G793" t="s">
        <v>113</v>
      </c>
      <c r="H793" t="s">
        <v>113</v>
      </c>
      <c r="I793" t="s">
        <v>113</v>
      </c>
      <c r="J793" t="s">
        <v>457</v>
      </c>
      <c r="K793" t="s">
        <v>2805</v>
      </c>
      <c r="L793" t="s">
        <v>459</v>
      </c>
      <c r="N793" t="s">
        <v>141</v>
      </c>
      <c r="O793" t="s">
        <v>118</v>
      </c>
      <c r="P793" s="4">
        <v>96950</v>
      </c>
      <c r="Q793" t="s">
        <v>119</v>
      </c>
      <c r="S793" s="5">
        <v>16702340801</v>
      </c>
      <c r="U793">
        <v>44419</v>
      </c>
      <c r="V793" t="s">
        <v>120</v>
      </c>
      <c r="X793" t="s">
        <v>220</v>
      </c>
      <c r="Y793" t="s">
        <v>460</v>
      </c>
      <c r="Z793" t="s">
        <v>461</v>
      </c>
      <c r="AA793" t="s">
        <v>2806</v>
      </c>
      <c r="AB793" t="s">
        <v>2807</v>
      </c>
      <c r="AD793" t="s">
        <v>203</v>
      </c>
      <c r="AE793" t="s">
        <v>118</v>
      </c>
      <c r="AF793" s="4">
        <v>96913</v>
      </c>
      <c r="AG793" t="s">
        <v>119</v>
      </c>
      <c r="AI793" s="5">
        <v>16718981741</v>
      </c>
      <c r="AK793" t="s">
        <v>469</v>
      </c>
      <c r="BC793" t="str">
        <f>"41-4012.00"</f>
        <v>41-4012.00</v>
      </c>
      <c r="BD793" t="s">
        <v>465</v>
      </c>
      <c r="BE793" t="s">
        <v>2808</v>
      </c>
      <c r="BF793" t="s">
        <v>467</v>
      </c>
      <c r="BG793">
        <v>3</v>
      </c>
      <c r="BI793" s="1">
        <v>44835</v>
      </c>
      <c r="BJ793" s="1">
        <v>45199</v>
      </c>
      <c r="BM793">
        <v>40</v>
      </c>
      <c r="BN793">
        <v>0</v>
      </c>
      <c r="BO793">
        <v>8</v>
      </c>
      <c r="BP793">
        <v>8</v>
      </c>
      <c r="BQ793">
        <v>8</v>
      </c>
      <c r="BR793">
        <v>8</v>
      </c>
      <c r="BS793">
        <v>8</v>
      </c>
      <c r="BT793">
        <v>0</v>
      </c>
      <c r="BU793" t="str">
        <f>"8:00 AM"</f>
        <v>8:00 AM</v>
      </c>
      <c r="BV793" t="str">
        <f>"5:00 PM"</f>
        <v>5:00 PM</v>
      </c>
      <c r="BW793" t="s">
        <v>164</v>
      </c>
      <c r="BX793">
        <v>0</v>
      </c>
      <c r="BY793">
        <v>12</v>
      </c>
      <c r="BZ793" t="s">
        <v>113</v>
      </c>
      <c r="CB793" t="s">
        <v>132</v>
      </c>
      <c r="CC793" t="s">
        <v>459</v>
      </c>
      <c r="CE793" t="s">
        <v>141</v>
      </c>
      <c r="CF793" t="s">
        <v>118</v>
      </c>
      <c r="CG793" s="4">
        <v>96950</v>
      </c>
      <c r="CH793" s="2">
        <v>8.81</v>
      </c>
      <c r="CI793" s="2">
        <v>8.81</v>
      </c>
      <c r="CJ793" s="2">
        <v>13.22</v>
      </c>
      <c r="CK793" s="2">
        <v>13.22</v>
      </c>
      <c r="CL793" t="s">
        <v>131</v>
      </c>
      <c r="CM793" t="s">
        <v>132</v>
      </c>
      <c r="CN793" t="s">
        <v>133</v>
      </c>
      <c r="CP793" t="s">
        <v>113</v>
      </c>
      <c r="CQ793" t="s">
        <v>134</v>
      </c>
      <c r="CR793" t="s">
        <v>113</v>
      </c>
      <c r="CS793" t="s">
        <v>134</v>
      </c>
      <c r="CT793" t="s">
        <v>132</v>
      </c>
      <c r="CU793" t="s">
        <v>134</v>
      </c>
      <c r="CV793" t="s">
        <v>132</v>
      </c>
      <c r="CW793" t="s">
        <v>2809</v>
      </c>
      <c r="CX793" s="5">
        <v>16702340801</v>
      </c>
      <c r="CY793" t="s">
        <v>469</v>
      </c>
      <c r="CZ793" t="s">
        <v>132</v>
      </c>
      <c r="DA793" t="s">
        <v>134</v>
      </c>
      <c r="DB793" t="s">
        <v>113</v>
      </c>
    </row>
    <row r="794" spans="1:111" ht="14.45" customHeight="1" x14ac:dyDescent="0.25">
      <c r="A794" t="s">
        <v>2810</v>
      </c>
      <c r="B794" t="s">
        <v>356</v>
      </c>
      <c r="C794" s="1">
        <v>44734.209411689815</v>
      </c>
      <c r="D794" s="1">
        <v>44853</v>
      </c>
      <c r="E794" t="s">
        <v>112</v>
      </c>
      <c r="F794" s="1">
        <v>44833.833333333336</v>
      </c>
      <c r="G794" t="s">
        <v>134</v>
      </c>
      <c r="H794" t="s">
        <v>113</v>
      </c>
      <c r="I794" t="s">
        <v>113</v>
      </c>
      <c r="J794" t="s">
        <v>173</v>
      </c>
      <c r="K794" t="s">
        <v>174</v>
      </c>
      <c r="L794" t="s">
        <v>175</v>
      </c>
      <c r="N794" t="s">
        <v>141</v>
      </c>
      <c r="O794" t="s">
        <v>118</v>
      </c>
      <c r="P794" s="4">
        <v>96950</v>
      </c>
      <c r="Q794" t="s">
        <v>119</v>
      </c>
      <c r="S794" s="5">
        <v>16702345900</v>
      </c>
      <c r="T794">
        <v>575</v>
      </c>
      <c r="U794">
        <v>721110</v>
      </c>
      <c r="V794" t="s">
        <v>120</v>
      </c>
      <c r="X794" t="s">
        <v>176</v>
      </c>
      <c r="Y794" t="s">
        <v>177</v>
      </c>
      <c r="AA794" t="s">
        <v>178</v>
      </c>
      <c r="AB794" t="s">
        <v>175</v>
      </c>
      <c r="AD794" t="s">
        <v>141</v>
      </c>
      <c r="AE794" t="s">
        <v>118</v>
      </c>
      <c r="AF794" s="4">
        <v>96950</v>
      </c>
      <c r="AG794" t="s">
        <v>119</v>
      </c>
      <c r="AI794" s="5">
        <v>16702345900</v>
      </c>
      <c r="AJ794">
        <v>574</v>
      </c>
      <c r="AK794" t="s">
        <v>179</v>
      </c>
      <c r="BC794" t="str">
        <f>"43-4081.00"</f>
        <v>43-4081.00</v>
      </c>
      <c r="BD794" t="s">
        <v>300</v>
      </c>
      <c r="BE794" t="s">
        <v>2811</v>
      </c>
      <c r="BF794" t="s">
        <v>2812</v>
      </c>
      <c r="BG794">
        <v>1</v>
      </c>
      <c r="BI794" s="1">
        <v>44835</v>
      </c>
      <c r="BJ794" s="1">
        <v>45930</v>
      </c>
      <c r="BM794">
        <v>40</v>
      </c>
      <c r="BN794">
        <v>0</v>
      </c>
      <c r="BO794">
        <v>8</v>
      </c>
      <c r="BP794">
        <v>8</v>
      </c>
      <c r="BQ794">
        <v>8</v>
      </c>
      <c r="BR794">
        <v>8</v>
      </c>
      <c r="BS794">
        <v>8</v>
      </c>
      <c r="BT794">
        <v>0</v>
      </c>
      <c r="BU794" t="str">
        <f>"9:00 AM"</f>
        <v>9:00 AM</v>
      </c>
      <c r="BV794" t="str">
        <f>"6:00 PM"</f>
        <v>6:00 PM</v>
      </c>
      <c r="BW794" t="s">
        <v>164</v>
      </c>
      <c r="BX794">
        <v>6</v>
      </c>
      <c r="BY794">
        <v>12</v>
      </c>
      <c r="BZ794" t="s">
        <v>113</v>
      </c>
      <c r="CB794" t="s">
        <v>183</v>
      </c>
      <c r="CC794" t="s">
        <v>184</v>
      </c>
      <c r="CE794" t="s">
        <v>141</v>
      </c>
      <c r="CF794" t="s">
        <v>118</v>
      </c>
      <c r="CG794" s="4">
        <v>96950</v>
      </c>
      <c r="CH794" s="2">
        <v>9.4499999999999993</v>
      </c>
      <c r="CI794" s="2">
        <v>9.4499999999999993</v>
      </c>
      <c r="CJ794" s="2">
        <v>14.17</v>
      </c>
      <c r="CK794" s="2">
        <v>14.17</v>
      </c>
      <c r="CL794" t="s">
        <v>131</v>
      </c>
      <c r="CN794" t="s">
        <v>133</v>
      </c>
      <c r="CP794" t="s">
        <v>113</v>
      </c>
      <c r="CQ794" t="s">
        <v>134</v>
      </c>
      <c r="CR794" t="s">
        <v>113</v>
      </c>
      <c r="CS794" t="s">
        <v>134</v>
      </c>
      <c r="CT794" t="s">
        <v>132</v>
      </c>
      <c r="CU794" t="s">
        <v>134</v>
      </c>
      <c r="CV794" t="s">
        <v>132</v>
      </c>
      <c r="CW794" t="s">
        <v>185</v>
      </c>
      <c r="CX794" s="5">
        <v>16702345900</v>
      </c>
      <c r="CY794" t="s">
        <v>179</v>
      </c>
      <c r="CZ794" t="s">
        <v>132</v>
      </c>
      <c r="DA794" t="s">
        <v>134</v>
      </c>
      <c r="DB794" t="s">
        <v>113</v>
      </c>
    </row>
    <row r="795" spans="1:111" ht="14.45" customHeight="1" x14ac:dyDescent="0.25">
      <c r="A795" t="s">
        <v>2813</v>
      </c>
      <c r="B795" t="s">
        <v>356</v>
      </c>
      <c r="C795" s="1">
        <v>44767.848771180557</v>
      </c>
      <c r="D795" s="1">
        <v>44853</v>
      </c>
      <c r="E795" t="s">
        <v>170</v>
      </c>
      <c r="G795" t="s">
        <v>113</v>
      </c>
      <c r="H795" t="s">
        <v>113</v>
      </c>
      <c r="I795" t="s">
        <v>113</v>
      </c>
      <c r="J795" t="s">
        <v>2402</v>
      </c>
      <c r="K795" t="s">
        <v>2403</v>
      </c>
      <c r="L795" t="s">
        <v>2404</v>
      </c>
      <c r="M795" t="s">
        <v>2405</v>
      </c>
      <c r="N795" t="s">
        <v>117</v>
      </c>
      <c r="O795" t="s">
        <v>118</v>
      </c>
      <c r="P795" s="4">
        <v>96950</v>
      </c>
      <c r="Q795" t="s">
        <v>119</v>
      </c>
      <c r="S795" s="5">
        <v>16703236652</v>
      </c>
      <c r="U795">
        <v>236220</v>
      </c>
      <c r="V795" t="s">
        <v>120</v>
      </c>
      <c r="X795" t="s">
        <v>2406</v>
      </c>
      <c r="Y795" t="s">
        <v>2407</v>
      </c>
      <c r="Z795" t="s">
        <v>2408</v>
      </c>
      <c r="AA795" t="s">
        <v>2409</v>
      </c>
      <c r="AB795" t="s">
        <v>2404</v>
      </c>
      <c r="AC795" t="s">
        <v>2405</v>
      </c>
      <c r="AD795" t="s">
        <v>117</v>
      </c>
      <c r="AE795" t="s">
        <v>118</v>
      </c>
      <c r="AF795" s="4">
        <v>96950</v>
      </c>
      <c r="AG795" t="s">
        <v>119</v>
      </c>
      <c r="AI795" s="5">
        <v>16703236652</v>
      </c>
      <c r="AK795" t="s">
        <v>2411</v>
      </c>
      <c r="BC795" t="str">
        <f>"47-2111.00"</f>
        <v>47-2111.00</v>
      </c>
      <c r="BD795" t="s">
        <v>2759</v>
      </c>
      <c r="BE795" t="s">
        <v>2814</v>
      </c>
      <c r="BF795" t="s">
        <v>2815</v>
      </c>
      <c r="BG795">
        <v>1</v>
      </c>
      <c r="BI795" s="1">
        <v>44835</v>
      </c>
      <c r="BJ795" s="1">
        <v>45199</v>
      </c>
      <c r="BM795">
        <v>40</v>
      </c>
      <c r="BN795">
        <v>0</v>
      </c>
      <c r="BO795">
        <v>8</v>
      </c>
      <c r="BP795">
        <v>8</v>
      </c>
      <c r="BQ795">
        <v>8</v>
      </c>
      <c r="BR795">
        <v>8</v>
      </c>
      <c r="BS795">
        <v>8</v>
      </c>
      <c r="BT795">
        <v>0</v>
      </c>
      <c r="BU795" t="str">
        <f>"8:00 AM"</f>
        <v>8:00 AM</v>
      </c>
      <c r="BV795" t="str">
        <f>"5:00 PM"</f>
        <v>5:00 PM</v>
      </c>
      <c r="BW795" t="s">
        <v>164</v>
      </c>
      <c r="BX795">
        <v>0</v>
      </c>
      <c r="BY795">
        <v>12</v>
      </c>
      <c r="BZ795" t="s">
        <v>113</v>
      </c>
      <c r="CB795" t="s">
        <v>2816</v>
      </c>
      <c r="CC795" t="s">
        <v>2817</v>
      </c>
      <c r="CE795" t="s">
        <v>117</v>
      </c>
      <c r="CF795" t="s">
        <v>118</v>
      </c>
      <c r="CG795" s="4">
        <v>96950</v>
      </c>
      <c r="CH795" s="2">
        <v>11.35</v>
      </c>
      <c r="CI795" s="2">
        <v>11.35</v>
      </c>
      <c r="CJ795" s="2">
        <v>17.25</v>
      </c>
      <c r="CK795" s="2">
        <v>17.25</v>
      </c>
      <c r="CL795" t="s">
        <v>131</v>
      </c>
      <c r="CM795" t="s">
        <v>228</v>
      </c>
      <c r="CN795" t="s">
        <v>1330</v>
      </c>
      <c r="CP795" t="s">
        <v>113</v>
      </c>
      <c r="CQ795" t="s">
        <v>134</v>
      </c>
      <c r="CR795" t="s">
        <v>134</v>
      </c>
      <c r="CS795" t="s">
        <v>134</v>
      </c>
      <c r="CT795" t="s">
        <v>132</v>
      </c>
      <c r="CU795" t="s">
        <v>134</v>
      </c>
      <c r="CV795" t="s">
        <v>132</v>
      </c>
      <c r="CW795" t="s">
        <v>2818</v>
      </c>
      <c r="CX795" s="5">
        <v>16703236652</v>
      </c>
      <c r="CY795" t="s">
        <v>2819</v>
      </c>
      <c r="CZ795" t="s">
        <v>557</v>
      </c>
      <c r="DA795" t="s">
        <v>134</v>
      </c>
      <c r="DB795" t="s">
        <v>113</v>
      </c>
    </row>
    <row r="796" spans="1:111" ht="14.45" customHeight="1" x14ac:dyDescent="0.25">
      <c r="A796" t="s">
        <v>2820</v>
      </c>
      <c r="B796" t="s">
        <v>356</v>
      </c>
      <c r="C796" s="1">
        <v>44740.16413287037</v>
      </c>
      <c r="D796" s="1">
        <v>44853</v>
      </c>
      <c r="E796" t="s">
        <v>170</v>
      </c>
      <c r="G796" t="s">
        <v>113</v>
      </c>
      <c r="H796" t="s">
        <v>113</v>
      </c>
      <c r="I796" t="s">
        <v>113</v>
      </c>
      <c r="J796" t="s">
        <v>2821</v>
      </c>
      <c r="L796" t="s">
        <v>2822</v>
      </c>
      <c r="N796" t="s">
        <v>117</v>
      </c>
      <c r="O796" t="s">
        <v>118</v>
      </c>
      <c r="P796" s="4">
        <v>96950</v>
      </c>
      <c r="Q796" t="s">
        <v>119</v>
      </c>
      <c r="S796" s="5">
        <v>16704833702</v>
      </c>
      <c r="U796">
        <v>56152</v>
      </c>
      <c r="V796" t="s">
        <v>120</v>
      </c>
      <c r="X796" t="s">
        <v>2823</v>
      </c>
      <c r="Y796" t="s">
        <v>2824</v>
      </c>
      <c r="Z796" t="s">
        <v>696</v>
      </c>
      <c r="AA796" t="s">
        <v>375</v>
      </c>
      <c r="AB796" t="s">
        <v>2825</v>
      </c>
      <c r="AD796" t="s">
        <v>117</v>
      </c>
      <c r="AE796" t="s">
        <v>118</v>
      </c>
      <c r="AF796" s="4">
        <v>96950</v>
      </c>
      <c r="AG796" t="s">
        <v>119</v>
      </c>
      <c r="AI796" s="5">
        <v>16704833702</v>
      </c>
      <c r="AK796" t="s">
        <v>2826</v>
      </c>
      <c r="BC796" t="str">
        <f>"11-1021.00"</f>
        <v>11-1021.00</v>
      </c>
      <c r="BD796" t="s">
        <v>637</v>
      </c>
      <c r="BE796" t="s">
        <v>2827</v>
      </c>
      <c r="BF796" t="s">
        <v>2828</v>
      </c>
      <c r="BG796">
        <v>1</v>
      </c>
      <c r="BI796" s="1">
        <v>44835</v>
      </c>
      <c r="BJ796" s="1">
        <v>45199</v>
      </c>
      <c r="BM796">
        <v>40</v>
      </c>
      <c r="BN796">
        <v>0</v>
      </c>
      <c r="BO796">
        <v>8</v>
      </c>
      <c r="BP796">
        <v>8</v>
      </c>
      <c r="BQ796">
        <v>8</v>
      </c>
      <c r="BR796">
        <v>8</v>
      </c>
      <c r="BS796">
        <v>8</v>
      </c>
      <c r="BT796">
        <v>0</v>
      </c>
      <c r="BU796" t="str">
        <f>"8:00 AM"</f>
        <v>8:00 AM</v>
      </c>
      <c r="BV796" t="str">
        <f>"5:00 PM"</f>
        <v>5:00 PM</v>
      </c>
      <c r="BW796" t="s">
        <v>164</v>
      </c>
      <c r="BX796">
        <v>0</v>
      </c>
      <c r="BY796">
        <v>12</v>
      </c>
      <c r="BZ796" t="s">
        <v>134</v>
      </c>
      <c r="CA796">
        <v>2</v>
      </c>
      <c r="CB796" s="3" t="s">
        <v>2829</v>
      </c>
      <c r="CC796" t="s">
        <v>2830</v>
      </c>
      <c r="CE796" t="s">
        <v>117</v>
      </c>
      <c r="CF796" t="s">
        <v>118</v>
      </c>
      <c r="CG796" s="4">
        <v>96950</v>
      </c>
      <c r="CH796" s="2">
        <v>21</v>
      </c>
      <c r="CI796" s="2">
        <v>21</v>
      </c>
      <c r="CJ796" s="2">
        <v>0</v>
      </c>
      <c r="CK796" s="2">
        <v>0</v>
      </c>
      <c r="CL796" t="s">
        <v>131</v>
      </c>
      <c r="CM796" t="s">
        <v>2831</v>
      </c>
      <c r="CN796" t="s">
        <v>133</v>
      </c>
      <c r="CP796" t="s">
        <v>113</v>
      </c>
      <c r="CQ796" t="s">
        <v>134</v>
      </c>
      <c r="CR796" t="s">
        <v>113</v>
      </c>
      <c r="CS796" t="s">
        <v>113</v>
      </c>
      <c r="CT796" t="s">
        <v>132</v>
      </c>
      <c r="CU796" t="s">
        <v>134</v>
      </c>
      <c r="CV796" t="s">
        <v>132</v>
      </c>
      <c r="CW796" t="s">
        <v>558</v>
      </c>
      <c r="CX796" s="5">
        <v>16707830330</v>
      </c>
      <c r="CY796" t="s">
        <v>2826</v>
      </c>
      <c r="CZ796" t="s">
        <v>132</v>
      </c>
      <c r="DA796" t="s">
        <v>134</v>
      </c>
      <c r="DB796" t="s">
        <v>113</v>
      </c>
      <c r="DC796" t="s">
        <v>2823</v>
      </c>
      <c r="DD796" t="s">
        <v>2824</v>
      </c>
      <c r="DE796" t="s">
        <v>696</v>
      </c>
      <c r="DF796" t="s">
        <v>2821</v>
      </c>
      <c r="DG796" t="s">
        <v>2826</v>
      </c>
    </row>
    <row r="797" spans="1:111" ht="14.45" customHeight="1" x14ac:dyDescent="0.25">
      <c r="A797" t="s">
        <v>2832</v>
      </c>
      <c r="B797" t="s">
        <v>187</v>
      </c>
      <c r="C797" s="1">
        <v>44742.037554745373</v>
      </c>
      <c r="D797" s="1">
        <v>44853</v>
      </c>
      <c r="E797" t="s">
        <v>170</v>
      </c>
      <c r="G797" t="s">
        <v>113</v>
      </c>
      <c r="H797" t="s">
        <v>113</v>
      </c>
      <c r="I797" t="s">
        <v>113</v>
      </c>
      <c r="J797" t="s">
        <v>812</v>
      </c>
      <c r="L797" t="s">
        <v>813</v>
      </c>
      <c r="M797" t="s">
        <v>814</v>
      </c>
      <c r="N797" t="s">
        <v>815</v>
      </c>
      <c r="O797" t="s">
        <v>118</v>
      </c>
      <c r="P797" s="4">
        <v>96950</v>
      </c>
      <c r="Q797" t="s">
        <v>119</v>
      </c>
      <c r="S797" s="5">
        <v>16702345828</v>
      </c>
      <c r="U797">
        <v>2362</v>
      </c>
      <c r="V797" t="s">
        <v>120</v>
      </c>
      <c r="X797" t="s">
        <v>816</v>
      </c>
      <c r="Y797" t="s">
        <v>817</v>
      </c>
      <c r="AA797" t="s">
        <v>326</v>
      </c>
      <c r="AB797" t="s">
        <v>813</v>
      </c>
      <c r="AC797" t="s">
        <v>814</v>
      </c>
      <c r="AD797" t="s">
        <v>815</v>
      </c>
      <c r="AE797" t="s">
        <v>118</v>
      </c>
      <c r="AF797" s="4">
        <v>96950</v>
      </c>
      <c r="AG797" t="s">
        <v>119</v>
      </c>
      <c r="AI797" s="5">
        <v>16702345828</v>
      </c>
      <c r="AK797" t="s">
        <v>818</v>
      </c>
      <c r="BC797" t="str">
        <f>"13-2011.01"</f>
        <v>13-2011.01</v>
      </c>
      <c r="BD797" t="s">
        <v>1688</v>
      </c>
      <c r="BE797" t="s">
        <v>2833</v>
      </c>
      <c r="BF797" t="s">
        <v>149</v>
      </c>
      <c r="BG797">
        <v>1</v>
      </c>
      <c r="BH797">
        <v>1</v>
      </c>
      <c r="BI797" s="1">
        <v>44835</v>
      </c>
      <c r="BJ797" s="1">
        <v>45199</v>
      </c>
      <c r="BK797" s="1">
        <v>44853</v>
      </c>
      <c r="BL797" s="1">
        <v>45199</v>
      </c>
      <c r="BM797">
        <v>40</v>
      </c>
      <c r="BN797">
        <v>0</v>
      </c>
      <c r="BO797">
        <v>8</v>
      </c>
      <c r="BP797">
        <v>8</v>
      </c>
      <c r="BQ797">
        <v>8</v>
      </c>
      <c r="BR797">
        <v>8</v>
      </c>
      <c r="BS797">
        <v>8</v>
      </c>
      <c r="BT797">
        <v>0</v>
      </c>
      <c r="BU797" t="str">
        <f>"8:00 AM"</f>
        <v>8:00 AM</v>
      </c>
      <c r="BV797" t="str">
        <f>"5:00 PM"</f>
        <v>5:00 PM</v>
      </c>
      <c r="BW797" t="s">
        <v>150</v>
      </c>
      <c r="BX797">
        <v>0</v>
      </c>
      <c r="BY797">
        <v>24</v>
      </c>
      <c r="BZ797" t="s">
        <v>134</v>
      </c>
      <c r="CA797">
        <v>2</v>
      </c>
      <c r="CB797" t="s">
        <v>2834</v>
      </c>
      <c r="CC797" t="s">
        <v>813</v>
      </c>
      <c r="CD797" t="s">
        <v>814</v>
      </c>
      <c r="CE797" t="s">
        <v>815</v>
      </c>
      <c r="CF797" t="s">
        <v>118</v>
      </c>
      <c r="CG797" s="4">
        <v>96950</v>
      </c>
      <c r="CH797" s="2">
        <v>15.29</v>
      </c>
      <c r="CI797" s="2">
        <v>15.29</v>
      </c>
      <c r="CJ797" s="2">
        <v>22.94</v>
      </c>
      <c r="CK797" s="2">
        <v>22.94</v>
      </c>
      <c r="CL797" t="s">
        <v>131</v>
      </c>
      <c r="CM797" t="s">
        <v>557</v>
      </c>
      <c r="CN797" t="s">
        <v>133</v>
      </c>
      <c r="CP797" t="s">
        <v>113</v>
      </c>
      <c r="CQ797" t="s">
        <v>134</v>
      </c>
      <c r="CR797" t="s">
        <v>113</v>
      </c>
      <c r="CS797" t="s">
        <v>134</v>
      </c>
      <c r="CT797" t="s">
        <v>132</v>
      </c>
      <c r="CU797" t="s">
        <v>134</v>
      </c>
      <c r="CV797" t="s">
        <v>132</v>
      </c>
      <c r="CW797" t="s">
        <v>557</v>
      </c>
      <c r="CX797" s="5">
        <v>16702345828</v>
      </c>
      <c r="CY797" t="s">
        <v>818</v>
      </c>
      <c r="CZ797" t="s">
        <v>132</v>
      </c>
      <c r="DA797" t="s">
        <v>134</v>
      </c>
      <c r="DB797" t="s">
        <v>113</v>
      </c>
      <c r="DC797" t="s">
        <v>1847</v>
      </c>
      <c r="DD797" t="s">
        <v>1848</v>
      </c>
      <c r="DF797" t="s">
        <v>1849</v>
      </c>
      <c r="DG797" t="s">
        <v>1850</v>
      </c>
    </row>
    <row r="798" spans="1:111" ht="14.45" customHeight="1" x14ac:dyDescent="0.25">
      <c r="A798" t="s">
        <v>2574</v>
      </c>
      <c r="B798" t="s">
        <v>187</v>
      </c>
      <c r="C798" s="1">
        <v>44743.828312500002</v>
      </c>
      <c r="D798" s="1">
        <v>44852</v>
      </c>
      <c r="E798" t="s">
        <v>112</v>
      </c>
      <c r="F798" s="1">
        <v>44833.833333333336</v>
      </c>
      <c r="G798" t="s">
        <v>113</v>
      </c>
      <c r="H798" t="s">
        <v>113</v>
      </c>
      <c r="I798" t="s">
        <v>113</v>
      </c>
      <c r="J798" t="s">
        <v>1140</v>
      </c>
      <c r="K798" t="s">
        <v>1141</v>
      </c>
      <c r="L798" t="s">
        <v>1142</v>
      </c>
      <c r="M798" t="s">
        <v>1143</v>
      </c>
      <c r="N798" t="s">
        <v>117</v>
      </c>
      <c r="O798" t="s">
        <v>118</v>
      </c>
      <c r="P798" s="4">
        <v>96950</v>
      </c>
      <c r="Q798" t="s">
        <v>119</v>
      </c>
      <c r="S798" s="5">
        <v>16702353285</v>
      </c>
      <c r="U798">
        <v>81111</v>
      </c>
      <c r="V798" t="s">
        <v>120</v>
      </c>
      <c r="X798" t="s">
        <v>1144</v>
      </c>
      <c r="Y798" t="s">
        <v>1145</v>
      </c>
      <c r="Z798" t="s">
        <v>389</v>
      </c>
      <c r="AA798" t="s">
        <v>1146</v>
      </c>
      <c r="AB798" t="s">
        <v>1142</v>
      </c>
      <c r="AC798" t="s">
        <v>1143</v>
      </c>
      <c r="AD798" t="s">
        <v>586</v>
      </c>
      <c r="AE798" t="s">
        <v>118</v>
      </c>
      <c r="AF798" s="4">
        <v>96950</v>
      </c>
      <c r="AG798" t="s">
        <v>119</v>
      </c>
      <c r="AI798" s="5">
        <v>16702353285</v>
      </c>
      <c r="AK798" t="s">
        <v>1147</v>
      </c>
      <c r="BC798" t="str">
        <f>"37-2011.00"</f>
        <v>37-2011.00</v>
      </c>
      <c r="BD798" t="s">
        <v>125</v>
      </c>
      <c r="BE798" t="s">
        <v>2575</v>
      </c>
      <c r="BF798" t="s">
        <v>480</v>
      </c>
      <c r="BG798">
        <v>1</v>
      </c>
      <c r="BH798">
        <v>1</v>
      </c>
      <c r="BI798" s="1">
        <v>44835</v>
      </c>
      <c r="BJ798" s="1">
        <v>45199</v>
      </c>
      <c r="BK798" s="1">
        <v>44852</v>
      </c>
      <c r="BL798" s="1">
        <v>45199</v>
      </c>
      <c r="BM798">
        <v>40</v>
      </c>
      <c r="BN798">
        <v>0</v>
      </c>
      <c r="BO798">
        <v>8</v>
      </c>
      <c r="BP798">
        <v>8</v>
      </c>
      <c r="BQ798">
        <v>8</v>
      </c>
      <c r="BR798">
        <v>8</v>
      </c>
      <c r="BS798">
        <v>8</v>
      </c>
      <c r="BT798">
        <v>0</v>
      </c>
      <c r="BU798" t="str">
        <f>"8:00 AM"</f>
        <v>8:00 AM</v>
      </c>
      <c r="BV798" t="str">
        <f>"5:00 PM"</f>
        <v>5:00 PM</v>
      </c>
      <c r="BW798" t="s">
        <v>128</v>
      </c>
      <c r="BX798">
        <v>0</v>
      </c>
      <c r="BY798">
        <v>12</v>
      </c>
      <c r="BZ798" t="s">
        <v>113</v>
      </c>
      <c r="CB798" t="s">
        <v>128</v>
      </c>
      <c r="CC798" t="s">
        <v>1142</v>
      </c>
      <c r="CD798" t="s">
        <v>1143</v>
      </c>
      <c r="CE798" t="s">
        <v>117</v>
      </c>
      <c r="CF798" t="s">
        <v>118</v>
      </c>
      <c r="CG798" s="4">
        <v>96950</v>
      </c>
      <c r="CH798" s="2">
        <v>7.93</v>
      </c>
      <c r="CI798" s="2">
        <v>7.93</v>
      </c>
      <c r="CJ798" s="2">
        <v>11.89</v>
      </c>
      <c r="CK798" s="2">
        <v>11.89</v>
      </c>
      <c r="CL798" t="s">
        <v>131</v>
      </c>
      <c r="CM798" t="s">
        <v>228</v>
      </c>
      <c r="CN798" t="s">
        <v>133</v>
      </c>
      <c r="CP798" t="s">
        <v>113</v>
      </c>
      <c r="CQ798" t="s">
        <v>134</v>
      </c>
      <c r="CR798" t="s">
        <v>113</v>
      </c>
      <c r="CS798" t="s">
        <v>134</v>
      </c>
      <c r="CT798" t="s">
        <v>132</v>
      </c>
      <c r="CU798" t="s">
        <v>134</v>
      </c>
      <c r="CV798" t="s">
        <v>132</v>
      </c>
      <c r="CW798" t="s">
        <v>1151</v>
      </c>
      <c r="CX798" s="5">
        <v>16702353285</v>
      </c>
      <c r="CY798" t="s">
        <v>1147</v>
      </c>
      <c r="CZ798" t="s">
        <v>132</v>
      </c>
      <c r="DA798" t="s">
        <v>134</v>
      </c>
      <c r="DB798" t="s">
        <v>113</v>
      </c>
      <c r="DC798" t="s">
        <v>1144</v>
      </c>
      <c r="DD798" t="s">
        <v>1145</v>
      </c>
      <c r="DE798" t="s">
        <v>1152</v>
      </c>
      <c r="DF798" t="s">
        <v>132</v>
      </c>
      <c r="DG798" t="s">
        <v>132</v>
      </c>
    </row>
    <row r="799" spans="1:111" ht="14.45" customHeight="1" x14ac:dyDescent="0.25">
      <c r="A799" t="s">
        <v>2576</v>
      </c>
      <c r="B799" t="s">
        <v>111</v>
      </c>
      <c r="C799" s="1">
        <v>44753.027266898149</v>
      </c>
      <c r="D799" s="1">
        <v>44852</v>
      </c>
      <c r="E799" t="s">
        <v>112</v>
      </c>
      <c r="F799" s="1">
        <v>44833.833333333336</v>
      </c>
      <c r="G799" t="s">
        <v>113</v>
      </c>
      <c r="H799" t="s">
        <v>113</v>
      </c>
      <c r="I799" t="s">
        <v>113</v>
      </c>
      <c r="J799" t="s">
        <v>2577</v>
      </c>
      <c r="K799" t="s">
        <v>2578</v>
      </c>
      <c r="L799" t="s">
        <v>2579</v>
      </c>
      <c r="N799" t="s">
        <v>117</v>
      </c>
      <c r="O799" t="s">
        <v>118</v>
      </c>
      <c r="P799" s="4">
        <v>96950</v>
      </c>
      <c r="Q799" t="s">
        <v>119</v>
      </c>
      <c r="S799" s="5">
        <v>16702350064</v>
      </c>
      <c r="U799">
        <v>236220</v>
      </c>
      <c r="V799" t="s">
        <v>120</v>
      </c>
      <c r="X799" t="s">
        <v>2580</v>
      </c>
      <c r="Y799" t="s">
        <v>2581</v>
      </c>
      <c r="Z799" t="s">
        <v>1436</v>
      </c>
      <c r="AA799" t="s">
        <v>477</v>
      </c>
      <c r="AB799" t="s">
        <v>2579</v>
      </c>
      <c r="AD799" t="s">
        <v>117</v>
      </c>
      <c r="AE799" t="s">
        <v>118</v>
      </c>
      <c r="AF799" s="4">
        <v>96950</v>
      </c>
      <c r="AG799" t="s">
        <v>119</v>
      </c>
      <c r="AI799" s="5">
        <v>16702350064</v>
      </c>
      <c r="AK799" t="s">
        <v>2582</v>
      </c>
      <c r="BC799" t="str">
        <f>"17-3022.00"</f>
        <v>17-3022.00</v>
      </c>
      <c r="BD799" t="s">
        <v>1844</v>
      </c>
      <c r="BE799" t="s">
        <v>2583</v>
      </c>
      <c r="BF799" t="s">
        <v>2584</v>
      </c>
      <c r="BG799">
        <v>1</v>
      </c>
      <c r="BI799" s="1">
        <v>44835</v>
      </c>
      <c r="BJ799" s="1">
        <v>45199</v>
      </c>
      <c r="BM799">
        <v>35</v>
      </c>
      <c r="BN799">
        <v>0</v>
      </c>
      <c r="BO799">
        <v>7</v>
      </c>
      <c r="BP799">
        <v>7</v>
      </c>
      <c r="BQ799">
        <v>7</v>
      </c>
      <c r="BR799">
        <v>7</v>
      </c>
      <c r="BS799">
        <v>7</v>
      </c>
      <c r="BT799">
        <v>0</v>
      </c>
      <c r="BU799" t="str">
        <f>"9:00 AM"</f>
        <v>9:00 AM</v>
      </c>
      <c r="BV799" t="str">
        <f>"5:00 PM"</f>
        <v>5:00 PM</v>
      </c>
      <c r="BW799" t="s">
        <v>394</v>
      </c>
      <c r="BX799">
        <v>0</v>
      </c>
      <c r="BY799">
        <v>24</v>
      </c>
      <c r="BZ799" t="s">
        <v>134</v>
      </c>
      <c r="CA799">
        <v>4</v>
      </c>
      <c r="CB799" t="s">
        <v>2585</v>
      </c>
      <c r="CC799" t="s">
        <v>2579</v>
      </c>
      <c r="CE799" t="s">
        <v>117</v>
      </c>
      <c r="CF799" t="s">
        <v>118</v>
      </c>
      <c r="CG799" s="4">
        <v>96950</v>
      </c>
      <c r="CH799" s="2">
        <v>16.329999999999998</v>
      </c>
      <c r="CI799" s="2">
        <v>17.25</v>
      </c>
      <c r="CJ799" s="2">
        <v>24.5</v>
      </c>
      <c r="CK799" s="2">
        <v>25.88</v>
      </c>
      <c r="CL799" t="s">
        <v>131</v>
      </c>
      <c r="CM799" t="s">
        <v>132</v>
      </c>
      <c r="CN799" t="s">
        <v>133</v>
      </c>
      <c r="CP799" t="s">
        <v>113</v>
      </c>
      <c r="CQ799" t="s">
        <v>134</v>
      </c>
      <c r="CR799" t="s">
        <v>113</v>
      </c>
      <c r="CS799" t="s">
        <v>113</v>
      </c>
      <c r="CT799" t="s">
        <v>132</v>
      </c>
      <c r="CU799" t="s">
        <v>134</v>
      </c>
      <c r="CV799" t="s">
        <v>132</v>
      </c>
      <c r="CW799" t="s">
        <v>2586</v>
      </c>
      <c r="CX799" s="5">
        <v>16702350064</v>
      </c>
      <c r="CY799" t="s">
        <v>2582</v>
      </c>
      <c r="CZ799" t="s">
        <v>132</v>
      </c>
      <c r="DA799" t="s">
        <v>134</v>
      </c>
      <c r="DB799" t="s">
        <v>113</v>
      </c>
    </row>
    <row r="800" spans="1:111" ht="14.45" customHeight="1" x14ac:dyDescent="0.25">
      <c r="A800" t="s">
        <v>2587</v>
      </c>
      <c r="B800" t="s">
        <v>187</v>
      </c>
      <c r="C800" s="1">
        <v>44734.435459837965</v>
      </c>
      <c r="D800" s="1">
        <v>44852</v>
      </c>
      <c r="E800" t="s">
        <v>170</v>
      </c>
      <c r="G800" t="s">
        <v>113</v>
      </c>
      <c r="H800" t="s">
        <v>113</v>
      </c>
      <c r="I800" t="s">
        <v>113</v>
      </c>
      <c r="J800" t="s">
        <v>1087</v>
      </c>
      <c r="L800" t="s">
        <v>1088</v>
      </c>
      <c r="M800" t="s">
        <v>947</v>
      </c>
      <c r="N800" t="s">
        <v>117</v>
      </c>
      <c r="O800" t="s">
        <v>118</v>
      </c>
      <c r="P800" s="4">
        <v>96950</v>
      </c>
      <c r="Q800" t="s">
        <v>119</v>
      </c>
      <c r="S800" s="5">
        <v>16702858730</v>
      </c>
      <c r="U800">
        <v>561320</v>
      </c>
      <c r="V800" t="s">
        <v>120</v>
      </c>
      <c r="X800" t="s">
        <v>2588</v>
      </c>
      <c r="Y800" t="s">
        <v>2589</v>
      </c>
      <c r="Z800" t="s">
        <v>2590</v>
      </c>
      <c r="AA800" t="s">
        <v>2591</v>
      </c>
      <c r="AB800" t="s">
        <v>1093</v>
      </c>
      <c r="AD800" t="s">
        <v>117</v>
      </c>
      <c r="AE800" t="s">
        <v>118</v>
      </c>
      <c r="AF800" s="4">
        <v>96950</v>
      </c>
      <c r="AG800" t="s">
        <v>119</v>
      </c>
      <c r="AI800" s="5">
        <v>16702858730</v>
      </c>
      <c r="AK800" t="s">
        <v>1094</v>
      </c>
      <c r="BC800" t="str">
        <f>"13-2011.00"</f>
        <v>13-2011.00</v>
      </c>
      <c r="BD800" t="s">
        <v>147</v>
      </c>
      <c r="BE800" t="s">
        <v>2592</v>
      </c>
      <c r="BF800" t="s">
        <v>908</v>
      </c>
      <c r="BG800">
        <v>2</v>
      </c>
      <c r="BH800">
        <v>2</v>
      </c>
      <c r="BI800" s="1">
        <v>44835</v>
      </c>
      <c r="BJ800" s="1">
        <v>45199</v>
      </c>
      <c r="BK800" s="1">
        <v>44852</v>
      </c>
      <c r="BL800" s="1">
        <v>45199</v>
      </c>
      <c r="BM800">
        <v>35</v>
      </c>
      <c r="BN800">
        <v>0</v>
      </c>
      <c r="BO800">
        <v>7</v>
      </c>
      <c r="BP800">
        <v>7</v>
      </c>
      <c r="BQ800">
        <v>7</v>
      </c>
      <c r="BR800">
        <v>7</v>
      </c>
      <c r="BS800">
        <v>7</v>
      </c>
      <c r="BT800">
        <v>0</v>
      </c>
      <c r="BU800" t="str">
        <f>"9:00 AM"</f>
        <v>9:00 AM</v>
      </c>
      <c r="BV800" t="str">
        <f>"5:00 PM"</f>
        <v>5:00 PM</v>
      </c>
      <c r="BW800" t="s">
        <v>150</v>
      </c>
      <c r="BX800">
        <v>0</v>
      </c>
      <c r="BY800">
        <v>12</v>
      </c>
      <c r="BZ800" t="s">
        <v>134</v>
      </c>
      <c r="CA800">
        <v>2</v>
      </c>
      <c r="CB800" t="s">
        <v>2593</v>
      </c>
      <c r="CC800" t="s">
        <v>1088</v>
      </c>
      <c r="CD800" t="s">
        <v>947</v>
      </c>
      <c r="CE800" t="s">
        <v>117</v>
      </c>
      <c r="CF800" t="s">
        <v>118</v>
      </c>
      <c r="CG800" s="4">
        <v>96950</v>
      </c>
      <c r="CH800" s="2">
        <v>15.29</v>
      </c>
      <c r="CI800" s="2">
        <v>15.29</v>
      </c>
      <c r="CJ800" s="2">
        <v>22.93</v>
      </c>
      <c r="CK800" s="2">
        <v>22.93</v>
      </c>
      <c r="CL800" t="s">
        <v>131</v>
      </c>
      <c r="CM800" t="s">
        <v>132</v>
      </c>
      <c r="CN800" t="s">
        <v>133</v>
      </c>
      <c r="CP800" t="s">
        <v>113</v>
      </c>
      <c r="CQ800" t="s">
        <v>134</v>
      </c>
      <c r="CR800" t="s">
        <v>113</v>
      </c>
      <c r="CS800" t="s">
        <v>134</v>
      </c>
      <c r="CT800" t="s">
        <v>132</v>
      </c>
      <c r="CU800" t="s">
        <v>134</v>
      </c>
      <c r="CV800" t="s">
        <v>134</v>
      </c>
      <c r="CW800" t="s">
        <v>132</v>
      </c>
      <c r="CX800" s="5">
        <v>16702858730</v>
      </c>
      <c r="CY800" t="s">
        <v>1094</v>
      </c>
      <c r="CZ800" t="s">
        <v>132</v>
      </c>
      <c r="DA800" t="s">
        <v>134</v>
      </c>
      <c r="DB800" t="s">
        <v>113</v>
      </c>
    </row>
    <row r="801" spans="1:111" ht="14.45" customHeight="1" x14ac:dyDescent="0.25">
      <c r="A801" t="s">
        <v>2594</v>
      </c>
      <c r="B801" t="s">
        <v>356</v>
      </c>
      <c r="C801" s="1">
        <v>44774.522049074076</v>
      </c>
      <c r="D801" s="1">
        <v>44852</v>
      </c>
      <c r="E801" t="s">
        <v>112</v>
      </c>
      <c r="F801" s="1">
        <v>44833.833333333336</v>
      </c>
      <c r="G801" t="s">
        <v>113</v>
      </c>
      <c r="H801" t="s">
        <v>113</v>
      </c>
      <c r="I801" t="s">
        <v>113</v>
      </c>
      <c r="J801" t="s">
        <v>2595</v>
      </c>
      <c r="K801" t="s">
        <v>2596</v>
      </c>
      <c r="L801" t="s">
        <v>2597</v>
      </c>
      <c r="N801" t="s">
        <v>117</v>
      </c>
      <c r="O801" t="s">
        <v>118</v>
      </c>
      <c r="P801" s="4">
        <v>96950</v>
      </c>
      <c r="Q801" t="s">
        <v>119</v>
      </c>
      <c r="S801" s="5">
        <v>16707889731</v>
      </c>
      <c r="U801">
        <v>56151</v>
      </c>
      <c r="V801" t="s">
        <v>120</v>
      </c>
      <c r="X801" t="s">
        <v>2505</v>
      </c>
      <c r="Y801" t="s">
        <v>2506</v>
      </c>
      <c r="AA801" t="s">
        <v>477</v>
      </c>
      <c r="AB801" t="s">
        <v>2598</v>
      </c>
      <c r="AD801" t="s">
        <v>117</v>
      </c>
      <c r="AE801" t="s">
        <v>118</v>
      </c>
      <c r="AF801" s="4">
        <v>96950</v>
      </c>
      <c r="AG801" t="s">
        <v>119</v>
      </c>
      <c r="AI801" s="5">
        <v>16707889731</v>
      </c>
      <c r="AK801" t="s">
        <v>2599</v>
      </c>
      <c r="BC801" t="str">
        <f>"39-7011.00"</f>
        <v>39-7011.00</v>
      </c>
      <c r="BD801" t="s">
        <v>377</v>
      </c>
      <c r="BE801" t="s">
        <v>2600</v>
      </c>
      <c r="BF801" t="s">
        <v>379</v>
      </c>
      <c r="BG801">
        <v>1</v>
      </c>
      <c r="BI801" s="1">
        <v>44837</v>
      </c>
      <c r="BJ801" s="1">
        <v>45199</v>
      </c>
      <c r="BM801">
        <v>40</v>
      </c>
      <c r="BN801">
        <v>0</v>
      </c>
      <c r="BO801">
        <v>8</v>
      </c>
      <c r="BP801">
        <v>8</v>
      </c>
      <c r="BQ801">
        <v>8</v>
      </c>
      <c r="BR801">
        <v>8</v>
      </c>
      <c r="BS801">
        <v>8</v>
      </c>
      <c r="BT801">
        <v>0</v>
      </c>
      <c r="BU801" t="str">
        <f>"8:00 AM"</f>
        <v>8:00 AM</v>
      </c>
      <c r="BV801" t="str">
        <f>"5:00 PM"</f>
        <v>5:00 PM</v>
      </c>
      <c r="BW801" t="s">
        <v>394</v>
      </c>
      <c r="BX801">
        <v>0</v>
      </c>
      <c r="BY801">
        <v>24</v>
      </c>
      <c r="BZ801" t="s">
        <v>113</v>
      </c>
      <c r="CB801" s="3" t="s">
        <v>2601</v>
      </c>
      <c r="CC801" t="s">
        <v>2598</v>
      </c>
      <c r="CE801" t="s">
        <v>117</v>
      </c>
      <c r="CF801" t="s">
        <v>118</v>
      </c>
      <c r="CG801" s="4">
        <v>96950</v>
      </c>
      <c r="CH801" s="2">
        <v>9.85</v>
      </c>
      <c r="CI801" s="2">
        <v>9.85</v>
      </c>
      <c r="CJ801" s="2">
        <v>14.78</v>
      </c>
      <c r="CK801" s="2">
        <v>14.78</v>
      </c>
      <c r="CL801" t="s">
        <v>131</v>
      </c>
      <c r="CM801" t="s">
        <v>132</v>
      </c>
      <c r="CN801" t="s">
        <v>133</v>
      </c>
      <c r="CP801" t="s">
        <v>113</v>
      </c>
      <c r="CQ801" t="s">
        <v>134</v>
      </c>
      <c r="CR801" t="s">
        <v>113</v>
      </c>
      <c r="CS801" t="s">
        <v>134</v>
      </c>
      <c r="CT801" t="s">
        <v>132</v>
      </c>
      <c r="CU801" t="s">
        <v>134</v>
      </c>
      <c r="CV801" t="s">
        <v>132</v>
      </c>
      <c r="CW801" t="s">
        <v>2381</v>
      </c>
      <c r="CX801" s="5">
        <v>16707889731</v>
      </c>
      <c r="CY801" t="s">
        <v>2599</v>
      </c>
      <c r="CZ801" t="s">
        <v>132</v>
      </c>
      <c r="DA801" t="s">
        <v>134</v>
      </c>
      <c r="DB801" t="s">
        <v>113</v>
      </c>
    </row>
    <row r="802" spans="1:111" ht="14.45" customHeight="1" x14ac:dyDescent="0.25">
      <c r="A802" t="s">
        <v>2602</v>
      </c>
      <c r="B802" t="s">
        <v>356</v>
      </c>
      <c r="C802" s="1">
        <v>44733.251163541667</v>
      </c>
      <c r="D802" s="1">
        <v>44852</v>
      </c>
      <c r="E802" t="s">
        <v>170</v>
      </c>
      <c r="G802" t="s">
        <v>134</v>
      </c>
      <c r="H802" t="s">
        <v>113</v>
      </c>
      <c r="I802" t="s">
        <v>113</v>
      </c>
      <c r="J802" t="s">
        <v>2603</v>
      </c>
      <c r="K802" t="s">
        <v>2604</v>
      </c>
      <c r="L802" t="s">
        <v>2605</v>
      </c>
      <c r="M802" t="s">
        <v>2606</v>
      </c>
      <c r="N802" t="s">
        <v>141</v>
      </c>
      <c r="O802" t="s">
        <v>118</v>
      </c>
      <c r="P802" s="4">
        <v>96950</v>
      </c>
      <c r="Q802" t="s">
        <v>119</v>
      </c>
      <c r="S802" s="5">
        <v>16702348286</v>
      </c>
      <c r="U802">
        <v>32311</v>
      </c>
      <c r="V802" t="s">
        <v>120</v>
      </c>
      <c r="X802" t="s">
        <v>2607</v>
      </c>
      <c r="Y802" t="s">
        <v>2608</v>
      </c>
      <c r="Z802" t="s">
        <v>2609</v>
      </c>
      <c r="AA802" t="s">
        <v>1159</v>
      </c>
      <c r="AB802" t="s">
        <v>2605</v>
      </c>
      <c r="AC802" t="s">
        <v>2606</v>
      </c>
      <c r="AD802" t="s">
        <v>141</v>
      </c>
      <c r="AE802" t="s">
        <v>118</v>
      </c>
      <c r="AF802" s="4">
        <v>96950</v>
      </c>
      <c r="AG802" t="s">
        <v>119</v>
      </c>
      <c r="AI802" s="5">
        <v>16702348286</v>
      </c>
      <c r="AK802" t="s">
        <v>2610</v>
      </c>
      <c r="BC802" t="str">
        <f>"43-9071.00"</f>
        <v>43-9071.00</v>
      </c>
      <c r="BD802" t="s">
        <v>2611</v>
      </c>
      <c r="BE802" t="s">
        <v>2612</v>
      </c>
      <c r="BF802" t="s">
        <v>2613</v>
      </c>
      <c r="BG802">
        <v>3</v>
      </c>
      <c r="BI802" s="1">
        <v>44835</v>
      </c>
      <c r="BJ802" s="1">
        <v>45199</v>
      </c>
      <c r="BM802">
        <v>40</v>
      </c>
      <c r="BN802">
        <v>0</v>
      </c>
      <c r="BO802">
        <v>8</v>
      </c>
      <c r="BP802">
        <v>8</v>
      </c>
      <c r="BQ802">
        <v>8</v>
      </c>
      <c r="BR802">
        <v>8</v>
      </c>
      <c r="BS802">
        <v>8</v>
      </c>
      <c r="BT802">
        <v>0</v>
      </c>
      <c r="BU802" t="str">
        <f>"8:00 AM"</f>
        <v>8:00 AM</v>
      </c>
      <c r="BV802" t="str">
        <f>"5:00 PM"</f>
        <v>5:00 PM</v>
      </c>
      <c r="BW802" t="s">
        <v>164</v>
      </c>
      <c r="BX802">
        <v>0</v>
      </c>
      <c r="BY802">
        <v>12</v>
      </c>
      <c r="BZ802" t="s">
        <v>113</v>
      </c>
      <c r="CB802" t="s">
        <v>2614</v>
      </c>
      <c r="CC802" t="s">
        <v>2606</v>
      </c>
      <c r="CE802" t="s">
        <v>141</v>
      </c>
      <c r="CF802" t="s">
        <v>118</v>
      </c>
      <c r="CG802" s="4">
        <v>96950</v>
      </c>
      <c r="CH802" s="2">
        <v>11.88</v>
      </c>
      <c r="CI802" s="2">
        <v>11.88</v>
      </c>
      <c r="CJ802" s="2">
        <v>17.82</v>
      </c>
      <c r="CK802" s="2">
        <v>17.82</v>
      </c>
      <c r="CL802" t="s">
        <v>131</v>
      </c>
      <c r="CM802" t="s">
        <v>2615</v>
      </c>
      <c r="CN802" t="s">
        <v>133</v>
      </c>
      <c r="CP802" t="s">
        <v>113</v>
      </c>
      <c r="CQ802" t="s">
        <v>134</v>
      </c>
      <c r="CR802" t="s">
        <v>113</v>
      </c>
      <c r="CS802" t="s">
        <v>134</v>
      </c>
      <c r="CT802" t="s">
        <v>132</v>
      </c>
      <c r="CU802" t="s">
        <v>134</v>
      </c>
      <c r="CV802" t="s">
        <v>132</v>
      </c>
      <c r="CW802" t="s">
        <v>2616</v>
      </c>
      <c r="CX802" s="5">
        <v>16702348286</v>
      </c>
      <c r="CY802" t="s">
        <v>2610</v>
      </c>
      <c r="CZ802" t="s">
        <v>132</v>
      </c>
      <c r="DA802" t="s">
        <v>134</v>
      </c>
      <c r="DB802" t="s">
        <v>113</v>
      </c>
    </row>
    <row r="803" spans="1:111" ht="14.45" customHeight="1" x14ac:dyDescent="0.25">
      <c r="A803" t="s">
        <v>2617</v>
      </c>
      <c r="B803" t="s">
        <v>187</v>
      </c>
      <c r="C803" s="1">
        <v>44740.888376041665</v>
      </c>
      <c r="D803" s="1">
        <v>44852</v>
      </c>
      <c r="E803" t="s">
        <v>170</v>
      </c>
      <c r="G803" t="s">
        <v>113</v>
      </c>
      <c r="H803" t="s">
        <v>113</v>
      </c>
      <c r="I803" t="s">
        <v>113</v>
      </c>
      <c r="J803" t="s">
        <v>2547</v>
      </c>
      <c r="L803" t="s">
        <v>2618</v>
      </c>
      <c r="N803" t="s">
        <v>117</v>
      </c>
      <c r="O803" t="s">
        <v>118</v>
      </c>
      <c r="P803" s="4">
        <v>96950</v>
      </c>
      <c r="Q803" t="s">
        <v>119</v>
      </c>
      <c r="S803" s="5">
        <v>16702335503</v>
      </c>
      <c r="T803">
        <v>0</v>
      </c>
      <c r="U803">
        <v>561320</v>
      </c>
      <c r="V803" t="s">
        <v>120</v>
      </c>
      <c r="X803" t="s">
        <v>387</v>
      </c>
      <c r="Y803" t="s">
        <v>2549</v>
      </c>
      <c r="Z803" t="s">
        <v>2550</v>
      </c>
      <c r="AA803" t="s">
        <v>144</v>
      </c>
      <c r="AB803" t="s">
        <v>2619</v>
      </c>
      <c r="AD803" t="s">
        <v>117</v>
      </c>
      <c r="AE803" t="s">
        <v>118</v>
      </c>
      <c r="AF803" s="4">
        <v>96950</v>
      </c>
      <c r="AG803" t="s">
        <v>119</v>
      </c>
      <c r="AI803" s="5">
        <v>16702335503</v>
      </c>
      <c r="AJ803">
        <v>0</v>
      </c>
      <c r="AK803" t="s">
        <v>2551</v>
      </c>
      <c r="BC803" t="str">
        <f>"49-3042.00"</f>
        <v>49-3042.00</v>
      </c>
      <c r="BD803" t="s">
        <v>1472</v>
      </c>
      <c r="BE803" t="s">
        <v>2620</v>
      </c>
      <c r="BF803" t="s">
        <v>2621</v>
      </c>
      <c r="BG803">
        <v>2</v>
      </c>
      <c r="BH803">
        <v>2</v>
      </c>
      <c r="BI803" s="1">
        <v>44835</v>
      </c>
      <c r="BJ803" s="1">
        <v>45199</v>
      </c>
      <c r="BK803" s="1">
        <v>44852</v>
      </c>
      <c r="BL803" s="1">
        <v>45199</v>
      </c>
      <c r="BM803">
        <v>40</v>
      </c>
      <c r="BN803">
        <v>0</v>
      </c>
      <c r="BO803">
        <v>8</v>
      </c>
      <c r="BP803">
        <v>8</v>
      </c>
      <c r="BQ803">
        <v>8</v>
      </c>
      <c r="BR803">
        <v>8</v>
      </c>
      <c r="BS803">
        <v>8</v>
      </c>
      <c r="BT803">
        <v>0</v>
      </c>
      <c r="BU803" t="str">
        <f>"8:00 AM"</f>
        <v>8:00 AM</v>
      </c>
      <c r="BV803" t="str">
        <f>"5:00 PM"</f>
        <v>5:00 PM</v>
      </c>
      <c r="BW803" t="s">
        <v>164</v>
      </c>
      <c r="BX803">
        <v>0</v>
      </c>
      <c r="BY803">
        <v>24</v>
      </c>
      <c r="BZ803" t="s">
        <v>113</v>
      </c>
      <c r="CB803" s="3" t="s">
        <v>2622</v>
      </c>
      <c r="CC803" t="s">
        <v>2623</v>
      </c>
      <c r="CD803" t="s">
        <v>2624</v>
      </c>
      <c r="CE803" t="s">
        <v>141</v>
      </c>
      <c r="CF803" t="s">
        <v>118</v>
      </c>
      <c r="CG803" s="4">
        <v>96950</v>
      </c>
      <c r="CH803" s="2">
        <v>10.15</v>
      </c>
      <c r="CI803" s="2">
        <v>10.15</v>
      </c>
      <c r="CJ803" s="2">
        <v>15.23</v>
      </c>
      <c r="CK803" s="2">
        <v>15.23</v>
      </c>
      <c r="CL803" t="s">
        <v>131</v>
      </c>
      <c r="CM803" t="s">
        <v>128</v>
      </c>
      <c r="CN803" t="s">
        <v>133</v>
      </c>
      <c r="CP803" t="s">
        <v>113</v>
      </c>
      <c r="CQ803" t="s">
        <v>134</v>
      </c>
      <c r="CR803" t="s">
        <v>113</v>
      </c>
      <c r="CS803" t="s">
        <v>134</v>
      </c>
      <c r="CT803" t="s">
        <v>132</v>
      </c>
      <c r="CU803" t="s">
        <v>134</v>
      </c>
      <c r="CV803" t="s">
        <v>132</v>
      </c>
      <c r="CW803" t="s">
        <v>2557</v>
      </c>
      <c r="CX803" s="5">
        <v>16702335503</v>
      </c>
      <c r="CY803" t="s">
        <v>2551</v>
      </c>
      <c r="CZ803" t="s">
        <v>132</v>
      </c>
      <c r="DA803" t="s">
        <v>134</v>
      </c>
      <c r="DB803" t="s">
        <v>113</v>
      </c>
    </row>
    <row r="804" spans="1:111" ht="14.45" customHeight="1" x14ac:dyDescent="0.25">
      <c r="A804" t="s">
        <v>2625</v>
      </c>
      <c r="B804" t="s">
        <v>187</v>
      </c>
      <c r="C804" s="1">
        <v>44743.065228587962</v>
      </c>
      <c r="D804" s="1">
        <v>44852</v>
      </c>
      <c r="E804" t="s">
        <v>112</v>
      </c>
      <c r="F804" s="1">
        <v>44833.833333333336</v>
      </c>
      <c r="G804" t="s">
        <v>113</v>
      </c>
      <c r="H804" t="s">
        <v>113</v>
      </c>
      <c r="I804" t="s">
        <v>113</v>
      </c>
      <c r="J804" t="s">
        <v>2626</v>
      </c>
      <c r="K804" t="s">
        <v>2627</v>
      </c>
      <c r="L804" t="s">
        <v>2628</v>
      </c>
      <c r="M804" t="s">
        <v>132</v>
      </c>
      <c r="N804" t="s">
        <v>117</v>
      </c>
      <c r="O804" t="s">
        <v>118</v>
      </c>
      <c r="P804" s="4">
        <v>96950</v>
      </c>
      <c r="Q804" t="s">
        <v>119</v>
      </c>
      <c r="S804" s="5">
        <v>16702871861</v>
      </c>
      <c r="U804">
        <v>4451</v>
      </c>
      <c r="V804" t="s">
        <v>120</v>
      </c>
      <c r="X804" t="s">
        <v>697</v>
      </c>
      <c r="Y804" t="s">
        <v>2629</v>
      </c>
      <c r="AA804" t="s">
        <v>144</v>
      </c>
      <c r="AB804" t="s">
        <v>2628</v>
      </c>
      <c r="AC804" t="s">
        <v>132</v>
      </c>
      <c r="AD804" t="s">
        <v>117</v>
      </c>
      <c r="AE804" t="s">
        <v>118</v>
      </c>
      <c r="AF804" s="4">
        <v>96950</v>
      </c>
      <c r="AG804" t="s">
        <v>119</v>
      </c>
      <c r="AI804" s="5">
        <v>16702871861</v>
      </c>
      <c r="AK804" t="s">
        <v>2630</v>
      </c>
      <c r="BC804" t="str">
        <f>"41-1011.00"</f>
        <v>41-1011.00</v>
      </c>
      <c r="BD804" t="s">
        <v>653</v>
      </c>
      <c r="BE804" t="s">
        <v>2631</v>
      </c>
      <c r="BF804" t="s">
        <v>2632</v>
      </c>
      <c r="BG804">
        <v>2</v>
      </c>
      <c r="BH804">
        <v>2</v>
      </c>
      <c r="BI804" s="1">
        <v>44835</v>
      </c>
      <c r="BJ804" s="1">
        <v>45199</v>
      </c>
      <c r="BK804" s="1">
        <v>44852</v>
      </c>
      <c r="BL804" s="1">
        <v>45199</v>
      </c>
      <c r="BM804">
        <v>35</v>
      </c>
      <c r="BN804">
        <v>0</v>
      </c>
      <c r="BO804">
        <v>7</v>
      </c>
      <c r="BP804">
        <v>7</v>
      </c>
      <c r="BQ804">
        <v>7</v>
      </c>
      <c r="BR804">
        <v>7</v>
      </c>
      <c r="BS804">
        <v>7</v>
      </c>
      <c r="BT804">
        <v>0</v>
      </c>
      <c r="BU804" t="str">
        <f>"8:00 AM"</f>
        <v>8:00 AM</v>
      </c>
      <c r="BV804" t="str">
        <f>"5:00 PM"</f>
        <v>5:00 PM</v>
      </c>
      <c r="BW804" t="s">
        <v>164</v>
      </c>
      <c r="BX804">
        <v>0</v>
      </c>
      <c r="BY804">
        <v>12</v>
      </c>
      <c r="BZ804" t="s">
        <v>134</v>
      </c>
      <c r="CA804">
        <v>3</v>
      </c>
      <c r="CB804" s="3" t="s">
        <v>2633</v>
      </c>
      <c r="CC804" t="s">
        <v>2628</v>
      </c>
      <c r="CD804" t="s">
        <v>132</v>
      </c>
      <c r="CE804" t="s">
        <v>117</v>
      </c>
      <c r="CG804" s="4">
        <v>96950</v>
      </c>
      <c r="CH804" s="2">
        <v>10.050000000000001</v>
      </c>
      <c r="CI804" s="2">
        <v>10.050000000000001</v>
      </c>
      <c r="CJ804" s="2">
        <v>15.07</v>
      </c>
      <c r="CK804" s="2">
        <v>15.07</v>
      </c>
      <c r="CL804" t="s">
        <v>131</v>
      </c>
      <c r="CM804" t="s">
        <v>2634</v>
      </c>
      <c r="CN804" t="s">
        <v>133</v>
      </c>
      <c r="CP804" t="s">
        <v>113</v>
      </c>
      <c r="CQ804" t="s">
        <v>134</v>
      </c>
      <c r="CR804" t="s">
        <v>113</v>
      </c>
      <c r="CS804" t="s">
        <v>134</v>
      </c>
      <c r="CT804" t="s">
        <v>132</v>
      </c>
      <c r="CU804" t="s">
        <v>134</v>
      </c>
      <c r="CV804" t="s">
        <v>132</v>
      </c>
      <c r="CW804" t="s">
        <v>2635</v>
      </c>
      <c r="CX804" s="5">
        <v>16702871861</v>
      </c>
      <c r="CY804" t="s">
        <v>2630</v>
      </c>
      <c r="CZ804" t="s">
        <v>132</v>
      </c>
      <c r="DA804" t="s">
        <v>134</v>
      </c>
      <c r="DB804" t="s">
        <v>113</v>
      </c>
    </row>
    <row r="805" spans="1:111" ht="14.45" customHeight="1" x14ac:dyDescent="0.25">
      <c r="A805" t="s">
        <v>2636</v>
      </c>
      <c r="B805" t="s">
        <v>187</v>
      </c>
      <c r="C805" s="1">
        <v>44753.85311689815</v>
      </c>
      <c r="D805" s="1">
        <v>44852</v>
      </c>
      <c r="E805" t="s">
        <v>170</v>
      </c>
      <c r="G805" t="s">
        <v>113</v>
      </c>
      <c r="H805" t="s">
        <v>113</v>
      </c>
      <c r="I805" t="s">
        <v>113</v>
      </c>
      <c r="J805" t="s">
        <v>279</v>
      </c>
      <c r="K805" t="s">
        <v>2637</v>
      </c>
      <c r="L805" t="s">
        <v>281</v>
      </c>
      <c r="M805" t="s">
        <v>282</v>
      </c>
      <c r="N805" t="s">
        <v>117</v>
      </c>
      <c r="O805" t="s">
        <v>118</v>
      </c>
      <c r="P805" s="4">
        <v>96950</v>
      </c>
      <c r="Q805" t="s">
        <v>119</v>
      </c>
      <c r="S805" s="5">
        <v>16702336284</v>
      </c>
      <c r="U805">
        <v>72251</v>
      </c>
      <c r="V805" t="s">
        <v>120</v>
      </c>
      <c r="X805" t="s">
        <v>2638</v>
      </c>
      <c r="Y805" t="s">
        <v>2639</v>
      </c>
      <c r="Z805" t="s">
        <v>2640</v>
      </c>
      <c r="AA805" t="s">
        <v>326</v>
      </c>
      <c r="AB805" t="s">
        <v>281</v>
      </c>
      <c r="AC805" t="s">
        <v>282</v>
      </c>
      <c r="AD805" t="s">
        <v>117</v>
      </c>
      <c r="AE805" t="s">
        <v>118</v>
      </c>
      <c r="AF805" s="4">
        <v>96950</v>
      </c>
      <c r="AG805" t="s">
        <v>119</v>
      </c>
      <c r="AI805" s="5">
        <v>16702336284</v>
      </c>
      <c r="AK805" t="s">
        <v>286</v>
      </c>
      <c r="BC805" t="str">
        <f>"49-9071.00"</f>
        <v>49-9071.00</v>
      </c>
      <c r="BD805" t="s">
        <v>240</v>
      </c>
      <c r="BE805" t="s">
        <v>2641</v>
      </c>
      <c r="BF805" t="s">
        <v>2642</v>
      </c>
      <c r="BG805">
        <v>1</v>
      </c>
      <c r="BH805">
        <v>1</v>
      </c>
      <c r="BI805" s="1">
        <v>44835</v>
      </c>
      <c r="BJ805" s="1">
        <v>45199</v>
      </c>
      <c r="BK805" s="1">
        <v>44852</v>
      </c>
      <c r="BL805" s="1">
        <v>45199</v>
      </c>
      <c r="BM805">
        <v>35</v>
      </c>
      <c r="BN805">
        <v>0</v>
      </c>
      <c r="BO805">
        <v>7</v>
      </c>
      <c r="BP805">
        <v>7</v>
      </c>
      <c r="BQ805">
        <v>7</v>
      </c>
      <c r="BR805">
        <v>7</v>
      </c>
      <c r="BS805">
        <v>7</v>
      </c>
      <c r="BT805">
        <v>0</v>
      </c>
      <c r="BU805" t="str">
        <f>"9:00 AM"</f>
        <v>9:00 AM</v>
      </c>
      <c r="BV805" t="str">
        <f>"5:00 PM"</f>
        <v>5:00 PM</v>
      </c>
      <c r="BW805" t="s">
        <v>164</v>
      </c>
      <c r="BX805">
        <v>0</v>
      </c>
      <c r="BY805">
        <v>12</v>
      </c>
      <c r="BZ805" t="s">
        <v>113</v>
      </c>
      <c r="CB805" t="s">
        <v>2643</v>
      </c>
      <c r="CC805" t="s">
        <v>281</v>
      </c>
      <c r="CD805" t="s">
        <v>282</v>
      </c>
      <c r="CE805" t="s">
        <v>117</v>
      </c>
      <c r="CF805" t="s">
        <v>118</v>
      </c>
      <c r="CG805" s="4">
        <v>96950</v>
      </c>
      <c r="CH805" s="2">
        <v>9.19</v>
      </c>
      <c r="CI805" s="2">
        <v>9.19</v>
      </c>
      <c r="CJ805" s="2">
        <v>13.79</v>
      </c>
      <c r="CK805" s="2">
        <v>13.79</v>
      </c>
      <c r="CL805" t="s">
        <v>131</v>
      </c>
      <c r="CM805" t="s">
        <v>228</v>
      </c>
      <c r="CN805" t="s">
        <v>133</v>
      </c>
      <c r="CP805" t="s">
        <v>113</v>
      </c>
      <c r="CQ805" t="s">
        <v>134</v>
      </c>
      <c r="CR805" t="s">
        <v>113</v>
      </c>
      <c r="CS805" t="s">
        <v>134</v>
      </c>
      <c r="CT805" t="s">
        <v>132</v>
      </c>
      <c r="CU805" t="s">
        <v>134</v>
      </c>
      <c r="CV805" t="s">
        <v>134</v>
      </c>
      <c r="CW805" t="s">
        <v>291</v>
      </c>
      <c r="CX805" s="5">
        <v>16702336284</v>
      </c>
      <c r="CY805" t="s">
        <v>286</v>
      </c>
      <c r="CZ805" t="s">
        <v>132</v>
      </c>
      <c r="DA805" t="s">
        <v>134</v>
      </c>
      <c r="DB805" t="s">
        <v>113</v>
      </c>
    </row>
    <row r="806" spans="1:111" ht="14.45" customHeight="1" x14ac:dyDescent="0.25">
      <c r="A806" t="s">
        <v>2644</v>
      </c>
      <c r="B806" t="s">
        <v>111</v>
      </c>
      <c r="C806" s="1">
        <v>44810.897765393522</v>
      </c>
      <c r="D806" s="1">
        <v>44852</v>
      </c>
      <c r="E806" t="s">
        <v>170</v>
      </c>
      <c r="G806" t="s">
        <v>113</v>
      </c>
      <c r="H806" t="s">
        <v>113</v>
      </c>
      <c r="I806" t="s">
        <v>113</v>
      </c>
      <c r="J806" t="s">
        <v>231</v>
      </c>
      <c r="K806" t="s">
        <v>232</v>
      </c>
      <c r="L806" t="s">
        <v>2645</v>
      </c>
      <c r="N806" t="s">
        <v>2012</v>
      </c>
      <c r="O806" t="s">
        <v>118</v>
      </c>
      <c r="P806" s="4">
        <v>96951</v>
      </c>
      <c r="Q806" t="s">
        <v>119</v>
      </c>
      <c r="S806" s="5">
        <v>16702872664</v>
      </c>
      <c r="U806">
        <v>31181</v>
      </c>
      <c r="V806" t="s">
        <v>120</v>
      </c>
      <c r="X806" t="s">
        <v>2646</v>
      </c>
      <c r="Y806" t="s">
        <v>2647</v>
      </c>
      <c r="Z806" t="s">
        <v>246</v>
      </c>
      <c r="AA806" t="s">
        <v>2648</v>
      </c>
      <c r="AB806" t="s">
        <v>2645</v>
      </c>
      <c r="AD806" t="s">
        <v>2012</v>
      </c>
      <c r="AE806" t="s">
        <v>118</v>
      </c>
      <c r="AF806" s="4">
        <v>96951</v>
      </c>
      <c r="AG806" t="s">
        <v>119</v>
      </c>
      <c r="AI806" s="5">
        <v>16702872664</v>
      </c>
      <c r="AK806" t="s">
        <v>239</v>
      </c>
      <c r="BC806" t="str">
        <f>"51-3011.00"</f>
        <v>51-3011.00</v>
      </c>
      <c r="BD806" t="s">
        <v>718</v>
      </c>
      <c r="BE806" t="s">
        <v>2649</v>
      </c>
      <c r="BF806" t="s">
        <v>1654</v>
      </c>
      <c r="BG806">
        <v>2</v>
      </c>
      <c r="BI806" s="1">
        <v>44927</v>
      </c>
      <c r="BJ806" s="1">
        <v>45291</v>
      </c>
      <c r="BM806">
        <v>35</v>
      </c>
      <c r="BN806">
        <v>0</v>
      </c>
      <c r="BO806">
        <v>7</v>
      </c>
      <c r="BP806">
        <v>7</v>
      </c>
      <c r="BQ806">
        <v>7</v>
      </c>
      <c r="BR806">
        <v>7</v>
      </c>
      <c r="BS806">
        <v>7</v>
      </c>
      <c r="BT806">
        <v>0</v>
      </c>
      <c r="BU806" t="str">
        <f>"6:00 AM"</f>
        <v>6:00 AM</v>
      </c>
      <c r="BV806" t="str">
        <f>"2:00 PM"</f>
        <v>2:00 PM</v>
      </c>
      <c r="BW806" t="s">
        <v>164</v>
      </c>
      <c r="BX806">
        <v>0</v>
      </c>
      <c r="BY806">
        <v>12</v>
      </c>
      <c r="BZ806" t="s">
        <v>113</v>
      </c>
      <c r="CB806" t="s">
        <v>2650</v>
      </c>
      <c r="CC806" t="s">
        <v>2651</v>
      </c>
      <c r="CE806" t="s">
        <v>2012</v>
      </c>
      <c r="CF806" t="s">
        <v>118</v>
      </c>
      <c r="CG806" s="4">
        <v>96951</v>
      </c>
      <c r="CH806" s="2">
        <v>8.19</v>
      </c>
      <c r="CI806" s="2">
        <v>8.19</v>
      </c>
      <c r="CJ806" s="2">
        <v>12.28</v>
      </c>
      <c r="CK806" s="2">
        <v>12.28</v>
      </c>
      <c r="CL806" t="s">
        <v>131</v>
      </c>
      <c r="CM806" t="s">
        <v>183</v>
      </c>
      <c r="CN806" t="s">
        <v>133</v>
      </c>
      <c r="CP806" t="s">
        <v>113</v>
      </c>
      <c r="CQ806" t="s">
        <v>134</v>
      </c>
      <c r="CR806" t="s">
        <v>113</v>
      </c>
      <c r="CS806" t="s">
        <v>134</v>
      </c>
      <c r="CT806" t="s">
        <v>132</v>
      </c>
      <c r="CU806" t="s">
        <v>134</v>
      </c>
      <c r="CV806" t="s">
        <v>132</v>
      </c>
      <c r="CW806" t="s">
        <v>2652</v>
      </c>
      <c r="CX806" s="5">
        <v>16702872664</v>
      </c>
      <c r="CY806" t="s">
        <v>239</v>
      </c>
      <c r="CZ806" t="s">
        <v>132</v>
      </c>
      <c r="DA806" t="s">
        <v>134</v>
      </c>
      <c r="DB806" t="s">
        <v>113</v>
      </c>
      <c r="DC806" t="s">
        <v>2646</v>
      </c>
      <c r="DD806" t="s">
        <v>2647</v>
      </c>
      <c r="DE806" t="s">
        <v>246</v>
      </c>
      <c r="DF806" t="s">
        <v>2653</v>
      </c>
      <c r="DG806" t="s">
        <v>239</v>
      </c>
    </row>
    <row r="807" spans="1:111" ht="14.45" customHeight="1" x14ac:dyDescent="0.25">
      <c r="A807" t="s">
        <v>2654</v>
      </c>
      <c r="B807" t="s">
        <v>187</v>
      </c>
      <c r="C807" s="1">
        <v>44743.816128240738</v>
      </c>
      <c r="D807" s="1">
        <v>44852</v>
      </c>
      <c r="E807" t="s">
        <v>170</v>
      </c>
      <c r="G807" t="s">
        <v>113</v>
      </c>
      <c r="H807" t="s">
        <v>113</v>
      </c>
      <c r="I807" t="s">
        <v>113</v>
      </c>
      <c r="J807" t="s">
        <v>1140</v>
      </c>
      <c r="K807" t="s">
        <v>1141</v>
      </c>
      <c r="L807" t="s">
        <v>1142</v>
      </c>
      <c r="M807" t="s">
        <v>1143</v>
      </c>
      <c r="N807" t="s">
        <v>117</v>
      </c>
      <c r="O807" t="s">
        <v>118</v>
      </c>
      <c r="P807" s="4">
        <v>96950</v>
      </c>
      <c r="Q807" t="s">
        <v>119</v>
      </c>
      <c r="S807" s="5">
        <v>16702353285</v>
      </c>
      <c r="U807">
        <v>81111</v>
      </c>
      <c r="V807" t="s">
        <v>120</v>
      </c>
      <c r="X807" t="s">
        <v>1144</v>
      </c>
      <c r="Y807" t="s">
        <v>1145</v>
      </c>
      <c r="Z807" t="s">
        <v>389</v>
      </c>
      <c r="AA807" t="s">
        <v>1146</v>
      </c>
      <c r="AB807" t="s">
        <v>1142</v>
      </c>
      <c r="AC807" t="s">
        <v>1143</v>
      </c>
      <c r="AD807" t="s">
        <v>586</v>
      </c>
      <c r="AE807" t="s">
        <v>118</v>
      </c>
      <c r="AF807" s="4">
        <v>96950</v>
      </c>
      <c r="AG807" t="s">
        <v>119</v>
      </c>
      <c r="AI807" s="5">
        <v>16702353285</v>
      </c>
      <c r="AK807" t="s">
        <v>1147</v>
      </c>
      <c r="BC807" t="str">
        <f>"37-2011.00"</f>
        <v>37-2011.00</v>
      </c>
      <c r="BD807" t="s">
        <v>125</v>
      </c>
      <c r="BE807" t="s">
        <v>2575</v>
      </c>
      <c r="BF807" t="s">
        <v>480</v>
      </c>
      <c r="BG807">
        <v>1</v>
      </c>
      <c r="BH807">
        <v>1</v>
      </c>
      <c r="BI807" s="1">
        <v>44835</v>
      </c>
      <c r="BJ807" s="1">
        <v>45199</v>
      </c>
      <c r="BK807" s="1">
        <v>44852</v>
      </c>
      <c r="BL807" s="1">
        <v>45199</v>
      </c>
      <c r="BM807">
        <v>40</v>
      </c>
      <c r="BN807">
        <v>0</v>
      </c>
      <c r="BO807">
        <v>8</v>
      </c>
      <c r="BP807">
        <v>8</v>
      </c>
      <c r="BQ807">
        <v>8</v>
      </c>
      <c r="BR807">
        <v>8</v>
      </c>
      <c r="BS807">
        <v>8</v>
      </c>
      <c r="BT807">
        <v>0</v>
      </c>
      <c r="BU807" t="str">
        <f>"8:00 AM"</f>
        <v>8:00 AM</v>
      </c>
      <c r="BV807" t="str">
        <f>"5:00 PM"</f>
        <v>5:00 PM</v>
      </c>
      <c r="BW807" t="s">
        <v>128</v>
      </c>
      <c r="BX807">
        <v>0</v>
      </c>
      <c r="BY807">
        <v>12</v>
      </c>
      <c r="BZ807" t="s">
        <v>113</v>
      </c>
      <c r="CB807" t="s">
        <v>128</v>
      </c>
      <c r="CC807" t="s">
        <v>1142</v>
      </c>
      <c r="CD807" t="s">
        <v>1143</v>
      </c>
      <c r="CE807" t="s">
        <v>117</v>
      </c>
      <c r="CF807" t="s">
        <v>118</v>
      </c>
      <c r="CG807" s="4">
        <v>96950</v>
      </c>
      <c r="CH807" s="2">
        <v>7.93</v>
      </c>
      <c r="CI807" s="2">
        <v>7.93</v>
      </c>
      <c r="CJ807" s="2">
        <v>11.89</v>
      </c>
      <c r="CK807" s="2">
        <v>11.89</v>
      </c>
      <c r="CL807" t="s">
        <v>131</v>
      </c>
      <c r="CM807" t="s">
        <v>228</v>
      </c>
      <c r="CN807" t="s">
        <v>133</v>
      </c>
      <c r="CP807" t="s">
        <v>113</v>
      </c>
      <c r="CQ807" t="s">
        <v>134</v>
      </c>
      <c r="CR807" t="s">
        <v>113</v>
      </c>
      <c r="CS807" t="s">
        <v>134</v>
      </c>
      <c r="CT807" t="s">
        <v>132</v>
      </c>
      <c r="CU807" t="s">
        <v>134</v>
      </c>
      <c r="CV807" t="s">
        <v>132</v>
      </c>
      <c r="CW807" t="s">
        <v>1151</v>
      </c>
      <c r="CX807" s="5">
        <v>16702353285</v>
      </c>
      <c r="CY807" t="s">
        <v>1147</v>
      </c>
      <c r="CZ807" t="s">
        <v>132</v>
      </c>
      <c r="DA807" t="s">
        <v>134</v>
      </c>
      <c r="DB807" t="s">
        <v>113</v>
      </c>
      <c r="DC807" t="s">
        <v>1144</v>
      </c>
      <c r="DD807" t="s">
        <v>1145</v>
      </c>
      <c r="DE807" t="s">
        <v>1152</v>
      </c>
      <c r="DF807" t="s">
        <v>132</v>
      </c>
      <c r="DG807" t="s">
        <v>132</v>
      </c>
    </row>
    <row r="808" spans="1:111" ht="14.45" customHeight="1" x14ac:dyDescent="0.25">
      <c r="A808" t="s">
        <v>2655</v>
      </c>
      <c r="B808" t="s">
        <v>187</v>
      </c>
      <c r="C808" s="1">
        <v>44750.985348263886</v>
      </c>
      <c r="D808" s="1">
        <v>44852</v>
      </c>
      <c r="E808" t="s">
        <v>170</v>
      </c>
      <c r="G808" t="s">
        <v>113</v>
      </c>
      <c r="H808" t="s">
        <v>113</v>
      </c>
      <c r="I808" t="s">
        <v>113</v>
      </c>
      <c r="J808" t="s">
        <v>2041</v>
      </c>
      <c r="K808" t="s">
        <v>2042</v>
      </c>
      <c r="L808" t="s">
        <v>2043</v>
      </c>
      <c r="M808" t="s">
        <v>2044</v>
      </c>
      <c r="N808" t="s">
        <v>141</v>
      </c>
      <c r="O808" t="s">
        <v>118</v>
      </c>
      <c r="P808" s="4">
        <v>96950</v>
      </c>
      <c r="Q808" t="s">
        <v>119</v>
      </c>
      <c r="S808" s="5">
        <v>16702353027</v>
      </c>
      <c r="U808">
        <v>722310</v>
      </c>
      <c r="V808" t="s">
        <v>120</v>
      </c>
      <c r="X808" t="s">
        <v>2656</v>
      </c>
      <c r="Y808" t="s">
        <v>2657</v>
      </c>
      <c r="Z808" t="s">
        <v>2658</v>
      </c>
      <c r="AA808" t="s">
        <v>2659</v>
      </c>
      <c r="AB808" t="s">
        <v>2043</v>
      </c>
      <c r="AC808" t="s">
        <v>2044</v>
      </c>
      <c r="AD808" t="s">
        <v>141</v>
      </c>
      <c r="AE808" t="s">
        <v>118</v>
      </c>
      <c r="AF808" s="4">
        <v>96950</v>
      </c>
      <c r="AG808" t="s">
        <v>119</v>
      </c>
      <c r="AI808" s="5">
        <v>16702353027</v>
      </c>
      <c r="AK808" t="s">
        <v>2054</v>
      </c>
      <c r="BC808" t="str">
        <f>"13-2011.01"</f>
        <v>13-2011.01</v>
      </c>
      <c r="BD808" t="s">
        <v>1688</v>
      </c>
      <c r="BE808" t="s">
        <v>2660</v>
      </c>
      <c r="BF808" t="s">
        <v>149</v>
      </c>
      <c r="BG808">
        <v>1</v>
      </c>
      <c r="BH808">
        <v>1</v>
      </c>
      <c r="BI808" s="1">
        <v>44866</v>
      </c>
      <c r="BJ808" s="1">
        <v>45230</v>
      </c>
      <c r="BK808" s="1">
        <v>44866</v>
      </c>
      <c r="BL808" s="1">
        <v>45230</v>
      </c>
      <c r="BM808">
        <v>40</v>
      </c>
      <c r="BN808">
        <v>0</v>
      </c>
      <c r="BO808">
        <v>8</v>
      </c>
      <c r="BP808">
        <v>8</v>
      </c>
      <c r="BQ808">
        <v>8</v>
      </c>
      <c r="BR808">
        <v>8</v>
      </c>
      <c r="BS808">
        <v>8</v>
      </c>
      <c r="BT808">
        <v>0</v>
      </c>
      <c r="BU808" t="str">
        <f>"8:00 AM"</f>
        <v>8:00 AM</v>
      </c>
      <c r="BV808" t="str">
        <f>"5:00 PM"</f>
        <v>5:00 PM</v>
      </c>
      <c r="BW808" t="s">
        <v>150</v>
      </c>
      <c r="BX808">
        <v>0</v>
      </c>
      <c r="BY808">
        <v>48</v>
      </c>
      <c r="BZ808" t="s">
        <v>113</v>
      </c>
      <c r="CB808" t="s">
        <v>2661</v>
      </c>
      <c r="CC808" t="s">
        <v>2043</v>
      </c>
      <c r="CD808" t="s">
        <v>2044</v>
      </c>
      <c r="CE808" t="s">
        <v>141</v>
      </c>
      <c r="CF808" t="s">
        <v>118</v>
      </c>
      <c r="CG808" s="4">
        <v>96950</v>
      </c>
      <c r="CH808" s="2">
        <v>15.29</v>
      </c>
      <c r="CI808" s="2">
        <v>15.29</v>
      </c>
      <c r="CJ808" s="2">
        <v>22.94</v>
      </c>
      <c r="CK808" s="2">
        <v>22.94</v>
      </c>
      <c r="CL808" t="s">
        <v>131</v>
      </c>
      <c r="CM808" t="s">
        <v>128</v>
      </c>
      <c r="CN808" t="s">
        <v>133</v>
      </c>
      <c r="CP808" t="s">
        <v>113</v>
      </c>
      <c r="CQ808" t="s">
        <v>134</v>
      </c>
      <c r="CR808" t="s">
        <v>113</v>
      </c>
      <c r="CS808" t="s">
        <v>134</v>
      </c>
      <c r="CT808" t="s">
        <v>132</v>
      </c>
      <c r="CU808" t="s">
        <v>134</v>
      </c>
      <c r="CV808" t="s">
        <v>132</v>
      </c>
      <c r="CW808" t="s">
        <v>2053</v>
      </c>
      <c r="CX808" s="5">
        <v>16702353027</v>
      </c>
      <c r="CY808" t="s">
        <v>2662</v>
      </c>
      <c r="CZ808" t="s">
        <v>132</v>
      </c>
      <c r="DA808" t="s">
        <v>134</v>
      </c>
      <c r="DB808" t="s">
        <v>113</v>
      </c>
      <c r="DC808" t="s">
        <v>128</v>
      </c>
    </row>
    <row r="809" spans="1:111" ht="14.45" customHeight="1" x14ac:dyDescent="0.25">
      <c r="A809" t="s">
        <v>2663</v>
      </c>
      <c r="B809" t="s">
        <v>356</v>
      </c>
      <c r="C809" s="1">
        <v>44738.880701388887</v>
      </c>
      <c r="D809" s="1">
        <v>44852</v>
      </c>
      <c r="E809" t="s">
        <v>112</v>
      </c>
      <c r="F809" s="1">
        <v>44833.833333333336</v>
      </c>
      <c r="G809" t="s">
        <v>134</v>
      </c>
      <c r="H809" t="s">
        <v>113</v>
      </c>
      <c r="I809" t="s">
        <v>113</v>
      </c>
      <c r="J809" t="s">
        <v>2383</v>
      </c>
      <c r="K809" t="s">
        <v>2384</v>
      </c>
      <c r="L809" t="s">
        <v>2385</v>
      </c>
      <c r="M809" t="s">
        <v>2386</v>
      </c>
      <c r="N809" t="s">
        <v>141</v>
      </c>
      <c r="O809" t="s">
        <v>118</v>
      </c>
      <c r="P809" s="4">
        <v>96950</v>
      </c>
      <c r="Q809" t="s">
        <v>119</v>
      </c>
      <c r="R809" t="s">
        <v>183</v>
      </c>
      <c r="S809" s="5">
        <v>16702852752</v>
      </c>
      <c r="U809">
        <v>221330</v>
      </c>
      <c r="V809" t="s">
        <v>120</v>
      </c>
      <c r="X809" t="s">
        <v>2387</v>
      </c>
      <c r="Y809" t="s">
        <v>158</v>
      </c>
      <c r="Z809" t="s">
        <v>2388</v>
      </c>
      <c r="AA809" t="s">
        <v>2389</v>
      </c>
      <c r="AB809" t="s">
        <v>2385</v>
      </c>
      <c r="AC809" t="s">
        <v>2386</v>
      </c>
      <c r="AD809" t="s">
        <v>141</v>
      </c>
      <c r="AE809" t="s">
        <v>118</v>
      </c>
      <c r="AF809" s="4">
        <v>96950</v>
      </c>
      <c r="AG809" t="s">
        <v>119</v>
      </c>
      <c r="AH809" t="s">
        <v>183</v>
      </c>
      <c r="AI809" s="5">
        <v>16702852752</v>
      </c>
      <c r="AK809" t="s">
        <v>2390</v>
      </c>
      <c r="BC809" t="str">
        <f>"49-9071.00"</f>
        <v>49-9071.00</v>
      </c>
      <c r="BD809" t="s">
        <v>240</v>
      </c>
      <c r="BE809" t="s">
        <v>2664</v>
      </c>
      <c r="BF809" t="s">
        <v>240</v>
      </c>
      <c r="BG809">
        <v>1</v>
      </c>
      <c r="BI809" s="1">
        <v>44835</v>
      </c>
      <c r="BJ809" s="1">
        <v>45199</v>
      </c>
      <c r="BM809">
        <v>40</v>
      </c>
      <c r="BN809">
        <v>0</v>
      </c>
      <c r="BO809">
        <v>8</v>
      </c>
      <c r="BP809">
        <v>8</v>
      </c>
      <c r="BQ809">
        <v>8</v>
      </c>
      <c r="BR809">
        <v>8</v>
      </c>
      <c r="BS809">
        <v>8</v>
      </c>
      <c r="BT809">
        <v>0</v>
      </c>
      <c r="BU809" t="str">
        <f>"8:00 AM"</f>
        <v>8:00 AM</v>
      </c>
      <c r="BV809" t="str">
        <f>"5:00 PM"</f>
        <v>5:00 PM</v>
      </c>
      <c r="BW809" t="s">
        <v>164</v>
      </c>
      <c r="BX809">
        <v>0</v>
      </c>
      <c r="BY809">
        <v>12</v>
      </c>
      <c r="BZ809" t="s">
        <v>113</v>
      </c>
      <c r="CB809" t="s">
        <v>2665</v>
      </c>
      <c r="CC809" t="s">
        <v>2385</v>
      </c>
      <c r="CE809" t="s">
        <v>141</v>
      </c>
      <c r="CF809" t="s">
        <v>118</v>
      </c>
      <c r="CG809" s="4">
        <v>96950</v>
      </c>
      <c r="CH809" s="2">
        <v>8.7200000000000006</v>
      </c>
      <c r="CI809" s="2">
        <v>8.7200000000000006</v>
      </c>
      <c r="CJ809" s="2">
        <v>13.08</v>
      </c>
      <c r="CK809" s="2">
        <v>13.08</v>
      </c>
      <c r="CL809" t="s">
        <v>131</v>
      </c>
      <c r="CM809" t="s">
        <v>183</v>
      </c>
      <c r="CN809" t="s">
        <v>133</v>
      </c>
      <c r="CP809" t="s">
        <v>113</v>
      </c>
      <c r="CQ809" t="s">
        <v>134</v>
      </c>
      <c r="CR809" t="s">
        <v>113</v>
      </c>
      <c r="CS809" t="s">
        <v>134</v>
      </c>
      <c r="CT809" t="s">
        <v>132</v>
      </c>
      <c r="CU809" t="s">
        <v>134</v>
      </c>
      <c r="CV809" t="s">
        <v>132</v>
      </c>
      <c r="CW809" t="s">
        <v>2394</v>
      </c>
      <c r="CX809" s="5">
        <v>16702852752</v>
      </c>
      <c r="CY809" t="s">
        <v>2390</v>
      </c>
      <c r="CZ809" t="s">
        <v>557</v>
      </c>
      <c r="DA809" t="s">
        <v>134</v>
      </c>
      <c r="DB809" t="s">
        <v>113</v>
      </c>
    </row>
    <row r="810" spans="1:111" ht="14.45" customHeight="1" x14ac:dyDescent="0.25">
      <c r="A810" t="s">
        <v>2666</v>
      </c>
      <c r="B810" t="s">
        <v>187</v>
      </c>
      <c r="C810" s="1">
        <v>44747.0380681713</v>
      </c>
      <c r="D810" s="1">
        <v>44852</v>
      </c>
      <c r="E810" t="s">
        <v>112</v>
      </c>
      <c r="F810" s="1">
        <v>44833.833333333336</v>
      </c>
      <c r="G810" t="s">
        <v>134</v>
      </c>
      <c r="H810" t="s">
        <v>113</v>
      </c>
      <c r="I810" t="s">
        <v>113</v>
      </c>
      <c r="J810" t="s">
        <v>2667</v>
      </c>
      <c r="L810" t="s">
        <v>2668</v>
      </c>
      <c r="N810" t="s">
        <v>117</v>
      </c>
      <c r="O810" t="s">
        <v>118</v>
      </c>
      <c r="P810" s="4">
        <v>96950</v>
      </c>
      <c r="Q810" t="s">
        <v>119</v>
      </c>
      <c r="S810" s="5">
        <v>16702359373</v>
      </c>
      <c r="T810">
        <v>302</v>
      </c>
      <c r="U810">
        <v>561520</v>
      </c>
      <c r="V810" t="s">
        <v>120</v>
      </c>
      <c r="X810" t="s">
        <v>2669</v>
      </c>
      <c r="Y810" t="s">
        <v>2670</v>
      </c>
      <c r="Z810" t="s">
        <v>235</v>
      </c>
      <c r="AA810" t="s">
        <v>2671</v>
      </c>
      <c r="AB810" t="s">
        <v>2668</v>
      </c>
      <c r="AD810" t="s">
        <v>117</v>
      </c>
      <c r="AE810" t="s">
        <v>118</v>
      </c>
      <c r="AF810" s="4">
        <v>96950</v>
      </c>
      <c r="AG810" t="s">
        <v>119</v>
      </c>
      <c r="AI810" s="5">
        <v>16702359373</v>
      </c>
      <c r="AJ810">
        <v>302</v>
      </c>
      <c r="AK810" t="s">
        <v>2672</v>
      </c>
      <c r="BC810" t="str">
        <f>"49-3031.00"</f>
        <v>49-3031.00</v>
      </c>
      <c r="BD810" t="s">
        <v>2673</v>
      </c>
      <c r="BE810" t="s">
        <v>2674</v>
      </c>
      <c r="BF810" t="s">
        <v>2675</v>
      </c>
      <c r="BG810">
        <v>2</v>
      </c>
      <c r="BH810">
        <v>2</v>
      </c>
      <c r="BI810" s="1">
        <v>44835</v>
      </c>
      <c r="BJ810" s="1">
        <v>45199</v>
      </c>
      <c r="BK810" s="1">
        <v>44852</v>
      </c>
      <c r="BL810" s="1">
        <v>45199</v>
      </c>
      <c r="BM810">
        <v>35</v>
      </c>
      <c r="BN810">
        <v>0</v>
      </c>
      <c r="BO810">
        <v>7</v>
      </c>
      <c r="BP810">
        <v>7</v>
      </c>
      <c r="BQ810">
        <v>7</v>
      </c>
      <c r="BR810">
        <v>7</v>
      </c>
      <c r="BS810">
        <v>7</v>
      </c>
      <c r="BT810">
        <v>0</v>
      </c>
      <c r="BU810" t="str">
        <f>"8:00 AM"</f>
        <v>8:00 AM</v>
      </c>
      <c r="BV810" t="str">
        <f>"4:00 PM"</f>
        <v>4:00 PM</v>
      </c>
      <c r="BW810" t="s">
        <v>164</v>
      </c>
      <c r="BX810">
        <v>0</v>
      </c>
      <c r="BY810">
        <v>24</v>
      </c>
      <c r="BZ810" t="s">
        <v>113</v>
      </c>
      <c r="CB810" t="s">
        <v>2676</v>
      </c>
      <c r="CC810" t="s">
        <v>2667</v>
      </c>
      <c r="CD810" t="s">
        <v>2668</v>
      </c>
      <c r="CE810" t="s">
        <v>117</v>
      </c>
      <c r="CF810" t="s">
        <v>118</v>
      </c>
      <c r="CG810" s="4">
        <v>96950</v>
      </c>
      <c r="CH810" s="2">
        <v>10.1</v>
      </c>
      <c r="CI810" s="2">
        <v>10.19</v>
      </c>
      <c r="CJ810" s="2">
        <v>15.15</v>
      </c>
      <c r="CK810" s="2">
        <v>15.29</v>
      </c>
      <c r="CL810" t="s">
        <v>131</v>
      </c>
      <c r="CN810" t="s">
        <v>133</v>
      </c>
      <c r="CP810" t="s">
        <v>113</v>
      </c>
      <c r="CQ810" t="s">
        <v>134</v>
      </c>
      <c r="CR810" t="s">
        <v>113</v>
      </c>
      <c r="CS810" t="s">
        <v>134</v>
      </c>
      <c r="CT810" t="s">
        <v>132</v>
      </c>
      <c r="CU810" t="s">
        <v>134</v>
      </c>
      <c r="CV810" t="s">
        <v>132</v>
      </c>
      <c r="CW810" t="s">
        <v>2677</v>
      </c>
      <c r="CX810" s="5">
        <v>16702359373</v>
      </c>
      <c r="CY810" t="s">
        <v>2672</v>
      </c>
      <c r="CZ810" t="s">
        <v>132</v>
      </c>
      <c r="DA810" t="s">
        <v>134</v>
      </c>
      <c r="DB810" t="s">
        <v>113</v>
      </c>
    </row>
    <row r="811" spans="1:111" ht="14.45" customHeight="1" x14ac:dyDescent="0.25">
      <c r="A811" t="s">
        <v>2678</v>
      </c>
      <c r="B811" t="s">
        <v>356</v>
      </c>
      <c r="C811" s="1">
        <v>44739.123975578703</v>
      </c>
      <c r="D811" s="1">
        <v>44852</v>
      </c>
      <c r="E811" t="s">
        <v>170</v>
      </c>
      <c r="G811" t="s">
        <v>113</v>
      </c>
      <c r="H811" t="s">
        <v>113</v>
      </c>
      <c r="I811" t="s">
        <v>113</v>
      </c>
      <c r="J811" t="s">
        <v>2679</v>
      </c>
      <c r="K811" t="s">
        <v>2680</v>
      </c>
      <c r="L811" t="s">
        <v>2681</v>
      </c>
      <c r="M811" t="s">
        <v>2682</v>
      </c>
      <c r="N811" t="s">
        <v>117</v>
      </c>
      <c r="O811" t="s">
        <v>118</v>
      </c>
      <c r="P811" s="4">
        <v>96950</v>
      </c>
      <c r="Q811" t="s">
        <v>119</v>
      </c>
      <c r="R811" t="s">
        <v>118</v>
      </c>
      <c r="S811" s="5">
        <v>16702880373</v>
      </c>
      <c r="U811">
        <v>531120</v>
      </c>
      <c r="V811" t="s">
        <v>120</v>
      </c>
      <c r="X811" t="s">
        <v>2683</v>
      </c>
      <c r="Y811" t="s">
        <v>2684</v>
      </c>
      <c r="Z811" t="s">
        <v>2685</v>
      </c>
      <c r="AA811" t="s">
        <v>144</v>
      </c>
      <c r="AB811" t="s">
        <v>2681</v>
      </c>
      <c r="AC811" t="s">
        <v>2682</v>
      </c>
      <c r="AD811" t="s">
        <v>117</v>
      </c>
      <c r="AE811" t="s">
        <v>118</v>
      </c>
      <c r="AF811" s="4">
        <v>96950</v>
      </c>
      <c r="AG811" t="s">
        <v>119</v>
      </c>
      <c r="AH811" t="s">
        <v>118</v>
      </c>
      <c r="AI811" s="5">
        <v>16702880373</v>
      </c>
      <c r="AK811" t="s">
        <v>2686</v>
      </c>
      <c r="BC811" t="str">
        <f>"37-2011.00"</f>
        <v>37-2011.00</v>
      </c>
      <c r="BD811" t="s">
        <v>125</v>
      </c>
      <c r="BE811" t="s">
        <v>2687</v>
      </c>
      <c r="BF811" t="s">
        <v>2688</v>
      </c>
      <c r="BG811">
        <v>3</v>
      </c>
      <c r="BI811" s="1">
        <v>44835</v>
      </c>
      <c r="BJ811" s="1">
        <v>45199</v>
      </c>
      <c r="BM811">
        <v>35</v>
      </c>
      <c r="BN811">
        <v>0</v>
      </c>
      <c r="BO811">
        <v>7</v>
      </c>
      <c r="BP811">
        <v>7</v>
      </c>
      <c r="BQ811">
        <v>7</v>
      </c>
      <c r="BR811">
        <v>7</v>
      </c>
      <c r="BS811">
        <v>7</v>
      </c>
      <c r="BT811">
        <v>0</v>
      </c>
      <c r="BU811" t="str">
        <f>"9:00 AM"</f>
        <v>9:00 AM</v>
      </c>
      <c r="BV811" t="str">
        <f>"5:00 PM"</f>
        <v>5:00 PM</v>
      </c>
      <c r="BW811" t="s">
        <v>128</v>
      </c>
      <c r="BX811">
        <v>0</v>
      </c>
      <c r="BY811">
        <v>6</v>
      </c>
      <c r="BZ811" t="s">
        <v>113</v>
      </c>
      <c r="CB811" t="s">
        <v>2689</v>
      </c>
      <c r="CC811" t="s">
        <v>2681</v>
      </c>
      <c r="CD811" t="s">
        <v>2682</v>
      </c>
      <c r="CE811" t="s">
        <v>117</v>
      </c>
      <c r="CF811" t="s">
        <v>118</v>
      </c>
      <c r="CG811" s="4">
        <v>96950</v>
      </c>
      <c r="CH811" s="2">
        <v>7.93</v>
      </c>
      <c r="CI811" s="2">
        <v>7.93</v>
      </c>
      <c r="CJ811" s="2">
        <v>11.9</v>
      </c>
      <c r="CK811" s="2">
        <v>11.9</v>
      </c>
      <c r="CL811" t="s">
        <v>131</v>
      </c>
      <c r="CM811" t="s">
        <v>228</v>
      </c>
      <c r="CN811" t="s">
        <v>133</v>
      </c>
      <c r="CP811" t="s">
        <v>113</v>
      </c>
      <c r="CQ811" t="s">
        <v>134</v>
      </c>
      <c r="CR811" t="s">
        <v>113</v>
      </c>
      <c r="CS811" t="s">
        <v>134</v>
      </c>
      <c r="CT811" t="s">
        <v>132</v>
      </c>
      <c r="CU811" t="s">
        <v>134</v>
      </c>
      <c r="CV811" t="s">
        <v>132</v>
      </c>
      <c r="CW811" t="s">
        <v>228</v>
      </c>
      <c r="CX811" s="5">
        <v>16702880373</v>
      </c>
      <c r="CY811" t="s">
        <v>2686</v>
      </c>
      <c r="CZ811" t="s">
        <v>132</v>
      </c>
      <c r="DA811" t="s">
        <v>134</v>
      </c>
      <c r="DB811" t="s">
        <v>113</v>
      </c>
      <c r="DC811" t="s">
        <v>2683</v>
      </c>
      <c r="DD811" t="s">
        <v>2684</v>
      </c>
      <c r="DE811" t="s">
        <v>1032</v>
      </c>
      <c r="DF811" t="s">
        <v>2679</v>
      </c>
      <c r="DG811" t="s">
        <v>2686</v>
      </c>
    </row>
    <row r="812" spans="1:111" ht="14.45" customHeight="1" x14ac:dyDescent="0.25">
      <c r="A812" t="s">
        <v>2690</v>
      </c>
      <c r="B812" t="s">
        <v>187</v>
      </c>
      <c r="C812" s="1">
        <v>44733.839676504627</v>
      </c>
      <c r="D812" s="1">
        <v>44852</v>
      </c>
      <c r="E812" t="s">
        <v>170</v>
      </c>
      <c r="G812" t="s">
        <v>113</v>
      </c>
      <c r="H812" t="s">
        <v>113</v>
      </c>
      <c r="I812" t="s">
        <v>113</v>
      </c>
      <c r="J812" t="s">
        <v>293</v>
      </c>
      <c r="K812" t="s">
        <v>294</v>
      </c>
      <c r="L812" t="s">
        <v>295</v>
      </c>
      <c r="M812" t="s">
        <v>296</v>
      </c>
      <c r="N812" t="s">
        <v>117</v>
      </c>
      <c r="O812" t="s">
        <v>118</v>
      </c>
      <c r="P812" s="4">
        <v>96950</v>
      </c>
      <c r="Q812" t="s">
        <v>119</v>
      </c>
      <c r="S812" s="5">
        <v>16703223311</v>
      </c>
      <c r="T812">
        <v>4504</v>
      </c>
      <c r="U812">
        <v>72111</v>
      </c>
      <c r="V812" t="s">
        <v>120</v>
      </c>
      <c r="X812" t="s">
        <v>142</v>
      </c>
      <c r="Y812" t="s">
        <v>297</v>
      </c>
      <c r="AA812" t="s">
        <v>298</v>
      </c>
      <c r="AB812" t="s">
        <v>293</v>
      </c>
      <c r="AC812" t="s">
        <v>294</v>
      </c>
      <c r="AD812" t="s">
        <v>117</v>
      </c>
      <c r="AE812" t="s">
        <v>118</v>
      </c>
      <c r="AF812" s="4">
        <v>96950</v>
      </c>
      <c r="AG812" t="s">
        <v>119</v>
      </c>
      <c r="AI812" s="5">
        <v>16703223311</v>
      </c>
      <c r="AJ812">
        <v>4504</v>
      </c>
      <c r="AK812" t="s">
        <v>299</v>
      </c>
      <c r="BC812" t="str">
        <f>"43-4161.00"</f>
        <v>43-4161.00</v>
      </c>
      <c r="BD812" t="s">
        <v>2691</v>
      </c>
      <c r="BE812" t="s">
        <v>2692</v>
      </c>
      <c r="BF812" t="s">
        <v>2693</v>
      </c>
      <c r="BG812">
        <v>1</v>
      </c>
      <c r="BH812">
        <v>1</v>
      </c>
      <c r="BI812" s="1">
        <v>44835</v>
      </c>
      <c r="BJ812" s="1">
        <v>45199</v>
      </c>
      <c r="BK812" s="1">
        <v>44852</v>
      </c>
      <c r="BL812" s="1">
        <v>45199</v>
      </c>
      <c r="BM812">
        <v>40</v>
      </c>
      <c r="BN812">
        <v>0</v>
      </c>
      <c r="BO812">
        <v>8</v>
      </c>
      <c r="BP812">
        <v>8</v>
      </c>
      <c r="BQ812">
        <v>8</v>
      </c>
      <c r="BR812">
        <v>8</v>
      </c>
      <c r="BS812">
        <v>8</v>
      </c>
      <c r="BT812">
        <v>0</v>
      </c>
      <c r="BU812" t="str">
        <f>"8:00 AM"</f>
        <v>8:00 AM</v>
      </c>
      <c r="BV812" t="str">
        <f>"5:00 PM"</f>
        <v>5:00 PM</v>
      </c>
      <c r="BW812" t="s">
        <v>394</v>
      </c>
      <c r="BX812">
        <v>0</v>
      </c>
      <c r="BY812">
        <v>12</v>
      </c>
      <c r="BZ812" t="s">
        <v>113</v>
      </c>
      <c r="CB812" t="s">
        <v>2694</v>
      </c>
      <c r="CC812" t="s">
        <v>295</v>
      </c>
      <c r="CD812" t="s">
        <v>296</v>
      </c>
      <c r="CE812" t="s">
        <v>117</v>
      </c>
      <c r="CF812" t="s">
        <v>118</v>
      </c>
      <c r="CG812" s="4">
        <v>96950</v>
      </c>
      <c r="CH812" s="2">
        <v>12.02</v>
      </c>
      <c r="CI812" s="2">
        <v>12.02</v>
      </c>
      <c r="CJ812" s="2">
        <v>0</v>
      </c>
      <c r="CK812" s="2">
        <v>0</v>
      </c>
      <c r="CL812" t="s">
        <v>131</v>
      </c>
      <c r="CM812" t="s">
        <v>304</v>
      </c>
      <c r="CN812" t="s">
        <v>133</v>
      </c>
      <c r="CP812" t="s">
        <v>113</v>
      </c>
      <c r="CQ812" t="s">
        <v>134</v>
      </c>
      <c r="CR812" t="s">
        <v>113</v>
      </c>
      <c r="CS812" t="s">
        <v>113</v>
      </c>
      <c r="CT812" t="s">
        <v>134</v>
      </c>
      <c r="CU812" t="s">
        <v>134</v>
      </c>
      <c r="CV812" t="s">
        <v>134</v>
      </c>
      <c r="CW812" t="s">
        <v>342</v>
      </c>
      <c r="CX812" s="5">
        <v>16703223311</v>
      </c>
      <c r="CY812" t="s">
        <v>306</v>
      </c>
      <c r="CZ812" t="s">
        <v>307</v>
      </c>
      <c r="DA812" t="s">
        <v>134</v>
      </c>
      <c r="DB812" t="s">
        <v>113</v>
      </c>
      <c r="DC812" t="s">
        <v>308</v>
      </c>
      <c r="DD812" t="s">
        <v>309</v>
      </c>
      <c r="DE812" t="s">
        <v>246</v>
      </c>
      <c r="DF812" t="s">
        <v>310</v>
      </c>
      <c r="DG812" t="s">
        <v>311</v>
      </c>
    </row>
    <row r="813" spans="1:111" ht="14.45" customHeight="1" x14ac:dyDescent="0.25">
      <c r="A813" t="s">
        <v>2695</v>
      </c>
      <c r="B813" t="s">
        <v>187</v>
      </c>
      <c r="C813" s="1">
        <v>44747.04843865741</v>
      </c>
      <c r="D813" s="1">
        <v>44852</v>
      </c>
      <c r="E813" t="s">
        <v>112</v>
      </c>
      <c r="F813" s="1">
        <v>44833.833333333336</v>
      </c>
      <c r="G813" t="s">
        <v>134</v>
      </c>
      <c r="H813" t="s">
        <v>113</v>
      </c>
      <c r="I813" t="s">
        <v>113</v>
      </c>
      <c r="J813" t="s">
        <v>2667</v>
      </c>
      <c r="L813" t="s">
        <v>2668</v>
      </c>
      <c r="N813" t="s">
        <v>117</v>
      </c>
      <c r="O813" t="s">
        <v>118</v>
      </c>
      <c r="P813" s="4">
        <v>96950</v>
      </c>
      <c r="Q813" t="s">
        <v>119</v>
      </c>
      <c r="S813" s="5">
        <v>16702359373</v>
      </c>
      <c r="T813">
        <v>302</v>
      </c>
      <c r="U813">
        <v>561520</v>
      </c>
      <c r="V813" t="s">
        <v>120</v>
      </c>
      <c r="X813" t="s">
        <v>2669</v>
      </c>
      <c r="Y813" t="s">
        <v>2670</v>
      </c>
      <c r="Z813" t="s">
        <v>235</v>
      </c>
      <c r="AA813" t="s">
        <v>2671</v>
      </c>
      <c r="AB813" t="s">
        <v>2668</v>
      </c>
      <c r="AD813" t="s">
        <v>117</v>
      </c>
      <c r="AE813" t="s">
        <v>118</v>
      </c>
      <c r="AF813" s="4">
        <v>96950</v>
      </c>
      <c r="AG813" t="s">
        <v>119</v>
      </c>
      <c r="AI813" s="5">
        <v>16702359373</v>
      </c>
      <c r="AJ813">
        <v>302</v>
      </c>
      <c r="AK813" t="s">
        <v>2672</v>
      </c>
      <c r="BC813" t="str">
        <f>"17-3027.00"</f>
        <v>17-3027.00</v>
      </c>
      <c r="BD813" t="s">
        <v>2696</v>
      </c>
      <c r="BE813" t="s">
        <v>2697</v>
      </c>
      <c r="BF813" t="s">
        <v>2698</v>
      </c>
      <c r="BG813">
        <v>1</v>
      </c>
      <c r="BH813">
        <v>1</v>
      </c>
      <c r="BI813" s="1">
        <v>44835</v>
      </c>
      <c r="BJ813" s="1">
        <v>45199</v>
      </c>
      <c r="BK813" s="1">
        <v>44852</v>
      </c>
      <c r="BL813" s="1">
        <v>45199</v>
      </c>
      <c r="BM813">
        <v>35</v>
      </c>
      <c r="BN813">
        <v>0</v>
      </c>
      <c r="BO813">
        <v>7</v>
      </c>
      <c r="BP813">
        <v>7</v>
      </c>
      <c r="BQ813">
        <v>7</v>
      </c>
      <c r="BR813">
        <v>7</v>
      </c>
      <c r="BS813">
        <v>7</v>
      </c>
      <c r="BT813">
        <v>0</v>
      </c>
      <c r="BU813" t="str">
        <f>"8:00 AM"</f>
        <v>8:00 AM</v>
      </c>
      <c r="BV813" t="str">
        <f>"4:00 PM"</f>
        <v>4:00 PM</v>
      </c>
      <c r="BW813" t="s">
        <v>394</v>
      </c>
      <c r="BX813">
        <v>0</v>
      </c>
      <c r="BY813">
        <v>24</v>
      </c>
      <c r="BZ813" t="s">
        <v>134</v>
      </c>
      <c r="CA813">
        <v>3</v>
      </c>
      <c r="CB813" t="s">
        <v>2699</v>
      </c>
      <c r="CC813" t="s">
        <v>2667</v>
      </c>
      <c r="CD813" t="s">
        <v>2668</v>
      </c>
      <c r="CE813" t="s">
        <v>117</v>
      </c>
      <c r="CF813" t="s">
        <v>118</v>
      </c>
      <c r="CG813" s="4">
        <v>96950</v>
      </c>
      <c r="CH813" s="2">
        <v>19.61</v>
      </c>
      <c r="CI813" s="2">
        <v>19.61</v>
      </c>
      <c r="CJ813" s="2">
        <v>0</v>
      </c>
      <c r="CK813" s="2">
        <v>0</v>
      </c>
      <c r="CL813" t="s">
        <v>131</v>
      </c>
      <c r="CN813" t="s">
        <v>133</v>
      </c>
      <c r="CP813" t="s">
        <v>113</v>
      </c>
      <c r="CQ813" t="s">
        <v>134</v>
      </c>
      <c r="CR813" t="s">
        <v>113</v>
      </c>
      <c r="CS813" t="s">
        <v>113</v>
      </c>
      <c r="CT813" t="s">
        <v>132</v>
      </c>
      <c r="CU813" t="s">
        <v>134</v>
      </c>
      <c r="CV813" t="s">
        <v>132</v>
      </c>
      <c r="CW813" t="s">
        <v>2677</v>
      </c>
      <c r="CX813" s="5">
        <v>16702359373</v>
      </c>
      <c r="CY813" t="s">
        <v>2672</v>
      </c>
      <c r="CZ813" t="s">
        <v>132</v>
      </c>
      <c r="DA813" t="s">
        <v>134</v>
      </c>
      <c r="DB813" t="s">
        <v>113</v>
      </c>
    </row>
    <row r="814" spans="1:111" ht="14.45" customHeight="1" x14ac:dyDescent="0.25">
      <c r="A814" t="s">
        <v>2700</v>
      </c>
      <c r="B814" t="s">
        <v>111</v>
      </c>
      <c r="C814" s="1">
        <v>44742.020032291664</v>
      </c>
      <c r="D814" s="1">
        <v>44852</v>
      </c>
      <c r="E814" t="s">
        <v>170</v>
      </c>
      <c r="G814" t="s">
        <v>113</v>
      </c>
      <c r="H814" t="s">
        <v>113</v>
      </c>
      <c r="I814" t="s">
        <v>113</v>
      </c>
      <c r="J814" t="s">
        <v>812</v>
      </c>
      <c r="L814" t="s">
        <v>813</v>
      </c>
      <c r="M814" t="s">
        <v>814</v>
      </c>
      <c r="N814" t="s">
        <v>815</v>
      </c>
      <c r="O814" t="s">
        <v>118</v>
      </c>
      <c r="P814" s="4">
        <v>96950</v>
      </c>
      <c r="Q814" t="s">
        <v>119</v>
      </c>
      <c r="S814" s="5">
        <v>16702345828</v>
      </c>
      <c r="U814">
        <v>332322</v>
      </c>
      <c r="V814" t="s">
        <v>120</v>
      </c>
      <c r="X814" t="s">
        <v>816</v>
      </c>
      <c r="Y814" t="s">
        <v>817</v>
      </c>
      <c r="AA814" t="s">
        <v>326</v>
      </c>
      <c r="AB814" t="s">
        <v>813</v>
      </c>
      <c r="AC814" t="s">
        <v>2701</v>
      </c>
      <c r="AD814" t="s">
        <v>815</v>
      </c>
      <c r="AE814" t="s">
        <v>118</v>
      </c>
      <c r="AF814" s="4">
        <v>96950</v>
      </c>
      <c r="AG814" t="s">
        <v>119</v>
      </c>
      <c r="AI814" s="5">
        <v>16702345828</v>
      </c>
      <c r="AK814" t="s">
        <v>818</v>
      </c>
      <c r="BC814" t="str">
        <f>"51-4023.00"</f>
        <v>51-4023.00</v>
      </c>
      <c r="BD814" t="s">
        <v>2702</v>
      </c>
      <c r="BE814" t="s">
        <v>2703</v>
      </c>
      <c r="BF814" t="s">
        <v>2704</v>
      </c>
      <c r="BG814">
        <v>1</v>
      </c>
      <c r="BI814" s="1">
        <v>44835</v>
      </c>
      <c r="BJ814" s="1">
        <v>45199</v>
      </c>
      <c r="BM814">
        <v>40</v>
      </c>
      <c r="BN814">
        <v>0</v>
      </c>
      <c r="BO814">
        <v>8</v>
      </c>
      <c r="BP814">
        <v>8</v>
      </c>
      <c r="BQ814">
        <v>8</v>
      </c>
      <c r="BR814">
        <v>8</v>
      </c>
      <c r="BS814">
        <v>8</v>
      </c>
      <c r="BT814">
        <v>0</v>
      </c>
      <c r="BU814" t="str">
        <f>"8:00 AM"</f>
        <v>8:00 AM</v>
      </c>
      <c r="BV814" t="str">
        <f>"5:00 PM"</f>
        <v>5:00 PM</v>
      </c>
      <c r="BW814" t="s">
        <v>164</v>
      </c>
      <c r="BX814">
        <v>0</v>
      </c>
      <c r="BY814">
        <v>12</v>
      </c>
      <c r="BZ814" t="s">
        <v>113</v>
      </c>
      <c r="CB814" t="s">
        <v>183</v>
      </c>
      <c r="CC814" t="s">
        <v>813</v>
      </c>
      <c r="CD814" t="s">
        <v>814</v>
      </c>
      <c r="CE814" t="s">
        <v>815</v>
      </c>
      <c r="CF814" t="s">
        <v>118</v>
      </c>
      <c r="CG814" s="4">
        <v>96950</v>
      </c>
      <c r="CH814" s="2">
        <v>14.53</v>
      </c>
      <c r="CI814" s="2">
        <v>14.53</v>
      </c>
      <c r="CJ814" s="2">
        <v>21.8</v>
      </c>
      <c r="CK814" s="2">
        <v>21.8</v>
      </c>
      <c r="CL814" t="s">
        <v>131</v>
      </c>
      <c r="CM814" t="s">
        <v>557</v>
      </c>
      <c r="CN814" t="s">
        <v>133</v>
      </c>
      <c r="CP814" t="s">
        <v>113</v>
      </c>
      <c r="CQ814" t="s">
        <v>134</v>
      </c>
      <c r="CR814" t="s">
        <v>113</v>
      </c>
      <c r="CS814" t="s">
        <v>134</v>
      </c>
      <c r="CT814" t="s">
        <v>132</v>
      </c>
      <c r="CU814" t="s">
        <v>134</v>
      </c>
      <c r="CV814" t="s">
        <v>132</v>
      </c>
      <c r="CW814" t="s">
        <v>557</v>
      </c>
      <c r="CX814" s="5">
        <v>16702345828</v>
      </c>
      <c r="CY814" t="s">
        <v>818</v>
      </c>
      <c r="CZ814" t="s">
        <v>132</v>
      </c>
      <c r="DA814" t="s">
        <v>134</v>
      </c>
      <c r="DB814" t="s">
        <v>113</v>
      </c>
      <c r="DC814" t="s">
        <v>1847</v>
      </c>
      <c r="DD814" t="s">
        <v>1848</v>
      </c>
      <c r="DF814" t="s">
        <v>1849</v>
      </c>
      <c r="DG814" t="s">
        <v>1850</v>
      </c>
    </row>
    <row r="815" spans="1:111" ht="14.45" customHeight="1" x14ac:dyDescent="0.25">
      <c r="A815" t="s">
        <v>2705</v>
      </c>
      <c r="B815" t="s">
        <v>187</v>
      </c>
      <c r="C815" s="1">
        <v>44741.358386805558</v>
      </c>
      <c r="D815" s="1">
        <v>44852</v>
      </c>
      <c r="E815" t="s">
        <v>170</v>
      </c>
      <c r="G815" t="s">
        <v>113</v>
      </c>
      <c r="H815" t="s">
        <v>113</v>
      </c>
      <c r="I815" t="s">
        <v>113</v>
      </c>
      <c r="J815" t="s">
        <v>583</v>
      </c>
      <c r="L815" t="s">
        <v>584</v>
      </c>
      <c r="M815" t="s">
        <v>585</v>
      </c>
      <c r="N815" t="s">
        <v>586</v>
      </c>
      <c r="O815" t="s">
        <v>118</v>
      </c>
      <c r="P815" s="4">
        <v>96950</v>
      </c>
      <c r="Q815" t="s">
        <v>119</v>
      </c>
      <c r="S815" s="5">
        <v>16702342127</v>
      </c>
      <c r="U815">
        <v>56132</v>
      </c>
      <c r="V815" t="s">
        <v>120</v>
      </c>
      <c r="X815" t="s">
        <v>587</v>
      </c>
      <c r="Y815" t="s">
        <v>588</v>
      </c>
      <c r="Z815" t="s">
        <v>589</v>
      </c>
      <c r="AA815" t="s">
        <v>590</v>
      </c>
      <c r="AB815" t="s">
        <v>584</v>
      </c>
      <c r="AC815" t="s">
        <v>585</v>
      </c>
      <c r="AD815" t="s">
        <v>586</v>
      </c>
      <c r="AE815" t="s">
        <v>118</v>
      </c>
      <c r="AF815" s="4">
        <v>96950</v>
      </c>
      <c r="AG815" t="s">
        <v>119</v>
      </c>
      <c r="AI815" s="5">
        <v>16702342127</v>
      </c>
      <c r="AK815" t="s">
        <v>591</v>
      </c>
      <c r="BC815" t="str">
        <f>"49-9071.00"</f>
        <v>49-9071.00</v>
      </c>
      <c r="BD815" t="s">
        <v>240</v>
      </c>
      <c r="BE815" t="s">
        <v>592</v>
      </c>
      <c r="BF815" t="s">
        <v>593</v>
      </c>
      <c r="BG815">
        <v>15</v>
      </c>
      <c r="BH815">
        <v>15</v>
      </c>
      <c r="BI815" s="1">
        <v>44835</v>
      </c>
      <c r="BJ815" s="1">
        <v>45199</v>
      </c>
      <c r="BK815" s="1">
        <v>44852</v>
      </c>
      <c r="BL815" s="1">
        <v>45199</v>
      </c>
      <c r="BM815">
        <v>35</v>
      </c>
      <c r="BN815">
        <v>0</v>
      </c>
      <c r="BO815">
        <v>7</v>
      </c>
      <c r="BP815">
        <v>7</v>
      </c>
      <c r="BQ815">
        <v>7</v>
      </c>
      <c r="BR815">
        <v>7</v>
      </c>
      <c r="BS815">
        <v>7</v>
      </c>
      <c r="BT815">
        <v>0</v>
      </c>
      <c r="BU815" t="str">
        <f>"9:00 AM"</f>
        <v>9:00 AM</v>
      </c>
      <c r="BV815" t="str">
        <f>"5:00 PM"</f>
        <v>5:00 PM</v>
      </c>
      <c r="BW815" t="s">
        <v>164</v>
      </c>
      <c r="BX815">
        <v>0</v>
      </c>
      <c r="BY815">
        <v>12</v>
      </c>
      <c r="BZ815" t="s">
        <v>113</v>
      </c>
      <c r="CB815" t="s">
        <v>594</v>
      </c>
      <c r="CC815" t="s">
        <v>584</v>
      </c>
      <c r="CD815" t="s">
        <v>585</v>
      </c>
      <c r="CE815" t="s">
        <v>586</v>
      </c>
      <c r="CF815" t="s">
        <v>118</v>
      </c>
      <c r="CG815" s="4">
        <v>96950</v>
      </c>
      <c r="CH815" s="2">
        <v>8.7200000000000006</v>
      </c>
      <c r="CI815" s="2">
        <v>8.7200000000000006</v>
      </c>
      <c r="CJ815" s="2">
        <v>13.08</v>
      </c>
      <c r="CK815" s="2">
        <v>13.08</v>
      </c>
      <c r="CL815" t="s">
        <v>131</v>
      </c>
      <c r="CM815" t="s">
        <v>132</v>
      </c>
      <c r="CN815" t="s">
        <v>133</v>
      </c>
      <c r="CP815" t="s">
        <v>113</v>
      </c>
      <c r="CQ815" t="s">
        <v>134</v>
      </c>
      <c r="CR815" t="s">
        <v>113</v>
      </c>
      <c r="CS815" t="s">
        <v>134</v>
      </c>
      <c r="CT815" t="s">
        <v>132</v>
      </c>
      <c r="CU815" t="s">
        <v>134</v>
      </c>
      <c r="CV815" t="s">
        <v>132</v>
      </c>
      <c r="CW815" t="s">
        <v>595</v>
      </c>
      <c r="CX815" s="5">
        <v>16702342127</v>
      </c>
      <c r="CY815" t="s">
        <v>591</v>
      </c>
      <c r="CZ815" t="s">
        <v>533</v>
      </c>
      <c r="DA815" t="s">
        <v>134</v>
      </c>
      <c r="DB815" t="s">
        <v>113</v>
      </c>
    </row>
    <row r="816" spans="1:111" ht="14.45" customHeight="1" x14ac:dyDescent="0.25">
      <c r="A816" t="s">
        <v>2706</v>
      </c>
      <c r="B816" t="s">
        <v>111</v>
      </c>
      <c r="C816" s="1">
        <v>44741.964214467589</v>
      </c>
      <c r="D816" s="1">
        <v>44852</v>
      </c>
      <c r="E816" t="s">
        <v>112</v>
      </c>
      <c r="F816" s="1">
        <v>44833.833333333336</v>
      </c>
      <c r="G816" t="s">
        <v>134</v>
      </c>
      <c r="H816" t="s">
        <v>113</v>
      </c>
      <c r="I816" t="s">
        <v>113</v>
      </c>
      <c r="J816" t="s">
        <v>812</v>
      </c>
      <c r="L816" t="s">
        <v>813</v>
      </c>
      <c r="M816" t="s">
        <v>814</v>
      </c>
      <c r="N816" t="s">
        <v>815</v>
      </c>
      <c r="O816" t="s">
        <v>118</v>
      </c>
      <c r="P816" s="4">
        <v>96950</v>
      </c>
      <c r="Q816" t="s">
        <v>119</v>
      </c>
      <c r="S816" s="5">
        <v>16702345828</v>
      </c>
      <c r="U816">
        <v>2362</v>
      </c>
      <c r="V816" t="s">
        <v>120</v>
      </c>
      <c r="X816" t="s">
        <v>816</v>
      </c>
      <c r="Y816" t="s">
        <v>817</v>
      </c>
      <c r="AA816" t="s">
        <v>326</v>
      </c>
      <c r="AB816" t="s">
        <v>813</v>
      </c>
      <c r="AC816" t="s">
        <v>814</v>
      </c>
      <c r="AD816" t="s">
        <v>815</v>
      </c>
      <c r="AE816" t="s">
        <v>118</v>
      </c>
      <c r="AF816" s="4">
        <v>96950</v>
      </c>
      <c r="AG816" t="s">
        <v>119</v>
      </c>
      <c r="AI816" s="5">
        <v>16702345828</v>
      </c>
      <c r="AK816" t="s">
        <v>818</v>
      </c>
      <c r="BC816" t="str">
        <f>"47-2073.00"</f>
        <v>47-2073.00</v>
      </c>
      <c r="BD816" t="s">
        <v>2108</v>
      </c>
      <c r="BE816" t="s">
        <v>2109</v>
      </c>
      <c r="BF816" t="s">
        <v>2110</v>
      </c>
      <c r="BG816">
        <v>1</v>
      </c>
      <c r="BI816" s="1">
        <v>44835</v>
      </c>
      <c r="BJ816" s="1">
        <v>45930</v>
      </c>
      <c r="BM816">
        <v>40</v>
      </c>
      <c r="BN816">
        <v>0</v>
      </c>
      <c r="BO816">
        <v>8</v>
      </c>
      <c r="BP816">
        <v>8</v>
      </c>
      <c r="BQ816">
        <v>8</v>
      </c>
      <c r="BR816">
        <v>8</v>
      </c>
      <c r="BS816">
        <v>8</v>
      </c>
      <c r="BT816">
        <v>0</v>
      </c>
      <c r="BU816" t="str">
        <f>"8:00 AM"</f>
        <v>8:00 AM</v>
      </c>
      <c r="BV816" t="str">
        <f>"5:00 PM"</f>
        <v>5:00 PM</v>
      </c>
      <c r="BW816" t="s">
        <v>164</v>
      </c>
      <c r="BX816">
        <v>0</v>
      </c>
      <c r="BY816">
        <v>12</v>
      </c>
      <c r="BZ816" t="s">
        <v>113</v>
      </c>
      <c r="CB816" t="s">
        <v>557</v>
      </c>
      <c r="CC816" t="s">
        <v>813</v>
      </c>
      <c r="CD816" t="s">
        <v>814</v>
      </c>
      <c r="CE816" t="s">
        <v>815</v>
      </c>
      <c r="CF816" t="s">
        <v>118</v>
      </c>
      <c r="CG816" s="4">
        <v>96950</v>
      </c>
      <c r="CH816" s="2">
        <v>9.76</v>
      </c>
      <c r="CI816" s="2">
        <v>9.76</v>
      </c>
      <c r="CJ816" s="2">
        <v>14.64</v>
      </c>
      <c r="CK816" s="2">
        <v>14.64</v>
      </c>
      <c r="CL816" t="s">
        <v>131</v>
      </c>
      <c r="CM816" t="s">
        <v>557</v>
      </c>
      <c r="CN816" t="s">
        <v>133</v>
      </c>
      <c r="CP816" t="s">
        <v>113</v>
      </c>
      <c r="CQ816" t="s">
        <v>134</v>
      </c>
      <c r="CR816" t="s">
        <v>113</v>
      </c>
      <c r="CS816" t="s">
        <v>134</v>
      </c>
      <c r="CT816" t="s">
        <v>132</v>
      </c>
      <c r="CU816" t="s">
        <v>134</v>
      </c>
      <c r="CV816" t="s">
        <v>132</v>
      </c>
      <c r="CW816" t="s">
        <v>557</v>
      </c>
      <c r="CX816" s="5">
        <v>16702345828</v>
      </c>
      <c r="CY816" t="s">
        <v>818</v>
      </c>
      <c r="CZ816" t="s">
        <v>132</v>
      </c>
      <c r="DA816" t="s">
        <v>134</v>
      </c>
      <c r="DB816" t="s">
        <v>113</v>
      </c>
      <c r="DC816" t="s">
        <v>1847</v>
      </c>
      <c r="DD816" t="s">
        <v>1848</v>
      </c>
      <c r="DF816" t="s">
        <v>1849</v>
      </c>
      <c r="DG816" t="s">
        <v>1850</v>
      </c>
    </row>
    <row r="817" spans="1:111" ht="14.45" customHeight="1" x14ac:dyDescent="0.25">
      <c r="A817" t="s">
        <v>2707</v>
      </c>
      <c r="B817" t="s">
        <v>111</v>
      </c>
      <c r="C817" s="1">
        <v>44741.950404745374</v>
      </c>
      <c r="D817" s="1">
        <v>44852</v>
      </c>
      <c r="E817" t="s">
        <v>170</v>
      </c>
      <c r="G817" t="s">
        <v>134</v>
      </c>
      <c r="H817" t="s">
        <v>113</v>
      </c>
      <c r="I817" t="s">
        <v>113</v>
      </c>
      <c r="J817" t="s">
        <v>812</v>
      </c>
      <c r="L817" t="s">
        <v>813</v>
      </c>
      <c r="M817" t="s">
        <v>814</v>
      </c>
      <c r="N817" t="s">
        <v>815</v>
      </c>
      <c r="O817" t="s">
        <v>118</v>
      </c>
      <c r="P817" s="4">
        <v>96950</v>
      </c>
      <c r="Q817" t="s">
        <v>119</v>
      </c>
      <c r="S817" s="5">
        <v>16702345828</v>
      </c>
      <c r="U817">
        <v>56173</v>
      </c>
      <c r="V817" t="s">
        <v>120</v>
      </c>
      <c r="X817" t="s">
        <v>816</v>
      </c>
      <c r="Y817" t="s">
        <v>817</v>
      </c>
      <c r="AA817" t="s">
        <v>326</v>
      </c>
      <c r="AB817" t="s">
        <v>813</v>
      </c>
      <c r="AC817" t="s">
        <v>814</v>
      </c>
      <c r="AD817" t="s">
        <v>815</v>
      </c>
      <c r="AE817" t="s">
        <v>118</v>
      </c>
      <c r="AF817" s="4">
        <v>96950</v>
      </c>
      <c r="AG817" t="s">
        <v>119</v>
      </c>
      <c r="AI817" s="5">
        <v>16702345828</v>
      </c>
      <c r="AK817" t="s">
        <v>818</v>
      </c>
      <c r="BC817" t="str">
        <f>"37-3011.00"</f>
        <v>37-3011.00</v>
      </c>
      <c r="BD817" t="s">
        <v>2461</v>
      </c>
      <c r="BE817" t="s">
        <v>2708</v>
      </c>
      <c r="BF817" t="s">
        <v>2709</v>
      </c>
      <c r="BG817">
        <v>2</v>
      </c>
      <c r="BI817" s="1">
        <v>44835</v>
      </c>
      <c r="BJ817" s="1">
        <v>45930</v>
      </c>
      <c r="BM817">
        <v>40</v>
      </c>
      <c r="BN817">
        <v>0</v>
      </c>
      <c r="BO817">
        <v>8</v>
      </c>
      <c r="BP817">
        <v>8</v>
      </c>
      <c r="BQ817">
        <v>8</v>
      </c>
      <c r="BR817">
        <v>8</v>
      </c>
      <c r="BS817">
        <v>8</v>
      </c>
      <c r="BT817">
        <v>0</v>
      </c>
      <c r="BU817" t="str">
        <f>"8:00 AM"</f>
        <v>8:00 AM</v>
      </c>
      <c r="BV817" t="str">
        <f>"5:00 PM"</f>
        <v>5:00 PM</v>
      </c>
      <c r="BW817" t="s">
        <v>128</v>
      </c>
      <c r="BX817">
        <v>0</v>
      </c>
      <c r="BY817">
        <v>3</v>
      </c>
      <c r="BZ817" t="s">
        <v>113</v>
      </c>
      <c r="CB817" t="s">
        <v>183</v>
      </c>
      <c r="CC817" t="s">
        <v>813</v>
      </c>
      <c r="CD817" t="s">
        <v>814</v>
      </c>
      <c r="CE817" t="s">
        <v>815</v>
      </c>
      <c r="CF817" t="s">
        <v>118</v>
      </c>
      <c r="CG817" s="4">
        <v>96950</v>
      </c>
      <c r="CH817" s="2">
        <v>7.77</v>
      </c>
      <c r="CI817" s="2">
        <v>7.77</v>
      </c>
      <c r="CJ817" s="2">
        <v>11.66</v>
      </c>
      <c r="CK817" s="2">
        <v>11.66</v>
      </c>
      <c r="CL817" t="s">
        <v>131</v>
      </c>
      <c r="CM817" t="s">
        <v>557</v>
      </c>
      <c r="CN817" t="s">
        <v>133</v>
      </c>
      <c r="CP817" t="s">
        <v>113</v>
      </c>
      <c r="CQ817" t="s">
        <v>134</v>
      </c>
      <c r="CR817" t="s">
        <v>113</v>
      </c>
      <c r="CS817" t="s">
        <v>134</v>
      </c>
      <c r="CT817" t="s">
        <v>132</v>
      </c>
      <c r="CU817" t="s">
        <v>134</v>
      </c>
      <c r="CV817" t="s">
        <v>132</v>
      </c>
      <c r="CW817" t="s">
        <v>557</v>
      </c>
      <c r="CX817" s="5">
        <v>16702345828</v>
      </c>
      <c r="CY817" t="s">
        <v>818</v>
      </c>
      <c r="CZ817" t="s">
        <v>132</v>
      </c>
      <c r="DA817" t="s">
        <v>134</v>
      </c>
      <c r="DB817" t="s">
        <v>113</v>
      </c>
      <c r="DC817" t="s">
        <v>1847</v>
      </c>
      <c r="DD817" t="s">
        <v>1848</v>
      </c>
      <c r="DF817" t="s">
        <v>1849</v>
      </c>
      <c r="DG817" t="s">
        <v>1850</v>
      </c>
    </row>
    <row r="818" spans="1:111" ht="14.45" customHeight="1" x14ac:dyDescent="0.25">
      <c r="A818" t="s">
        <v>2710</v>
      </c>
      <c r="B818" t="s">
        <v>111</v>
      </c>
      <c r="C818" s="1">
        <v>44741.020280208337</v>
      </c>
      <c r="D818" s="1">
        <v>44852</v>
      </c>
      <c r="E818" t="s">
        <v>170</v>
      </c>
      <c r="G818" t="s">
        <v>134</v>
      </c>
      <c r="H818" t="s">
        <v>113</v>
      </c>
      <c r="I818" t="s">
        <v>113</v>
      </c>
      <c r="J818" t="s">
        <v>2711</v>
      </c>
      <c r="K818" t="s">
        <v>2712</v>
      </c>
      <c r="L818" t="s">
        <v>2713</v>
      </c>
      <c r="N818" t="s">
        <v>117</v>
      </c>
      <c r="O818" t="s">
        <v>118</v>
      </c>
      <c r="P818" s="4">
        <v>96950</v>
      </c>
      <c r="Q818" t="s">
        <v>119</v>
      </c>
      <c r="S818" s="5">
        <v>16702351033</v>
      </c>
      <c r="U818">
        <v>72251</v>
      </c>
      <c r="V818" t="s">
        <v>120</v>
      </c>
      <c r="X818" t="s">
        <v>2714</v>
      </c>
      <c r="Y818" t="s">
        <v>2715</v>
      </c>
      <c r="Z818" t="s">
        <v>649</v>
      </c>
      <c r="AA818" t="s">
        <v>2716</v>
      </c>
      <c r="AB818" t="s">
        <v>2717</v>
      </c>
      <c r="AD818" t="s">
        <v>117</v>
      </c>
      <c r="AE818" t="s">
        <v>118</v>
      </c>
      <c r="AF818" s="4">
        <v>96950</v>
      </c>
      <c r="AG818" t="s">
        <v>119</v>
      </c>
      <c r="AI818" s="5">
        <v>16704830213</v>
      </c>
      <c r="AK818" t="s">
        <v>2718</v>
      </c>
      <c r="BC818" t="str">
        <f>"35-1012.00"</f>
        <v>35-1012.00</v>
      </c>
      <c r="BD818" t="s">
        <v>338</v>
      </c>
      <c r="BE818" t="s">
        <v>2719</v>
      </c>
      <c r="BF818" t="s">
        <v>2720</v>
      </c>
      <c r="BG818">
        <v>2</v>
      </c>
      <c r="BI818" s="1">
        <v>44835</v>
      </c>
      <c r="BJ818" s="1">
        <v>45930</v>
      </c>
      <c r="BM818">
        <v>40</v>
      </c>
      <c r="BN818">
        <v>0</v>
      </c>
      <c r="BO818">
        <v>8</v>
      </c>
      <c r="BP818">
        <v>8</v>
      </c>
      <c r="BQ818">
        <v>8</v>
      </c>
      <c r="BR818">
        <v>8</v>
      </c>
      <c r="BS818">
        <v>8</v>
      </c>
      <c r="BT818">
        <v>0</v>
      </c>
      <c r="BU818" t="str">
        <f>"11:00 AM"</f>
        <v>11:00 AM</v>
      </c>
      <c r="BV818" t="str">
        <f>"8:00 PM"</f>
        <v>8:00 PM</v>
      </c>
      <c r="BW818" t="s">
        <v>164</v>
      </c>
      <c r="BX818">
        <v>6</v>
      </c>
      <c r="BY818">
        <v>3</v>
      </c>
      <c r="BZ818" t="s">
        <v>134</v>
      </c>
      <c r="CA818">
        <v>4</v>
      </c>
      <c r="CB818" t="s">
        <v>2721</v>
      </c>
      <c r="CC818" t="s">
        <v>2712</v>
      </c>
      <c r="CD818" t="s">
        <v>1105</v>
      </c>
      <c r="CE818" t="s">
        <v>117</v>
      </c>
      <c r="CF818" t="s">
        <v>118</v>
      </c>
      <c r="CG818" s="4">
        <v>96950</v>
      </c>
      <c r="CH818" s="2">
        <v>9.59</v>
      </c>
      <c r="CI818" s="2">
        <v>12</v>
      </c>
      <c r="CJ818" s="2">
        <v>14.38</v>
      </c>
      <c r="CK818" s="2">
        <v>18</v>
      </c>
      <c r="CL818" t="s">
        <v>131</v>
      </c>
      <c r="CM818" t="s">
        <v>132</v>
      </c>
      <c r="CN818" t="s">
        <v>133</v>
      </c>
      <c r="CP818" t="s">
        <v>113</v>
      </c>
      <c r="CQ818" t="s">
        <v>134</v>
      </c>
      <c r="CR818" t="s">
        <v>113</v>
      </c>
      <c r="CS818" t="s">
        <v>134</v>
      </c>
      <c r="CT818" t="s">
        <v>134</v>
      </c>
      <c r="CU818" t="s">
        <v>134</v>
      </c>
      <c r="CV818" t="s">
        <v>132</v>
      </c>
      <c r="CW818" t="s">
        <v>228</v>
      </c>
      <c r="CX818" s="5">
        <v>2351033</v>
      </c>
      <c r="CY818" t="s">
        <v>2722</v>
      </c>
      <c r="CZ818" t="s">
        <v>132</v>
      </c>
      <c r="DA818" t="s">
        <v>134</v>
      </c>
      <c r="DB818" t="s">
        <v>113</v>
      </c>
    </row>
    <row r="819" spans="1:111" ht="14.45" customHeight="1" x14ac:dyDescent="0.25">
      <c r="A819" t="s">
        <v>2723</v>
      </c>
      <c r="B819" t="s">
        <v>187</v>
      </c>
      <c r="C819" s="1">
        <v>44734.378246064814</v>
      </c>
      <c r="D819" s="1">
        <v>44852</v>
      </c>
      <c r="E819" t="s">
        <v>170</v>
      </c>
      <c r="G819" t="s">
        <v>113</v>
      </c>
      <c r="H819" t="s">
        <v>113</v>
      </c>
      <c r="I819" t="s">
        <v>113</v>
      </c>
      <c r="J819" t="s">
        <v>1087</v>
      </c>
      <c r="L819" t="s">
        <v>1088</v>
      </c>
      <c r="M819" t="s">
        <v>947</v>
      </c>
      <c r="N819" t="s">
        <v>117</v>
      </c>
      <c r="O819" t="s">
        <v>118</v>
      </c>
      <c r="P819" s="4">
        <v>96950</v>
      </c>
      <c r="Q819" t="s">
        <v>119</v>
      </c>
      <c r="S819" s="5">
        <v>16702858730</v>
      </c>
      <c r="U819">
        <v>561320</v>
      </c>
      <c r="V819" t="s">
        <v>120</v>
      </c>
      <c r="X819" t="s">
        <v>1089</v>
      </c>
      <c r="Y819" t="s">
        <v>1090</v>
      </c>
      <c r="Z819" t="s">
        <v>1091</v>
      </c>
      <c r="AA819" t="s">
        <v>1092</v>
      </c>
      <c r="AB819" t="s">
        <v>1093</v>
      </c>
      <c r="AD819" t="s">
        <v>117</v>
      </c>
      <c r="AE819" t="s">
        <v>118</v>
      </c>
      <c r="AF819" s="4">
        <v>96950</v>
      </c>
      <c r="AG819" t="s">
        <v>119</v>
      </c>
      <c r="AI819" s="5">
        <v>16702858730</v>
      </c>
      <c r="AK819" t="s">
        <v>1094</v>
      </c>
      <c r="BC819" t="str">
        <f>"49-9071.00"</f>
        <v>49-9071.00</v>
      </c>
      <c r="BD819" t="s">
        <v>240</v>
      </c>
      <c r="BE819" t="s">
        <v>2724</v>
      </c>
      <c r="BF819" t="s">
        <v>2725</v>
      </c>
      <c r="BG819">
        <v>10</v>
      </c>
      <c r="BH819">
        <v>10</v>
      </c>
      <c r="BI819" s="1">
        <v>44835</v>
      </c>
      <c r="BJ819" s="1">
        <v>45199</v>
      </c>
      <c r="BK819" s="1">
        <v>44852</v>
      </c>
      <c r="BL819" s="1">
        <v>45199</v>
      </c>
      <c r="BM819">
        <v>35</v>
      </c>
      <c r="BN819">
        <v>0</v>
      </c>
      <c r="BO819">
        <v>7</v>
      </c>
      <c r="BP819">
        <v>7</v>
      </c>
      <c r="BQ819">
        <v>7</v>
      </c>
      <c r="BR819">
        <v>7</v>
      </c>
      <c r="BS819">
        <v>7</v>
      </c>
      <c r="BT819">
        <v>0</v>
      </c>
      <c r="BU819" t="str">
        <f>"8:00 AM"</f>
        <v>8:00 AM</v>
      </c>
      <c r="BV819" t="str">
        <f>"4:00 PM"</f>
        <v>4:00 PM</v>
      </c>
      <c r="BW819" t="s">
        <v>164</v>
      </c>
      <c r="BX819">
        <v>0</v>
      </c>
      <c r="BY819">
        <v>12</v>
      </c>
      <c r="BZ819" t="s">
        <v>113</v>
      </c>
      <c r="CB819" t="s">
        <v>2726</v>
      </c>
      <c r="CC819" t="s">
        <v>1098</v>
      </c>
      <c r="CD819" t="s">
        <v>947</v>
      </c>
      <c r="CE819" t="s">
        <v>117</v>
      </c>
      <c r="CF819" t="s">
        <v>118</v>
      </c>
      <c r="CG819" s="4">
        <v>96950</v>
      </c>
      <c r="CH819" s="2">
        <v>8.7200000000000006</v>
      </c>
      <c r="CI819" s="2">
        <v>8.7200000000000006</v>
      </c>
      <c r="CJ819" s="2">
        <v>13.08</v>
      </c>
      <c r="CK819" s="2">
        <v>13.08</v>
      </c>
      <c r="CL819" t="s">
        <v>131</v>
      </c>
      <c r="CM819" t="s">
        <v>132</v>
      </c>
      <c r="CN819" t="s">
        <v>133</v>
      </c>
      <c r="CP819" t="s">
        <v>113</v>
      </c>
      <c r="CQ819" t="s">
        <v>134</v>
      </c>
      <c r="CR819" t="s">
        <v>113</v>
      </c>
      <c r="CS819" t="s">
        <v>134</v>
      </c>
      <c r="CT819" t="s">
        <v>132</v>
      </c>
      <c r="CU819" t="s">
        <v>134</v>
      </c>
      <c r="CV819" t="s">
        <v>134</v>
      </c>
      <c r="CW819" t="s">
        <v>132</v>
      </c>
      <c r="CX819" s="5">
        <v>16702858730</v>
      </c>
      <c r="CY819" t="s">
        <v>1094</v>
      </c>
      <c r="CZ819" t="s">
        <v>132</v>
      </c>
      <c r="DA819" t="s">
        <v>134</v>
      </c>
      <c r="DB819" t="s">
        <v>113</v>
      </c>
    </row>
    <row r="820" spans="1:111" ht="14.45" customHeight="1" x14ac:dyDescent="0.25">
      <c r="A820" t="s">
        <v>2727</v>
      </c>
      <c r="B820" t="s">
        <v>187</v>
      </c>
      <c r="C820" s="1">
        <v>44754.905786574076</v>
      </c>
      <c r="D820" s="1">
        <v>44852</v>
      </c>
      <c r="E820" t="s">
        <v>112</v>
      </c>
      <c r="F820" s="1">
        <v>44773.833333333336</v>
      </c>
      <c r="G820" t="s">
        <v>113</v>
      </c>
      <c r="H820" t="s">
        <v>113</v>
      </c>
      <c r="I820" t="s">
        <v>113</v>
      </c>
      <c r="J820" t="s">
        <v>2728</v>
      </c>
      <c r="K820" t="s">
        <v>2729</v>
      </c>
      <c r="L820" t="s">
        <v>2730</v>
      </c>
      <c r="M820" t="s">
        <v>2731</v>
      </c>
      <c r="N820" t="s">
        <v>117</v>
      </c>
      <c r="O820" t="s">
        <v>118</v>
      </c>
      <c r="P820" s="4">
        <v>96950</v>
      </c>
      <c r="Q820" t="s">
        <v>119</v>
      </c>
      <c r="R820" t="s">
        <v>132</v>
      </c>
      <c r="S820" s="5">
        <v>16712880566</v>
      </c>
      <c r="U820">
        <v>8112</v>
      </c>
      <c r="V820" t="s">
        <v>120</v>
      </c>
      <c r="X820" t="s">
        <v>613</v>
      </c>
      <c r="Y820" t="s">
        <v>614</v>
      </c>
      <c r="Z820" t="s">
        <v>615</v>
      </c>
      <c r="AA820" t="s">
        <v>616</v>
      </c>
      <c r="AB820" t="s">
        <v>617</v>
      </c>
      <c r="AC820" t="s">
        <v>618</v>
      </c>
      <c r="AD820" t="s">
        <v>117</v>
      </c>
      <c r="AE820" t="s">
        <v>118</v>
      </c>
      <c r="AF820" s="4">
        <v>96950</v>
      </c>
      <c r="AG820" t="s">
        <v>119</v>
      </c>
      <c r="AH820" t="s">
        <v>132</v>
      </c>
      <c r="AI820" s="5">
        <v>16702346278</v>
      </c>
      <c r="AK820" t="s">
        <v>619</v>
      </c>
      <c r="BC820" t="str">
        <f>"49-9062.00"</f>
        <v>49-9062.00</v>
      </c>
      <c r="BD820" t="s">
        <v>2732</v>
      </c>
      <c r="BE820" t="s">
        <v>2733</v>
      </c>
      <c r="BF820" t="s">
        <v>2734</v>
      </c>
      <c r="BG820">
        <v>1</v>
      </c>
      <c r="BH820">
        <v>1</v>
      </c>
      <c r="BI820" s="1">
        <v>44775</v>
      </c>
      <c r="BJ820" s="1">
        <v>45139</v>
      </c>
      <c r="BK820" s="1">
        <v>44852</v>
      </c>
      <c r="BL820" s="1">
        <v>45139</v>
      </c>
      <c r="BM820">
        <v>40</v>
      </c>
      <c r="BN820">
        <v>0</v>
      </c>
      <c r="BO820">
        <v>8</v>
      </c>
      <c r="BP820">
        <v>8</v>
      </c>
      <c r="BQ820">
        <v>8</v>
      </c>
      <c r="BR820">
        <v>8</v>
      </c>
      <c r="BS820">
        <v>8</v>
      </c>
      <c r="BT820">
        <v>0</v>
      </c>
      <c r="BU820" t="str">
        <f>"8:00 AM"</f>
        <v>8:00 AM</v>
      </c>
      <c r="BV820" t="str">
        <f>"5:00 PM"</f>
        <v>5:00 PM</v>
      </c>
      <c r="BW820" t="s">
        <v>394</v>
      </c>
      <c r="BX820">
        <v>0</v>
      </c>
      <c r="BY820">
        <v>24</v>
      </c>
      <c r="BZ820" t="s">
        <v>113</v>
      </c>
      <c r="CB820" t="s">
        <v>2735</v>
      </c>
      <c r="CC820" t="s">
        <v>2736</v>
      </c>
      <c r="CD820" t="s">
        <v>926</v>
      </c>
      <c r="CE820" t="s">
        <v>117</v>
      </c>
      <c r="CF820" t="s">
        <v>118</v>
      </c>
      <c r="CG820" s="4">
        <v>96950</v>
      </c>
      <c r="CH820" s="2">
        <v>9.56</v>
      </c>
      <c r="CI820" s="2">
        <v>15</v>
      </c>
      <c r="CJ820" s="2">
        <v>14.34</v>
      </c>
      <c r="CK820" s="2">
        <v>22.5</v>
      </c>
      <c r="CL820" t="s">
        <v>131</v>
      </c>
      <c r="CM820" t="s">
        <v>2737</v>
      </c>
      <c r="CN820" t="s">
        <v>133</v>
      </c>
      <c r="CP820" t="s">
        <v>113</v>
      </c>
      <c r="CQ820" t="s">
        <v>134</v>
      </c>
      <c r="CR820" t="s">
        <v>113</v>
      </c>
      <c r="CS820" t="s">
        <v>134</v>
      </c>
      <c r="CT820" t="s">
        <v>132</v>
      </c>
      <c r="CU820" t="s">
        <v>134</v>
      </c>
      <c r="CV820" t="s">
        <v>132</v>
      </c>
      <c r="CW820" t="s">
        <v>132</v>
      </c>
      <c r="CX820" s="5">
        <v>16702880566</v>
      </c>
      <c r="CY820" t="s">
        <v>2738</v>
      </c>
      <c r="CZ820" t="s">
        <v>624</v>
      </c>
      <c r="DA820" t="s">
        <v>134</v>
      </c>
      <c r="DB820" t="s">
        <v>113</v>
      </c>
    </row>
    <row r="821" spans="1:111" ht="14.45" customHeight="1" x14ac:dyDescent="0.25">
      <c r="A821" t="s">
        <v>2739</v>
      </c>
      <c r="B821" t="s">
        <v>187</v>
      </c>
      <c r="C821" s="1">
        <v>44750.200302199075</v>
      </c>
      <c r="D821" s="1">
        <v>44852</v>
      </c>
      <c r="E821" t="s">
        <v>170</v>
      </c>
      <c r="G821" t="s">
        <v>113</v>
      </c>
      <c r="H821" t="s">
        <v>113</v>
      </c>
      <c r="I821" t="s">
        <v>113</v>
      </c>
      <c r="J821" t="s">
        <v>2740</v>
      </c>
      <c r="K821" t="s">
        <v>2741</v>
      </c>
      <c r="L821" t="s">
        <v>2742</v>
      </c>
      <c r="M821" t="s">
        <v>1709</v>
      </c>
      <c r="N821" t="s">
        <v>2743</v>
      </c>
      <c r="O821" t="s">
        <v>118</v>
      </c>
      <c r="P821" s="4">
        <v>96950</v>
      </c>
      <c r="Q821" t="s">
        <v>119</v>
      </c>
      <c r="S821" s="5">
        <v>16703225650</v>
      </c>
      <c r="U821">
        <v>56132</v>
      </c>
      <c r="V821" t="s">
        <v>120</v>
      </c>
      <c r="X821" t="s">
        <v>2744</v>
      </c>
      <c r="Y821" t="s">
        <v>2745</v>
      </c>
      <c r="Z821" t="s">
        <v>2746</v>
      </c>
      <c r="AA821" t="s">
        <v>144</v>
      </c>
      <c r="AB821" t="s">
        <v>2742</v>
      </c>
      <c r="AC821" t="s">
        <v>1709</v>
      </c>
      <c r="AD821" t="s">
        <v>117</v>
      </c>
      <c r="AE821" t="s">
        <v>118</v>
      </c>
      <c r="AF821" s="4">
        <v>96950</v>
      </c>
      <c r="AG821" t="s">
        <v>119</v>
      </c>
      <c r="AI821" s="5">
        <v>16703225650</v>
      </c>
      <c r="AK821" t="s">
        <v>1714</v>
      </c>
      <c r="BC821" t="str">
        <f>"49-9071.00"</f>
        <v>49-9071.00</v>
      </c>
      <c r="BD821" t="s">
        <v>240</v>
      </c>
      <c r="BE821" t="s">
        <v>2747</v>
      </c>
      <c r="BF821" t="s">
        <v>422</v>
      </c>
      <c r="BG821">
        <v>6</v>
      </c>
      <c r="BH821">
        <v>6</v>
      </c>
      <c r="BI821" s="1">
        <v>44835</v>
      </c>
      <c r="BJ821" s="1">
        <v>45199</v>
      </c>
      <c r="BK821" s="1">
        <v>44852</v>
      </c>
      <c r="BL821" s="1">
        <v>45199</v>
      </c>
      <c r="BM821">
        <v>35</v>
      </c>
      <c r="BN821">
        <v>0</v>
      </c>
      <c r="BO821">
        <v>7</v>
      </c>
      <c r="BP821">
        <v>7</v>
      </c>
      <c r="BQ821">
        <v>7</v>
      </c>
      <c r="BR821">
        <v>7</v>
      </c>
      <c r="BS821">
        <v>7</v>
      </c>
      <c r="BT821">
        <v>0</v>
      </c>
      <c r="BU821" t="str">
        <f>"9:00 AM"</f>
        <v>9:00 AM</v>
      </c>
      <c r="BV821" t="str">
        <f>"4:00 PM"</f>
        <v>4:00 PM</v>
      </c>
      <c r="BW821" t="s">
        <v>164</v>
      </c>
      <c r="BX821">
        <v>0</v>
      </c>
      <c r="BY821">
        <v>12</v>
      </c>
      <c r="BZ821" t="s">
        <v>113</v>
      </c>
      <c r="CB821" s="3" t="s">
        <v>2748</v>
      </c>
      <c r="CC821" t="s">
        <v>2742</v>
      </c>
      <c r="CD821" t="s">
        <v>1709</v>
      </c>
      <c r="CE821" t="s">
        <v>117</v>
      </c>
      <c r="CF821" t="s">
        <v>118</v>
      </c>
      <c r="CG821" s="4">
        <v>96950</v>
      </c>
      <c r="CH821" s="2">
        <v>8.7200000000000006</v>
      </c>
      <c r="CI821" s="2">
        <v>8.7200000000000006</v>
      </c>
      <c r="CJ821" s="2">
        <v>13.08</v>
      </c>
      <c r="CK821" s="2">
        <v>13.08</v>
      </c>
      <c r="CL821" t="s">
        <v>131</v>
      </c>
      <c r="CM821" t="s">
        <v>1721</v>
      </c>
      <c r="CN821" t="s">
        <v>133</v>
      </c>
      <c r="CP821" t="s">
        <v>113</v>
      </c>
      <c r="CQ821" t="s">
        <v>134</v>
      </c>
      <c r="CR821" t="s">
        <v>134</v>
      </c>
      <c r="CS821" t="s">
        <v>134</v>
      </c>
      <c r="CT821" t="s">
        <v>132</v>
      </c>
      <c r="CU821" t="s">
        <v>134</v>
      </c>
      <c r="CV821" t="s">
        <v>132</v>
      </c>
      <c r="CW821" t="s">
        <v>1722</v>
      </c>
      <c r="CX821" s="5">
        <v>16707837461</v>
      </c>
      <c r="CY821" t="s">
        <v>2749</v>
      </c>
      <c r="CZ821" t="s">
        <v>624</v>
      </c>
      <c r="DA821" t="s">
        <v>134</v>
      </c>
      <c r="DB821" t="s">
        <v>113</v>
      </c>
    </row>
    <row r="822" spans="1:111" ht="14.45" customHeight="1" x14ac:dyDescent="0.25">
      <c r="A822" t="s">
        <v>2750</v>
      </c>
      <c r="B822" t="s">
        <v>356</v>
      </c>
      <c r="C822" s="1">
        <v>44732.983622569445</v>
      </c>
      <c r="D822" s="1">
        <v>44852</v>
      </c>
      <c r="E822" t="s">
        <v>112</v>
      </c>
      <c r="F822" s="1">
        <v>44833.833333333336</v>
      </c>
      <c r="G822" t="s">
        <v>113</v>
      </c>
      <c r="H822" t="s">
        <v>113</v>
      </c>
      <c r="I822" t="s">
        <v>113</v>
      </c>
      <c r="J822" t="s">
        <v>2751</v>
      </c>
      <c r="L822" t="s">
        <v>2752</v>
      </c>
      <c r="M822" t="s">
        <v>2753</v>
      </c>
      <c r="N822" t="s">
        <v>586</v>
      </c>
      <c r="O822" t="s">
        <v>118</v>
      </c>
      <c r="P822" s="4">
        <v>96950</v>
      </c>
      <c r="Q822" t="s">
        <v>119</v>
      </c>
      <c r="S822" s="5">
        <v>16704843028</v>
      </c>
      <c r="U822">
        <v>42361</v>
      </c>
      <c r="V822" t="s">
        <v>120</v>
      </c>
      <c r="X822" t="s">
        <v>2754</v>
      </c>
      <c r="Y822" t="s">
        <v>2755</v>
      </c>
      <c r="Z822" t="s">
        <v>2756</v>
      </c>
      <c r="AA822" t="s">
        <v>2757</v>
      </c>
      <c r="AB822" t="s">
        <v>2752</v>
      </c>
      <c r="AC822" t="s">
        <v>2753</v>
      </c>
      <c r="AD822" t="s">
        <v>586</v>
      </c>
      <c r="AE822" t="s">
        <v>118</v>
      </c>
      <c r="AF822" s="4">
        <v>96950</v>
      </c>
      <c r="AG822" t="s">
        <v>119</v>
      </c>
      <c r="AI822" s="5">
        <v>16704843028</v>
      </c>
      <c r="AK822" t="s">
        <v>2758</v>
      </c>
      <c r="BC822" t="str">
        <f>"47-2111.00"</f>
        <v>47-2111.00</v>
      </c>
      <c r="BD822" t="s">
        <v>2759</v>
      </c>
      <c r="BE822" t="s">
        <v>2760</v>
      </c>
      <c r="BF822" t="s">
        <v>2761</v>
      </c>
      <c r="BG822">
        <v>2</v>
      </c>
      <c r="BI822" s="1">
        <v>44835</v>
      </c>
      <c r="BJ822" s="1">
        <v>45199</v>
      </c>
      <c r="BM822">
        <v>35</v>
      </c>
      <c r="BN822">
        <v>0</v>
      </c>
      <c r="BO822">
        <v>7</v>
      </c>
      <c r="BP822">
        <v>7</v>
      </c>
      <c r="BQ822">
        <v>7</v>
      </c>
      <c r="BR822">
        <v>7</v>
      </c>
      <c r="BS822">
        <v>7</v>
      </c>
      <c r="BT822">
        <v>0</v>
      </c>
      <c r="BU822" t="str">
        <f>"9:00 AM"</f>
        <v>9:00 AM</v>
      </c>
      <c r="BV822" t="str">
        <f>"5:00 PM"</f>
        <v>5:00 PM</v>
      </c>
      <c r="BW822" t="s">
        <v>164</v>
      </c>
      <c r="BX822">
        <v>0</v>
      </c>
      <c r="BY822">
        <v>12</v>
      </c>
      <c r="BZ822" t="s">
        <v>113</v>
      </c>
      <c r="CB822" t="s">
        <v>2762</v>
      </c>
      <c r="CC822" t="s">
        <v>2752</v>
      </c>
      <c r="CD822" t="s">
        <v>2753</v>
      </c>
      <c r="CE822" t="s">
        <v>586</v>
      </c>
      <c r="CF822" t="s">
        <v>118</v>
      </c>
      <c r="CG822" s="4">
        <v>96950</v>
      </c>
      <c r="CH822" s="2">
        <v>11.35</v>
      </c>
      <c r="CI822" s="2">
        <v>11.35</v>
      </c>
      <c r="CJ822" s="2">
        <v>17.02</v>
      </c>
      <c r="CK822" s="2">
        <v>17.02</v>
      </c>
      <c r="CL822" t="s">
        <v>131</v>
      </c>
      <c r="CM822" t="s">
        <v>132</v>
      </c>
      <c r="CN822" t="s">
        <v>133</v>
      </c>
      <c r="CP822" t="s">
        <v>113</v>
      </c>
      <c r="CQ822" t="s">
        <v>134</v>
      </c>
      <c r="CR822" t="s">
        <v>113</v>
      </c>
      <c r="CS822" t="s">
        <v>134</v>
      </c>
      <c r="CT822" t="s">
        <v>132</v>
      </c>
      <c r="CU822" t="s">
        <v>134</v>
      </c>
      <c r="CV822" t="s">
        <v>132</v>
      </c>
      <c r="CW822" t="s">
        <v>595</v>
      </c>
      <c r="CX822" s="5">
        <v>16704843028</v>
      </c>
      <c r="CY822" t="s">
        <v>2763</v>
      </c>
      <c r="CZ822" t="s">
        <v>533</v>
      </c>
      <c r="DA822" t="s">
        <v>134</v>
      </c>
      <c r="DB822" t="s">
        <v>113</v>
      </c>
    </row>
    <row r="823" spans="1:111" ht="14.45" customHeight="1" x14ac:dyDescent="0.25">
      <c r="A823" t="s">
        <v>2764</v>
      </c>
      <c r="B823" t="s">
        <v>187</v>
      </c>
      <c r="C823" s="1">
        <v>44747.065994791665</v>
      </c>
      <c r="D823" s="1">
        <v>44852</v>
      </c>
      <c r="E823" t="s">
        <v>112</v>
      </c>
      <c r="F823" s="1">
        <v>44925.791666666664</v>
      </c>
      <c r="G823" t="s">
        <v>113</v>
      </c>
      <c r="H823" t="s">
        <v>113</v>
      </c>
      <c r="I823" t="s">
        <v>113</v>
      </c>
      <c r="J823" t="s">
        <v>2488</v>
      </c>
      <c r="K823" t="s">
        <v>2489</v>
      </c>
      <c r="L823" t="s">
        <v>2490</v>
      </c>
      <c r="M823" t="s">
        <v>2491</v>
      </c>
      <c r="N823" t="s">
        <v>1128</v>
      </c>
      <c r="O823" t="s">
        <v>118</v>
      </c>
      <c r="P823" s="4">
        <v>96950</v>
      </c>
      <c r="Q823" t="s">
        <v>119</v>
      </c>
      <c r="R823" t="s">
        <v>132</v>
      </c>
      <c r="S823" s="5">
        <v>16702357354</v>
      </c>
      <c r="U823">
        <v>81232</v>
      </c>
      <c r="V823" t="s">
        <v>120</v>
      </c>
      <c r="X823" t="s">
        <v>1225</v>
      </c>
      <c r="Y823" t="s">
        <v>2492</v>
      </c>
      <c r="AA823" t="s">
        <v>1075</v>
      </c>
      <c r="AB823" t="s">
        <v>2490</v>
      </c>
      <c r="AC823" t="s">
        <v>2491</v>
      </c>
      <c r="AD823" t="s">
        <v>1128</v>
      </c>
      <c r="AE823" t="s">
        <v>118</v>
      </c>
      <c r="AF823" s="4">
        <v>96950</v>
      </c>
      <c r="AG823" t="s">
        <v>119</v>
      </c>
      <c r="AH823" t="s">
        <v>132</v>
      </c>
      <c r="AI823" s="5">
        <v>16702357354</v>
      </c>
      <c r="AK823" t="s">
        <v>2493</v>
      </c>
      <c r="BC823" t="str">
        <f>"51-6011.00"</f>
        <v>51-6011.00</v>
      </c>
      <c r="BD823" t="s">
        <v>2377</v>
      </c>
      <c r="BE823" t="s">
        <v>2765</v>
      </c>
      <c r="BF823" t="s">
        <v>2766</v>
      </c>
      <c r="BG823">
        <v>3</v>
      </c>
      <c r="BH823">
        <v>3</v>
      </c>
      <c r="BI823" s="1">
        <v>44927</v>
      </c>
      <c r="BJ823" s="1">
        <v>45291</v>
      </c>
      <c r="BK823" s="1">
        <v>44927</v>
      </c>
      <c r="BL823" s="1">
        <v>45291</v>
      </c>
      <c r="BM823">
        <v>36</v>
      </c>
      <c r="BN823">
        <v>0</v>
      </c>
      <c r="BO823">
        <v>6</v>
      </c>
      <c r="BP823">
        <v>6</v>
      </c>
      <c r="BQ823">
        <v>6</v>
      </c>
      <c r="BR823">
        <v>6</v>
      </c>
      <c r="BS823">
        <v>6</v>
      </c>
      <c r="BT823">
        <v>6</v>
      </c>
      <c r="BU823" t="str">
        <f>"9:00 AM"</f>
        <v>9:00 AM</v>
      </c>
      <c r="BV823" t="str">
        <f>"4:00 PM"</f>
        <v>4:00 PM</v>
      </c>
      <c r="BW823" t="s">
        <v>164</v>
      </c>
      <c r="BX823">
        <v>0</v>
      </c>
      <c r="BY823">
        <v>3</v>
      </c>
      <c r="BZ823" t="s">
        <v>113</v>
      </c>
      <c r="CB823" t="s">
        <v>2767</v>
      </c>
      <c r="CC823" t="s">
        <v>2490</v>
      </c>
      <c r="CD823" t="s">
        <v>2491</v>
      </c>
      <c r="CE823" t="s">
        <v>1128</v>
      </c>
      <c r="CF823" t="s">
        <v>118</v>
      </c>
      <c r="CG823" s="4">
        <v>96950</v>
      </c>
      <c r="CH823" s="2">
        <v>8.5500000000000007</v>
      </c>
      <c r="CI823" s="2">
        <v>8.5500000000000007</v>
      </c>
      <c r="CJ823" s="2">
        <v>0</v>
      </c>
      <c r="CK823" s="2">
        <v>0</v>
      </c>
      <c r="CL823" t="s">
        <v>131</v>
      </c>
      <c r="CM823" t="s">
        <v>132</v>
      </c>
      <c r="CN823" t="s">
        <v>133</v>
      </c>
      <c r="CP823" t="s">
        <v>113</v>
      </c>
      <c r="CQ823" t="s">
        <v>134</v>
      </c>
      <c r="CR823" t="s">
        <v>113</v>
      </c>
      <c r="CS823" t="s">
        <v>113</v>
      </c>
      <c r="CT823" t="s">
        <v>132</v>
      </c>
      <c r="CU823" t="s">
        <v>134</v>
      </c>
      <c r="CV823" t="s">
        <v>132</v>
      </c>
      <c r="CW823" t="s">
        <v>132</v>
      </c>
      <c r="CX823" s="5">
        <v>16702357354</v>
      </c>
      <c r="CY823" t="s">
        <v>2493</v>
      </c>
      <c r="CZ823" t="s">
        <v>132</v>
      </c>
      <c r="DA823" t="s">
        <v>134</v>
      </c>
      <c r="DB823" t="s">
        <v>113</v>
      </c>
      <c r="DC823" t="s">
        <v>2496</v>
      </c>
      <c r="DD823" t="s">
        <v>2497</v>
      </c>
      <c r="DE823" t="s">
        <v>1032</v>
      </c>
      <c r="DF823" t="s">
        <v>2488</v>
      </c>
      <c r="DG823" t="s">
        <v>2493</v>
      </c>
    </row>
    <row r="824" spans="1:111" ht="14.45" customHeight="1" x14ac:dyDescent="0.25">
      <c r="A824" t="s">
        <v>2768</v>
      </c>
      <c r="B824" t="s">
        <v>111</v>
      </c>
      <c r="C824" s="1">
        <v>44767.331398148148</v>
      </c>
      <c r="D824" s="1">
        <v>44852</v>
      </c>
      <c r="E824" t="s">
        <v>170</v>
      </c>
      <c r="G824" t="s">
        <v>113</v>
      </c>
      <c r="H824" t="s">
        <v>113</v>
      </c>
      <c r="I824" t="s">
        <v>113</v>
      </c>
      <c r="J824" t="s">
        <v>321</v>
      </c>
      <c r="K824" t="s">
        <v>322</v>
      </c>
      <c r="L824" t="s">
        <v>323</v>
      </c>
      <c r="N824" t="s">
        <v>141</v>
      </c>
      <c r="O824" t="s">
        <v>118</v>
      </c>
      <c r="P824" s="4">
        <v>96950</v>
      </c>
      <c r="Q824" t="s">
        <v>119</v>
      </c>
      <c r="S824" s="5">
        <v>16702340228</v>
      </c>
      <c r="U824">
        <v>72251</v>
      </c>
      <c r="V824" t="s">
        <v>120</v>
      </c>
      <c r="X824" t="s">
        <v>324</v>
      </c>
      <c r="Y824" t="s">
        <v>325</v>
      </c>
      <c r="AA824" t="s">
        <v>326</v>
      </c>
      <c r="AB824" t="s">
        <v>2769</v>
      </c>
      <c r="AD824" t="s">
        <v>141</v>
      </c>
      <c r="AE824" t="s">
        <v>118</v>
      </c>
      <c r="AF824" s="4">
        <v>96950</v>
      </c>
      <c r="AG824" t="s">
        <v>119</v>
      </c>
      <c r="AI824" s="5">
        <v>16702340228</v>
      </c>
      <c r="AK824" t="s">
        <v>327</v>
      </c>
      <c r="BC824" t="str">
        <f>"35-3011.00"</f>
        <v>35-3011.00</v>
      </c>
      <c r="BD824" t="s">
        <v>493</v>
      </c>
      <c r="BE824" t="s">
        <v>2770</v>
      </c>
      <c r="BF824" t="s">
        <v>2771</v>
      </c>
      <c r="BG824">
        <v>2</v>
      </c>
      <c r="BI824" s="1">
        <v>44835</v>
      </c>
      <c r="BJ824" s="1">
        <v>45199</v>
      </c>
      <c r="BM824">
        <v>35</v>
      </c>
      <c r="BN824">
        <v>0</v>
      </c>
      <c r="BO824">
        <v>6</v>
      </c>
      <c r="BP824">
        <v>6</v>
      </c>
      <c r="BQ824">
        <v>5</v>
      </c>
      <c r="BR824">
        <v>6</v>
      </c>
      <c r="BS824">
        <v>6</v>
      </c>
      <c r="BT824">
        <v>6</v>
      </c>
      <c r="BU824" t="str">
        <f>"4:00 PM"</f>
        <v>4:00 PM</v>
      </c>
      <c r="BV824" t="str">
        <f>"10:00 PM"</f>
        <v>10:00 PM</v>
      </c>
      <c r="BW824" t="s">
        <v>164</v>
      </c>
      <c r="BX824">
        <v>0</v>
      </c>
      <c r="BY824">
        <v>12</v>
      </c>
      <c r="BZ824" t="s">
        <v>113</v>
      </c>
      <c r="CB824" t="s">
        <v>2772</v>
      </c>
      <c r="CC824" t="s">
        <v>332</v>
      </c>
      <c r="CE824" t="s">
        <v>141</v>
      </c>
      <c r="CF824" t="s">
        <v>118</v>
      </c>
      <c r="CG824" s="4">
        <v>96950</v>
      </c>
      <c r="CH824" s="2">
        <v>7.79</v>
      </c>
      <c r="CI824" s="2">
        <v>7.79</v>
      </c>
      <c r="CL824" t="s">
        <v>131</v>
      </c>
      <c r="CM824" t="s">
        <v>132</v>
      </c>
      <c r="CN824" t="s">
        <v>133</v>
      </c>
      <c r="CP824" t="s">
        <v>113</v>
      </c>
      <c r="CQ824" t="s">
        <v>134</v>
      </c>
      <c r="CR824" t="s">
        <v>113</v>
      </c>
      <c r="CS824" t="s">
        <v>113</v>
      </c>
      <c r="CT824" t="s">
        <v>132</v>
      </c>
      <c r="CU824" t="s">
        <v>134</v>
      </c>
      <c r="CV824" t="s">
        <v>132</v>
      </c>
      <c r="CW824" t="s">
        <v>132</v>
      </c>
      <c r="CX824" s="5">
        <v>16702340228</v>
      </c>
      <c r="CY824" t="s">
        <v>327</v>
      </c>
      <c r="CZ824" t="s">
        <v>132</v>
      </c>
      <c r="DA824" t="s">
        <v>134</v>
      </c>
      <c r="DB824" t="s">
        <v>113</v>
      </c>
    </row>
    <row r="825" spans="1:111" ht="14.45" customHeight="1" x14ac:dyDescent="0.25">
      <c r="A825" t="s">
        <v>2773</v>
      </c>
      <c r="B825" t="s">
        <v>187</v>
      </c>
      <c r="C825" s="1">
        <v>44743.052328240738</v>
      </c>
      <c r="D825" s="1">
        <v>44852</v>
      </c>
      <c r="E825" t="s">
        <v>112</v>
      </c>
      <c r="F825" s="1">
        <v>44833.833333333336</v>
      </c>
      <c r="G825" t="s">
        <v>113</v>
      </c>
      <c r="H825" t="s">
        <v>113</v>
      </c>
      <c r="I825" t="s">
        <v>113</v>
      </c>
      <c r="J825" t="s">
        <v>2626</v>
      </c>
      <c r="K825" t="s">
        <v>2627</v>
      </c>
      <c r="L825" t="s">
        <v>2628</v>
      </c>
      <c r="M825" t="s">
        <v>132</v>
      </c>
      <c r="N825" t="s">
        <v>117</v>
      </c>
      <c r="O825" t="s">
        <v>118</v>
      </c>
      <c r="P825" s="4">
        <v>96950</v>
      </c>
      <c r="Q825" t="s">
        <v>119</v>
      </c>
      <c r="S825" s="5">
        <v>16702871861</v>
      </c>
      <c r="U825">
        <v>4451</v>
      </c>
      <c r="V825" t="s">
        <v>120</v>
      </c>
      <c r="X825" t="s">
        <v>697</v>
      </c>
      <c r="Y825" t="s">
        <v>2629</v>
      </c>
      <c r="AA825" t="s">
        <v>144</v>
      </c>
      <c r="AB825" t="s">
        <v>2628</v>
      </c>
      <c r="AC825" t="s">
        <v>132</v>
      </c>
      <c r="AD825" t="s">
        <v>117</v>
      </c>
      <c r="AE825" t="s">
        <v>118</v>
      </c>
      <c r="AF825" s="4">
        <v>96950</v>
      </c>
      <c r="AG825" t="s">
        <v>119</v>
      </c>
      <c r="AI825" s="5">
        <v>16702871861</v>
      </c>
      <c r="AK825" t="s">
        <v>2774</v>
      </c>
      <c r="BC825" t="str">
        <f>"11-2022.00"</f>
        <v>11-2022.00</v>
      </c>
      <c r="BD825" t="s">
        <v>2295</v>
      </c>
      <c r="BE825" t="s">
        <v>2775</v>
      </c>
      <c r="BF825" t="s">
        <v>2366</v>
      </c>
      <c r="BG825">
        <v>1</v>
      </c>
      <c r="BH825">
        <v>1</v>
      </c>
      <c r="BI825" s="1">
        <v>44835</v>
      </c>
      <c r="BJ825" s="1">
        <v>45199</v>
      </c>
      <c r="BK825" s="1">
        <v>44852</v>
      </c>
      <c r="BL825" s="1">
        <v>45199</v>
      </c>
      <c r="BM825">
        <v>35</v>
      </c>
      <c r="BN825">
        <v>0</v>
      </c>
      <c r="BO825">
        <v>7</v>
      </c>
      <c r="BP825">
        <v>7</v>
      </c>
      <c r="BQ825">
        <v>7</v>
      </c>
      <c r="BR825">
        <v>7</v>
      </c>
      <c r="BS825">
        <v>7</v>
      </c>
      <c r="BT825">
        <v>0</v>
      </c>
      <c r="BU825" t="str">
        <f>"8:00 AM"</f>
        <v>8:00 AM</v>
      </c>
      <c r="BV825" t="str">
        <f>"5:00 PM"</f>
        <v>5:00 PM</v>
      </c>
      <c r="BW825" t="s">
        <v>164</v>
      </c>
      <c r="BX825">
        <v>0</v>
      </c>
      <c r="BY825">
        <v>30</v>
      </c>
      <c r="BZ825" t="s">
        <v>134</v>
      </c>
      <c r="CA825">
        <v>4</v>
      </c>
      <c r="CB825" s="3" t="s">
        <v>2776</v>
      </c>
      <c r="CC825" t="s">
        <v>2628</v>
      </c>
      <c r="CD825" t="s">
        <v>132</v>
      </c>
      <c r="CE825" t="s">
        <v>117</v>
      </c>
      <c r="CF825" t="s">
        <v>118</v>
      </c>
      <c r="CG825" s="4">
        <v>96950</v>
      </c>
      <c r="CH825" s="2">
        <v>17.739999999999998</v>
      </c>
      <c r="CI825" s="2">
        <v>17.739999999999998</v>
      </c>
      <c r="CL825" t="s">
        <v>131</v>
      </c>
      <c r="CM825" t="s">
        <v>2777</v>
      </c>
      <c r="CN825" t="s">
        <v>133</v>
      </c>
      <c r="CP825" t="s">
        <v>113</v>
      </c>
      <c r="CQ825" t="s">
        <v>134</v>
      </c>
      <c r="CR825" t="s">
        <v>113</v>
      </c>
      <c r="CS825" t="s">
        <v>113</v>
      </c>
      <c r="CT825" t="s">
        <v>132</v>
      </c>
      <c r="CU825" t="s">
        <v>134</v>
      </c>
      <c r="CV825" t="s">
        <v>132</v>
      </c>
      <c r="CW825" t="s">
        <v>2635</v>
      </c>
      <c r="CX825" s="5">
        <v>16702871861</v>
      </c>
      <c r="CY825" t="s">
        <v>2630</v>
      </c>
      <c r="CZ825" t="s">
        <v>132</v>
      </c>
      <c r="DA825" t="s">
        <v>134</v>
      </c>
      <c r="DB825" t="s">
        <v>113</v>
      </c>
    </row>
    <row r="826" spans="1:111" ht="14.45" customHeight="1" x14ac:dyDescent="0.25">
      <c r="A826" t="s">
        <v>2487</v>
      </c>
      <c r="B826" t="s">
        <v>356</v>
      </c>
      <c r="C826" s="1">
        <v>44747.067872916668</v>
      </c>
      <c r="D826" s="1">
        <v>44851</v>
      </c>
      <c r="E826" t="s">
        <v>112</v>
      </c>
      <c r="F826" s="1">
        <v>44925.791666666664</v>
      </c>
      <c r="G826" t="s">
        <v>113</v>
      </c>
      <c r="H826" t="s">
        <v>113</v>
      </c>
      <c r="I826" t="s">
        <v>113</v>
      </c>
      <c r="J826" t="s">
        <v>2488</v>
      </c>
      <c r="K826" t="s">
        <v>2489</v>
      </c>
      <c r="L826" t="s">
        <v>2490</v>
      </c>
      <c r="M826" t="s">
        <v>2491</v>
      </c>
      <c r="N826" t="s">
        <v>1128</v>
      </c>
      <c r="O826" t="s">
        <v>118</v>
      </c>
      <c r="P826" s="4">
        <v>96950</v>
      </c>
      <c r="Q826" t="s">
        <v>119</v>
      </c>
      <c r="R826" t="s">
        <v>132</v>
      </c>
      <c r="S826" s="5">
        <v>16702357354</v>
      </c>
      <c r="U826">
        <v>81232</v>
      </c>
      <c r="V826" t="s">
        <v>120</v>
      </c>
      <c r="X826" t="s">
        <v>1225</v>
      </c>
      <c r="Y826" t="s">
        <v>2492</v>
      </c>
      <c r="AA826" t="s">
        <v>1075</v>
      </c>
      <c r="AB826" t="s">
        <v>2490</v>
      </c>
      <c r="AC826" t="s">
        <v>2491</v>
      </c>
      <c r="AD826" t="s">
        <v>1128</v>
      </c>
      <c r="AE826" t="s">
        <v>118</v>
      </c>
      <c r="AF826" s="4">
        <v>96950</v>
      </c>
      <c r="AG826" t="s">
        <v>119</v>
      </c>
      <c r="AH826" t="s">
        <v>132</v>
      </c>
      <c r="AI826" s="5">
        <v>16702357354</v>
      </c>
      <c r="AK826" t="s">
        <v>2493</v>
      </c>
      <c r="BC826" t="str">
        <f>"43-5081"</f>
        <v>43-5081</v>
      </c>
      <c r="BD826" t="s">
        <v>700</v>
      </c>
      <c r="BE826" t="s">
        <v>2494</v>
      </c>
      <c r="BF826" t="s">
        <v>1890</v>
      </c>
      <c r="BG826">
        <v>2</v>
      </c>
      <c r="BI826" s="1">
        <v>44927</v>
      </c>
      <c r="BJ826" s="1">
        <v>45291</v>
      </c>
      <c r="BM826">
        <v>36</v>
      </c>
      <c r="BN826">
        <v>0</v>
      </c>
      <c r="BO826">
        <v>6</v>
      </c>
      <c r="BP826">
        <v>6</v>
      </c>
      <c r="BQ826">
        <v>6</v>
      </c>
      <c r="BR826">
        <v>6</v>
      </c>
      <c r="BS826">
        <v>6</v>
      </c>
      <c r="BT826">
        <v>6</v>
      </c>
      <c r="BU826" t="str">
        <f>"9:00 AM"</f>
        <v>9:00 AM</v>
      </c>
      <c r="BV826" t="str">
        <f>"4:00 PM"</f>
        <v>4:00 PM</v>
      </c>
      <c r="BW826" t="s">
        <v>164</v>
      </c>
      <c r="BX826">
        <v>0</v>
      </c>
      <c r="BY826">
        <v>12</v>
      </c>
      <c r="BZ826" t="s">
        <v>113</v>
      </c>
      <c r="CB826" t="s">
        <v>2495</v>
      </c>
      <c r="CC826" t="s">
        <v>2490</v>
      </c>
      <c r="CD826" t="s">
        <v>2491</v>
      </c>
      <c r="CE826" t="s">
        <v>1128</v>
      </c>
      <c r="CF826" t="s">
        <v>118</v>
      </c>
      <c r="CG826" s="4">
        <v>96950</v>
      </c>
      <c r="CH826" s="2">
        <v>7.92</v>
      </c>
      <c r="CI826" s="2">
        <v>7.92</v>
      </c>
      <c r="CJ826" s="2">
        <v>0</v>
      </c>
      <c r="CK826" s="2">
        <v>0</v>
      </c>
      <c r="CL826" t="s">
        <v>131</v>
      </c>
      <c r="CM826" t="s">
        <v>132</v>
      </c>
      <c r="CN826" t="s">
        <v>133</v>
      </c>
      <c r="CP826" t="s">
        <v>113</v>
      </c>
      <c r="CQ826" t="s">
        <v>134</v>
      </c>
      <c r="CR826" t="s">
        <v>113</v>
      </c>
      <c r="CS826" t="s">
        <v>113</v>
      </c>
      <c r="CT826" t="s">
        <v>132</v>
      </c>
      <c r="CU826" t="s">
        <v>134</v>
      </c>
      <c r="CV826" t="s">
        <v>132</v>
      </c>
      <c r="CW826" t="s">
        <v>132</v>
      </c>
      <c r="CX826" s="5">
        <v>16702357354</v>
      </c>
      <c r="CY826" t="s">
        <v>2493</v>
      </c>
      <c r="CZ826" t="s">
        <v>132</v>
      </c>
      <c r="DA826" t="s">
        <v>134</v>
      </c>
      <c r="DB826" t="s">
        <v>113</v>
      </c>
      <c r="DC826" t="s">
        <v>2496</v>
      </c>
      <c r="DD826" t="s">
        <v>2497</v>
      </c>
      <c r="DE826" t="s">
        <v>1032</v>
      </c>
      <c r="DF826" t="s">
        <v>2488</v>
      </c>
      <c r="DG826" t="s">
        <v>2493</v>
      </c>
    </row>
    <row r="827" spans="1:111" ht="14.45" customHeight="1" x14ac:dyDescent="0.25">
      <c r="A827" t="s">
        <v>2498</v>
      </c>
      <c r="B827" t="s">
        <v>356</v>
      </c>
      <c r="C827" s="1">
        <v>44731.999217939818</v>
      </c>
      <c r="D827" s="1">
        <v>44851</v>
      </c>
      <c r="E827" t="s">
        <v>170</v>
      </c>
      <c r="G827" t="s">
        <v>113</v>
      </c>
      <c r="H827" t="s">
        <v>113</v>
      </c>
      <c r="I827" t="s">
        <v>113</v>
      </c>
      <c r="J827" t="s">
        <v>1637</v>
      </c>
      <c r="K827" t="s">
        <v>1638</v>
      </c>
      <c r="L827" t="s">
        <v>1639</v>
      </c>
      <c r="M827" t="s">
        <v>372</v>
      </c>
      <c r="N827" t="s">
        <v>117</v>
      </c>
      <c r="O827" t="s">
        <v>118</v>
      </c>
      <c r="P827" s="4">
        <v>96950</v>
      </c>
      <c r="Q827" t="s">
        <v>119</v>
      </c>
      <c r="R827" t="s">
        <v>132</v>
      </c>
      <c r="S827" s="5">
        <v>16704833702</v>
      </c>
      <c r="T827">
        <v>0</v>
      </c>
      <c r="U827">
        <v>42449</v>
      </c>
      <c r="V827" t="s">
        <v>120</v>
      </c>
      <c r="X827" t="s">
        <v>142</v>
      </c>
      <c r="Y827" t="s">
        <v>1640</v>
      </c>
      <c r="AA827" t="s">
        <v>375</v>
      </c>
      <c r="AB827" t="s">
        <v>1639</v>
      </c>
      <c r="AC827" t="s">
        <v>372</v>
      </c>
      <c r="AD827" t="s">
        <v>117</v>
      </c>
      <c r="AE827" t="s">
        <v>118</v>
      </c>
      <c r="AF827" s="4">
        <v>96950</v>
      </c>
      <c r="AG827" t="s">
        <v>119</v>
      </c>
      <c r="AH827" t="s">
        <v>132</v>
      </c>
      <c r="AI827" s="5">
        <v>16704833702</v>
      </c>
      <c r="AJ827">
        <v>0</v>
      </c>
      <c r="AK827" t="s">
        <v>1641</v>
      </c>
      <c r="BC827" t="str">
        <f>"43-5081.03"</f>
        <v>43-5081.03</v>
      </c>
      <c r="BD827" t="s">
        <v>700</v>
      </c>
      <c r="BE827" t="s">
        <v>2499</v>
      </c>
      <c r="BF827" t="s">
        <v>2438</v>
      </c>
      <c r="BG827">
        <v>1</v>
      </c>
      <c r="BI827" s="1">
        <v>44835</v>
      </c>
      <c r="BJ827" s="1">
        <v>45199</v>
      </c>
      <c r="BM827">
        <v>40</v>
      </c>
      <c r="BN827">
        <v>0</v>
      </c>
      <c r="BO827">
        <v>8</v>
      </c>
      <c r="BP827">
        <v>8</v>
      </c>
      <c r="BQ827">
        <v>8</v>
      </c>
      <c r="BR827">
        <v>8</v>
      </c>
      <c r="BS827">
        <v>8</v>
      </c>
      <c r="BT827">
        <v>0</v>
      </c>
      <c r="BU827" t="str">
        <f>"8:00 AM"</f>
        <v>8:00 AM</v>
      </c>
      <c r="BV827" t="str">
        <f>"5:00 PM"</f>
        <v>5:00 PM</v>
      </c>
      <c r="BW827" t="s">
        <v>164</v>
      </c>
      <c r="BX827">
        <v>0</v>
      </c>
      <c r="BY827">
        <v>12</v>
      </c>
      <c r="BZ827" t="s">
        <v>113</v>
      </c>
      <c r="CB827" t="s">
        <v>2500</v>
      </c>
      <c r="CC827" t="s">
        <v>1639</v>
      </c>
      <c r="CD827" t="s">
        <v>372</v>
      </c>
      <c r="CE827" t="s">
        <v>117</v>
      </c>
      <c r="CF827" t="s">
        <v>118</v>
      </c>
      <c r="CG827" s="4">
        <v>96950</v>
      </c>
      <c r="CH827" s="2">
        <v>7.92</v>
      </c>
      <c r="CI827" s="2">
        <v>7.92</v>
      </c>
      <c r="CJ827" s="2">
        <v>11.88</v>
      </c>
      <c r="CK827" s="2">
        <v>11.88</v>
      </c>
      <c r="CL827" t="s">
        <v>131</v>
      </c>
      <c r="CM827" t="s">
        <v>132</v>
      </c>
      <c r="CN827" t="s">
        <v>133</v>
      </c>
      <c r="CP827" t="s">
        <v>113</v>
      </c>
      <c r="CQ827" t="s">
        <v>134</v>
      </c>
      <c r="CR827" t="s">
        <v>113</v>
      </c>
      <c r="CS827" t="s">
        <v>134</v>
      </c>
      <c r="CT827" t="s">
        <v>132</v>
      </c>
      <c r="CU827" t="s">
        <v>134</v>
      </c>
      <c r="CV827" t="s">
        <v>132</v>
      </c>
      <c r="CW827" t="s">
        <v>132</v>
      </c>
      <c r="CX827" s="5">
        <v>16702873347</v>
      </c>
      <c r="CY827" t="s">
        <v>1641</v>
      </c>
      <c r="CZ827" t="s">
        <v>132</v>
      </c>
      <c r="DA827" t="s">
        <v>134</v>
      </c>
      <c r="DB827" t="s">
        <v>113</v>
      </c>
      <c r="DC827" t="s">
        <v>142</v>
      </c>
      <c r="DD827" t="s">
        <v>1640</v>
      </c>
      <c r="DF827" t="s">
        <v>1637</v>
      </c>
      <c r="DG827" t="s">
        <v>1641</v>
      </c>
    </row>
    <row r="828" spans="1:111" ht="14.45" customHeight="1" x14ac:dyDescent="0.25">
      <c r="A828" t="s">
        <v>2501</v>
      </c>
      <c r="B828" t="s">
        <v>356</v>
      </c>
      <c r="C828" s="1">
        <v>44737.549759606482</v>
      </c>
      <c r="D828" s="1">
        <v>44851</v>
      </c>
      <c r="E828" t="s">
        <v>112</v>
      </c>
      <c r="F828" s="1">
        <v>44833.833333333336</v>
      </c>
      <c r="G828" t="s">
        <v>113</v>
      </c>
      <c r="H828" t="s">
        <v>113</v>
      </c>
      <c r="I828" t="s">
        <v>113</v>
      </c>
      <c r="J828" t="s">
        <v>2502</v>
      </c>
      <c r="K828" t="s">
        <v>2503</v>
      </c>
      <c r="L828" t="s">
        <v>2504</v>
      </c>
      <c r="M828" t="s">
        <v>132</v>
      </c>
      <c r="N828" t="s">
        <v>117</v>
      </c>
      <c r="O828" t="s">
        <v>118</v>
      </c>
      <c r="P828" s="4">
        <v>96950</v>
      </c>
      <c r="Q828" t="s">
        <v>119</v>
      </c>
      <c r="S828" s="5">
        <v>16704845868</v>
      </c>
      <c r="U828">
        <v>4451</v>
      </c>
      <c r="V828" t="s">
        <v>120</v>
      </c>
      <c r="X828" t="s">
        <v>2505</v>
      </c>
      <c r="Y828" t="s">
        <v>2506</v>
      </c>
      <c r="AA828" t="s">
        <v>477</v>
      </c>
      <c r="AB828" t="s">
        <v>2504</v>
      </c>
      <c r="AD828" t="s">
        <v>117</v>
      </c>
      <c r="AE828" t="s">
        <v>118</v>
      </c>
      <c r="AF828" s="4">
        <v>96950</v>
      </c>
      <c r="AG828" t="s">
        <v>119</v>
      </c>
      <c r="AI828" s="5">
        <v>16704845868</v>
      </c>
      <c r="AK828" t="s">
        <v>2507</v>
      </c>
      <c r="BC828" t="str">
        <f>"45-2092.02"</f>
        <v>45-2092.02</v>
      </c>
      <c r="BD828" t="s">
        <v>2420</v>
      </c>
      <c r="BE828" t="s">
        <v>2508</v>
      </c>
      <c r="BF828" t="s">
        <v>553</v>
      </c>
      <c r="BG828">
        <v>2</v>
      </c>
      <c r="BI828" s="1">
        <v>44835</v>
      </c>
      <c r="BJ828" s="1">
        <v>45199</v>
      </c>
      <c r="BM828">
        <v>40</v>
      </c>
      <c r="BN828">
        <v>0</v>
      </c>
      <c r="BO828">
        <v>8</v>
      </c>
      <c r="BP828">
        <v>8</v>
      </c>
      <c r="BQ828">
        <v>8</v>
      </c>
      <c r="BR828">
        <v>8</v>
      </c>
      <c r="BS828">
        <v>8</v>
      </c>
      <c r="BT828">
        <v>0</v>
      </c>
      <c r="BU828" t="str">
        <f>"8:00 AM"</f>
        <v>8:00 AM</v>
      </c>
      <c r="BV828" t="str">
        <f>"5:00 PM"</f>
        <v>5:00 PM</v>
      </c>
      <c r="BW828" t="s">
        <v>128</v>
      </c>
      <c r="BX828">
        <v>0</v>
      </c>
      <c r="BY828">
        <v>3</v>
      </c>
      <c r="BZ828" t="s">
        <v>113</v>
      </c>
      <c r="CB828" s="3" t="s">
        <v>2509</v>
      </c>
      <c r="CC828" t="s">
        <v>2510</v>
      </c>
      <c r="CE828" t="s">
        <v>117</v>
      </c>
      <c r="CF828" t="s">
        <v>118</v>
      </c>
      <c r="CG828" s="4">
        <v>96950</v>
      </c>
      <c r="CH828" s="2">
        <v>10.210000000000001</v>
      </c>
      <c r="CI828" s="2">
        <v>10.210000000000001</v>
      </c>
      <c r="CJ828" s="2">
        <v>15.32</v>
      </c>
      <c r="CK828" s="2">
        <v>15.32</v>
      </c>
      <c r="CL828" t="s">
        <v>131</v>
      </c>
      <c r="CM828" t="s">
        <v>132</v>
      </c>
      <c r="CN828" t="s">
        <v>133</v>
      </c>
      <c r="CP828" t="s">
        <v>113</v>
      </c>
      <c r="CQ828" t="s">
        <v>134</v>
      </c>
      <c r="CR828" t="s">
        <v>113</v>
      </c>
      <c r="CS828" t="s">
        <v>134</v>
      </c>
      <c r="CT828" t="s">
        <v>132</v>
      </c>
      <c r="CU828" t="s">
        <v>134</v>
      </c>
      <c r="CV828" t="s">
        <v>132</v>
      </c>
      <c r="CW828" t="s">
        <v>2511</v>
      </c>
      <c r="CX828" s="5">
        <v>16704845868</v>
      </c>
      <c r="CY828" t="s">
        <v>2507</v>
      </c>
      <c r="CZ828" t="s">
        <v>132</v>
      </c>
      <c r="DA828" t="s">
        <v>134</v>
      </c>
      <c r="DB828" t="s">
        <v>113</v>
      </c>
    </row>
    <row r="829" spans="1:111" ht="14.45" customHeight="1" x14ac:dyDescent="0.25">
      <c r="A829" t="s">
        <v>2512</v>
      </c>
      <c r="B829" t="s">
        <v>356</v>
      </c>
      <c r="C829" s="1">
        <v>44769.494790972225</v>
      </c>
      <c r="D829" s="1">
        <v>44851</v>
      </c>
      <c r="E829" t="s">
        <v>170</v>
      </c>
      <c r="F829" s="1">
        <v>43737.833333333336</v>
      </c>
      <c r="G829" t="s">
        <v>134</v>
      </c>
      <c r="H829" t="s">
        <v>113</v>
      </c>
      <c r="I829" t="s">
        <v>113</v>
      </c>
      <c r="J829" t="s">
        <v>2513</v>
      </c>
      <c r="K829" t="s">
        <v>2514</v>
      </c>
      <c r="L829" t="s">
        <v>2515</v>
      </c>
      <c r="N829" t="s">
        <v>117</v>
      </c>
      <c r="O829" t="s">
        <v>118</v>
      </c>
      <c r="P829" s="4">
        <v>96950</v>
      </c>
      <c r="Q829" t="s">
        <v>119</v>
      </c>
      <c r="S829" s="5">
        <v>16702850478</v>
      </c>
      <c r="U829">
        <v>561320</v>
      </c>
      <c r="V829" t="s">
        <v>120</v>
      </c>
      <c r="X829" t="s">
        <v>2516</v>
      </c>
      <c r="Y829" t="s">
        <v>2517</v>
      </c>
      <c r="Z829" t="s">
        <v>214</v>
      </c>
      <c r="AA829" t="s">
        <v>1159</v>
      </c>
      <c r="AB829" t="s">
        <v>2518</v>
      </c>
      <c r="AD829" t="s">
        <v>141</v>
      </c>
      <c r="AE829" t="s">
        <v>118</v>
      </c>
      <c r="AF829" s="4">
        <v>96950</v>
      </c>
      <c r="AG829" t="s">
        <v>119</v>
      </c>
      <c r="AI829" s="5">
        <v>16702850478</v>
      </c>
      <c r="AK829" t="s">
        <v>2519</v>
      </c>
      <c r="BC829" t="str">
        <f>"11-1021.00"</f>
        <v>11-1021.00</v>
      </c>
      <c r="BD829" t="s">
        <v>637</v>
      </c>
      <c r="BE829" t="s">
        <v>2520</v>
      </c>
      <c r="BF829" t="s">
        <v>639</v>
      </c>
      <c r="BG829">
        <v>1</v>
      </c>
      <c r="BI829" s="1">
        <v>44835</v>
      </c>
      <c r="BJ829" s="1">
        <v>45199</v>
      </c>
      <c r="BM829">
        <v>40</v>
      </c>
      <c r="BN829">
        <v>0</v>
      </c>
      <c r="BO829">
        <v>8</v>
      </c>
      <c r="BP829">
        <v>8</v>
      </c>
      <c r="BQ829">
        <v>8</v>
      </c>
      <c r="BR829">
        <v>8</v>
      </c>
      <c r="BS829">
        <v>8</v>
      </c>
      <c r="BT829">
        <v>0</v>
      </c>
      <c r="BU829" t="str">
        <f>"8:00 AM"</f>
        <v>8:00 AM</v>
      </c>
      <c r="BV829" t="str">
        <f>"5:00 PM"</f>
        <v>5:00 PM</v>
      </c>
      <c r="BW829" t="s">
        <v>150</v>
      </c>
      <c r="BX829">
        <v>0</v>
      </c>
      <c r="BY829">
        <v>24</v>
      </c>
      <c r="BZ829" t="s">
        <v>134</v>
      </c>
      <c r="CA829">
        <v>17</v>
      </c>
      <c r="CB829" t="s">
        <v>2521</v>
      </c>
      <c r="CC829" t="s">
        <v>2522</v>
      </c>
      <c r="CE829" t="s">
        <v>141</v>
      </c>
      <c r="CF829" t="s">
        <v>118</v>
      </c>
      <c r="CG829" s="4">
        <v>96950</v>
      </c>
      <c r="CH829" s="2">
        <v>20.83</v>
      </c>
      <c r="CI829" s="2">
        <v>20.83</v>
      </c>
      <c r="CJ829" s="2">
        <v>0</v>
      </c>
      <c r="CK829" s="2">
        <v>0</v>
      </c>
      <c r="CL829" t="s">
        <v>131</v>
      </c>
      <c r="CM829" t="s">
        <v>557</v>
      </c>
      <c r="CN829" t="s">
        <v>133</v>
      </c>
      <c r="CP829" t="s">
        <v>113</v>
      </c>
      <c r="CQ829" t="s">
        <v>134</v>
      </c>
      <c r="CR829" t="s">
        <v>113</v>
      </c>
      <c r="CS829" t="s">
        <v>113</v>
      </c>
      <c r="CT829" t="s">
        <v>132</v>
      </c>
      <c r="CU829" t="s">
        <v>134</v>
      </c>
      <c r="CV829" t="s">
        <v>132</v>
      </c>
      <c r="CW829" t="s">
        <v>558</v>
      </c>
      <c r="CX829" s="5">
        <v>16702850478</v>
      </c>
      <c r="CY829" t="s">
        <v>2523</v>
      </c>
      <c r="CZ829" t="s">
        <v>132</v>
      </c>
      <c r="DA829" t="s">
        <v>134</v>
      </c>
      <c r="DB829" t="s">
        <v>113</v>
      </c>
      <c r="DC829" t="s">
        <v>2516</v>
      </c>
      <c r="DD829" t="s">
        <v>2524</v>
      </c>
      <c r="DE829" t="s">
        <v>214</v>
      </c>
      <c r="DF829" t="s">
        <v>2525</v>
      </c>
      <c r="DG829" t="s">
        <v>2519</v>
      </c>
    </row>
    <row r="830" spans="1:111" ht="14.45" customHeight="1" x14ac:dyDescent="0.25">
      <c r="A830" t="s">
        <v>2526</v>
      </c>
      <c r="B830" t="s">
        <v>111</v>
      </c>
      <c r="C830" s="1">
        <v>44789.803454513887</v>
      </c>
      <c r="D830" s="1">
        <v>44851</v>
      </c>
      <c r="E830" t="s">
        <v>112</v>
      </c>
      <c r="F830" s="1">
        <v>44830.833333333336</v>
      </c>
      <c r="G830" t="s">
        <v>113</v>
      </c>
      <c r="H830" t="s">
        <v>113</v>
      </c>
      <c r="I830" t="s">
        <v>113</v>
      </c>
      <c r="J830" t="s">
        <v>1434</v>
      </c>
      <c r="L830" t="s">
        <v>1435</v>
      </c>
      <c r="N830" t="s">
        <v>141</v>
      </c>
      <c r="O830" t="s">
        <v>118</v>
      </c>
      <c r="P830" s="4">
        <v>96950</v>
      </c>
      <c r="Q830" t="s">
        <v>119</v>
      </c>
      <c r="S830" s="5">
        <v>16702341629</v>
      </c>
      <c r="U830">
        <v>444130</v>
      </c>
      <c r="V830" t="s">
        <v>120</v>
      </c>
      <c r="X830" t="s">
        <v>1436</v>
      </c>
      <c r="Y830" t="s">
        <v>1437</v>
      </c>
      <c r="Z830" t="s">
        <v>1438</v>
      </c>
      <c r="AA830" t="s">
        <v>144</v>
      </c>
      <c r="AB830" t="s">
        <v>1435</v>
      </c>
      <c r="AD830" t="s">
        <v>141</v>
      </c>
      <c r="AE830" t="s">
        <v>118</v>
      </c>
      <c r="AF830" s="4">
        <v>96950</v>
      </c>
      <c r="AG830" t="s">
        <v>119</v>
      </c>
      <c r="AI830" s="5">
        <v>16702341629</v>
      </c>
      <c r="AK830" t="s">
        <v>2527</v>
      </c>
      <c r="BC830" t="str">
        <f>"43-3031.00"</f>
        <v>43-3031.00</v>
      </c>
      <c r="BD830" t="s">
        <v>316</v>
      </c>
      <c r="BE830" t="s">
        <v>2528</v>
      </c>
      <c r="BF830" t="s">
        <v>2529</v>
      </c>
      <c r="BG830">
        <v>2</v>
      </c>
      <c r="BI830" s="1">
        <v>44832</v>
      </c>
      <c r="BJ830" s="1">
        <v>45196</v>
      </c>
      <c r="BM830">
        <v>35</v>
      </c>
      <c r="BN830">
        <v>0</v>
      </c>
      <c r="BO830">
        <v>6</v>
      </c>
      <c r="BP830">
        <v>6</v>
      </c>
      <c r="BQ830">
        <v>6</v>
      </c>
      <c r="BR830">
        <v>6</v>
      </c>
      <c r="BS830">
        <v>6</v>
      </c>
      <c r="BT830">
        <v>5</v>
      </c>
      <c r="BU830" t="str">
        <f>"8:00 AM"</f>
        <v>8:00 AM</v>
      </c>
      <c r="BV830" t="str">
        <f>"5:00 PM"</f>
        <v>5:00 PM</v>
      </c>
      <c r="BW830" t="s">
        <v>164</v>
      </c>
      <c r="BX830">
        <v>0</v>
      </c>
      <c r="BY830">
        <v>24</v>
      </c>
      <c r="BZ830" t="s">
        <v>113</v>
      </c>
      <c r="CB830" t="s">
        <v>2530</v>
      </c>
      <c r="CC830" t="s">
        <v>1443</v>
      </c>
      <c r="CD830" t="s">
        <v>1435</v>
      </c>
      <c r="CE830" t="s">
        <v>141</v>
      </c>
      <c r="CF830" t="s">
        <v>118</v>
      </c>
      <c r="CG830" s="4">
        <v>96950</v>
      </c>
      <c r="CH830" s="2">
        <v>11.21</v>
      </c>
      <c r="CI830" s="2">
        <v>11.21</v>
      </c>
      <c r="CJ830" s="2">
        <v>16.82</v>
      </c>
      <c r="CK830" s="2">
        <v>16.82</v>
      </c>
      <c r="CL830" t="s">
        <v>131</v>
      </c>
      <c r="CN830" t="s">
        <v>133</v>
      </c>
      <c r="CP830" t="s">
        <v>113</v>
      </c>
      <c r="CQ830" t="s">
        <v>134</v>
      </c>
      <c r="CR830" t="s">
        <v>113</v>
      </c>
      <c r="CS830" t="s">
        <v>134</v>
      </c>
      <c r="CT830" t="s">
        <v>132</v>
      </c>
      <c r="CU830" t="s">
        <v>134</v>
      </c>
      <c r="CV830" t="s">
        <v>132</v>
      </c>
      <c r="CW830" t="s">
        <v>2053</v>
      </c>
      <c r="CX830" s="5">
        <v>16702341629</v>
      </c>
      <c r="CY830" t="s">
        <v>1439</v>
      </c>
      <c r="CZ830" t="s">
        <v>132</v>
      </c>
      <c r="DA830" t="s">
        <v>134</v>
      </c>
      <c r="DB830" t="s">
        <v>113</v>
      </c>
      <c r="DC830" t="s">
        <v>128</v>
      </c>
    </row>
    <row r="831" spans="1:111" ht="14.45" customHeight="1" x14ac:dyDescent="0.25">
      <c r="A831" t="s">
        <v>2531</v>
      </c>
      <c r="B831" t="s">
        <v>356</v>
      </c>
      <c r="C831" s="1">
        <v>44737.553365162035</v>
      </c>
      <c r="D831" s="1">
        <v>44851</v>
      </c>
      <c r="E831" t="s">
        <v>112</v>
      </c>
      <c r="F831" s="1">
        <v>44833.833333333336</v>
      </c>
      <c r="G831" t="s">
        <v>113</v>
      </c>
      <c r="H831" t="s">
        <v>113</v>
      </c>
      <c r="I831" t="s">
        <v>113</v>
      </c>
      <c r="J831" t="s">
        <v>2502</v>
      </c>
      <c r="K831" t="s">
        <v>2503</v>
      </c>
      <c r="L831" t="s">
        <v>2510</v>
      </c>
      <c r="M831" t="s">
        <v>132</v>
      </c>
      <c r="N831" t="s">
        <v>117</v>
      </c>
      <c r="O831" t="s">
        <v>118</v>
      </c>
      <c r="P831" s="4">
        <v>96950</v>
      </c>
      <c r="Q831" t="s">
        <v>119</v>
      </c>
      <c r="S831" s="5">
        <v>16704845868</v>
      </c>
      <c r="U831">
        <v>4451</v>
      </c>
      <c r="V831" t="s">
        <v>120</v>
      </c>
      <c r="X831" t="s">
        <v>2505</v>
      </c>
      <c r="Y831" t="s">
        <v>2506</v>
      </c>
      <c r="AA831" t="s">
        <v>477</v>
      </c>
      <c r="AB831" t="s">
        <v>2510</v>
      </c>
      <c r="AC831" t="s">
        <v>132</v>
      </c>
      <c r="AD831" t="s">
        <v>117</v>
      </c>
      <c r="AE831" t="s">
        <v>118</v>
      </c>
      <c r="AF831" s="4">
        <v>96950</v>
      </c>
      <c r="AG831" t="s">
        <v>119</v>
      </c>
      <c r="AI831" s="5">
        <v>16704845868</v>
      </c>
      <c r="AK831" t="s">
        <v>2507</v>
      </c>
      <c r="BC831" t="str">
        <f>"49-9071.00"</f>
        <v>49-9071.00</v>
      </c>
      <c r="BD831" t="s">
        <v>240</v>
      </c>
      <c r="BE831" t="s">
        <v>2532</v>
      </c>
      <c r="BF831" t="s">
        <v>2533</v>
      </c>
      <c r="BG831">
        <v>2</v>
      </c>
      <c r="BI831" s="1">
        <v>44835</v>
      </c>
      <c r="BJ831" s="1">
        <v>45199</v>
      </c>
      <c r="BM831">
        <v>40</v>
      </c>
      <c r="BN831">
        <v>0</v>
      </c>
      <c r="BO831">
        <v>8</v>
      </c>
      <c r="BP831">
        <v>8</v>
      </c>
      <c r="BQ831">
        <v>8</v>
      </c>
      <c r="BR831">
        <v>8</v>
      </c>
      <c r="BS831">
        <v>8</v>
      </c>
      <c r="BT831">
        <v>0</v>
      </c>
      <c r="BU831" t="str">
        <f>"8:00 AM"</f>
        <v>8:00 AM</v>
      </c>
      <c r="BV831" t="str">
        <f>"5:00 PM"</f>
        <v>5:00 PM</v>
      </c>
      <c r="BW831" t="s">
        <v>128</v>
      </c>
      <c r="BX831">
        <v>0</v>
      </c>
      <c r="BY831">
        <v>24</v>
      </c>
      <c r="BZ831" t="s">
        <v>113</v>
      </c>
      <c r="CB831" s="3" t="s">
        <v>2534</v>
      </c>
      <c r="CC831" t="s">
        <v>2510</v>
      </c>
      <c r="CE831" t="s">
        <v>117</v>
      </c>
      <c r="CF831" t="s">
        <v>118</v>
      </c>
      <c r="CG831" s="4">
        <v>96950</v>
      </c>
      <c r="CH831" s="2">
        <v>8.7200000000000006</v>
      </c>
      <c r="CI831" s="2">
        <v>8.7200000000000006</v>
      </c>
      <c r="CJ831" s="2">
        <v>13.08</v>
      </c>
      <c r="CK831" s="2">
        <v>13.08</v>
      </c>
      <c r="CL831" t="s">
        <v>131</v>
      </c>
      <c r="CM831" t="s">
        <v>132</v>
      </c>
      <c r="CN831" t="s">
        <v>133</v>
      </c>
      <c r="CP831" t="s">
        <v>113</v>
      </c>
      <c r="CQ831" t="s">
        <v>134</v>
      </c>
      <c r="CR831" t="s">
        <v>113</v>
      </c>
      <c r="CS831" t="s">
        <v>134</v>
      </c>
      <c r="CT831" t="s">
        <v>132</v>
      </c>
      <c r="CU831" t="s">
        <v>134</v>
      </c>
      <c r="CV831" t="s">
        <v>132</v>
      </c>
      <c r="CW831" t="s">
        <v>2511</v>
      </c>
      <c r="CX831" s="5">
        <v>16704845868</v>
      </c>
      <c r="CY831" t="s">
        <v>2507</v>
      </c>
      <c r="CZ831" t="s">
        <v>132</v>
      </c>
      <c r="DA831" t="s">
        <v>134</v>
      </c>
      <c r="DB831" t="s">
        <v>113</v>
      </c>
    </row>
    <row r="832" spans="1:111" ht="14.45" customHeight="1" x14ac:dyDescent="0.25">
      <c r="A832" t="s">
        <v>2535</v>
      </c>
      <c r="B832" t="s">
        <v>356</v>
      </c>
      <c r="C832" s="1">
        <v>44772.457432754629</v>
      </c>
      <c r="D832" s="1">
        <v>44851</v>
      </c>
      <c r="E832" t="s">
        <v>112</v>
      </c>
      <c r="F832" s="1">
        <v>44833.833333333336</v>
      </c>
      <c r="G832" t="s">
        <v>113</v>
      </c>
      <c r="H832" t="s">
        <v>113</v>
      </c>
      <c r="I832" t="s">
        <v>113</v>
      </c>
      <c r="J832" t="s">
        <v>2536</v>
      </c>
      <c r="L832" t="s">
        <v>2537</v>
      </c>
      <c r="M832" t="s">
        <v>2538</v>
      </c>
      <c r="N832" t="s">
        <v>141</v>
      </c>
      <c r="O832" t="s">
        <v>118</v>
      </c>
      <c r="P832" s="4">
        <v>96950</v>
      </c>
      <c r="Q832" t="s">
        <v>119</v>
      </c>
      <c r="S832" s="5">
        <v>16703223622</v>
      </c>
      <c r="U832">
        <v>48721</v>
      </c>
      <c r="V832" t="s">
        <v>120</v>
      </c>
      <c r="X832" t="s">
        <v>142</v>
      </c>
      <c r="Y832" t="s">
        <v>2539</v>
      </c>
      <c r="AA832" t="s">
        <v>144</v>
      </c>
      <c r="AB832" t="s">
        <v>2540</v>
      </c>
      <c r="AC832" t="s">
        <v>2538</v>
      </c>
      <c r="AD832" t="s">
        <v>141</v>
      </c>
      <c r="AE832" t="s">
        <v>118</v>
      </c>
      <c r="AF832" s="4">
        <v>96950</v>
      </c>
      <c r="AG832" t="s">
        <v>119</v>
      </c>
      <c r="AI832" s="5">
        <v>16703223622</v>
      </c>
      <c r="AK832" t="s">
        <v>2541</v>
      </c>
      <c r="BC832" t="str">
        <f>"53-6031.00"</f>
        <v>53-6031.00</v>
      </c>
      <c r="BD832" t="s">
        <v>433</v>
      </c>
      <c r="BE832" t="s">
        <v>2542</v>
      </c>
      <c r="BF832" t="s">
        <v>2543</v>
      </c>
      <c r="BG832">
        <v>1</v>
      </c>
      <c r="BI832" s="1">
        <v>44835</v>
      </c>
      <c r="BJ832" s="1">
        <v>44834</v>
      </c>
      <c r="BM832">
        <v>36</v>
      </c>
      <c r="BN832">
        <v>0</v>
      </c>
      <c r="BO832">
        <v>6</v>
      </c>
      <c r="BP832">
        <v>6</v>
      </c>
      <c r="BQ832">
        <v>6</v>
      </c>
      <c r="BR832">
        <v>6</v>
      </c>
      <c r="BS832">
        <v>6</v>
      </c>
      <c r="BT832">
        <v>6</v>
      </c>
      <c r="BU832" t="str">
        <f>"9:00 AM"</f>
        <v>9:00 AM</v>
      </c>
      <c r="BV832" t="str">
        <f>"4:00 PM"</f>
        <v>4:00 PM</v>
      </c>
      <c r="BW832" t="s">
        <v>164</v>
      </c>
      <c r="BX832">
        <v>6</v>
      </c>
      <c r="BY832">
        <v>12</v>
      </c>
      <c r="BZ832" t="s">
        <v>113</v>
      </c>
      <c r="CB832" s="3" t="s">
        <v>2544</v>
      </c>
      <c r="CC832" t="s">
        <v>2537</v>
      </c>
      <c r="CD832" t="s">
        <v>2538</v>
      </c>
      <c r="CE832" t="s">
        <v>141</v>
      </c>
      <c r="CF832" t="s">
        <v>118</v>
      </c>
      <c r="CG832" s="4">
        <v>96950</v>
      </c>
      <c r="CH832" s="2">
        <v>7.86</v>
      </c>
      <c r="CI832" s="2">
        <v>7.86</v>
      </c>
      <c r="CJ832" s="2">
        <v>11.79</v>
      </c>
      <c r="CK832" s="2">
        <v>11.79</v>
      </c>
      <c r="CL832" t="s">
        <v>131</v>
      </c>
      <c r="CM832" t="s">
        <v>557</v>
      </c>
      <c r="CN832" t="s">
        <v>133</v>
      </c>
      <c r="CP832" t="s">
        <v>113</v>
      </c>
      <c r="CQ832" t="s">
        <v>134</v>
      </c>
      <c r="CR832" t="s">
        <v>113</v>
      </c>
      <c r="CS832" t="s">
        <v>134</v>
      </c>
      <c r="CT832" t="s">
        <v>132</v>
      </c>
      <c r="CU832" t="s">
        <v>134</v>
      </c>
      <c r="CV832" t="s">
        <v>132</v>
      </c>
      <c r="CW832" t="s">
        <v>2545</v>
      </c>
      <c r="CX832" s="5">
        <v>16703223622</v>
      </c>
      <c r="CY832" t="s">
        <v>2541</v>
      </c>
      <c r="CZ832" t="s">
        <v>132</v>
      </c>
      <c r="DA832" t="s">
        <v>134</v>
      </c>
      <c r="DB832" t="s">
        <v>113</v>
      </c>
    </row>
    <row r="833" spans="1:111" ht="14.45" customHeight="1" x14ac:dyDescent="0.25">
      <c r="A833" t="s">
        <v>2546</v>
      </c>
      <c r="B833" t="s">
        <v>111</v>
      </c>
      <c r="C833" s="1">
        <v>44740.903013773146</v>
      </c>
      <c r="D833" s="1">
        <v>44851</v>
      </c>
      <c r="E833" t="s">
        <v>170</v>
      </c>
      <c r="G833" t="s">
        <v>113</v>
      </c>
      <c r="H833" t="s">
        <v>113</v>
      </c>
      <c r="I833" t="s">
        <v>113</v>
      </c>
      <c r="J833" t="s">
        <v>2547</v>
      </c>
      <c r="L833" t="s">
        <v>2548</v>
      </c>
      <c r="N833" t="s">
        <v>117</v>
      </c>
      <c r="O833" t="s">
        <v>118</v>
      </c>
      <c r="P833" s="4">
        <v>96950</v>
      </c>
      <c r="Q833" t="s">
        <v>119</v>
      </c>
      <c r="S833" s="5">
        <v>16702335503</v>
      </c>
      <c r="T833">
        <v>0</v>
      </c>
      <c r="U833">
        <v>561320</v>
      </c>
      <c r="V833" t="s">
        <v>120</v>
      </c>
      <c r="X833" t="s">
        <v>387</v>
      </c>
      <c r="Y833" t="s">
        <v>2549</v>
      </c>
      <c r="Z833" t="s">
        <v>2550</v>
      </c>
      <c r="AA833" t="s">
        <v>144</v>
      </c>
      <c r="AB833" t="s">
        <v>2548</v>
      </c>
      <c r="AD833" t="s">
        <v>117</v>
      </c>
      <c r="AE833" t="s">
        <v>118</v>
      </c>
      <c r="AF833" s="4">
        <v>96950</v>
      </c>
      <c r="AG833" t="s">
        <v>119</v>
      </c>
      <c r="AI833" s="5">
        <v>16702335503</v>
      </c>
      <c r="AJ833">
        <v>0</v>
      </c>
      <c r="AK833" t="s">
        <v>2551</v>
      </c>
      <c r="BC833" t="str">
        <f>"49-3023.01"</f>
        <v>49-3023.01</v>
      </c>
      <c r="BD833" t="s">
        <v>511</v>
      </c>
      <c r="BE833" t="s">
        <v>2552</v>
      </c>
      <c r="BF833" t="s">
        <v>2553</v>
      </c>
      <c r="BG833">
        <v>2</v>
      </c>
      <c r="BI833" s="1">
        <v>44835</v>
      </c>
      <c r="BJ833" s="1">
        <v>45199</v>
      </c>
      <c r="BM833">
        <v>40</v>
      </c>
      <c r="BN833">
        <v>0</v>
      </c>
      <c r="BO833">
        <v>8</v>
      </c>
      <c r="BP833">
        <v>8</v>
      </c>
      <c r="BQ833">
        <v>8</v>
      </c>
      <c r="BR833">
        <v>8</v>
      </c>
      <c r="BS833">
        <v>8</v>
      </c>
      <c r="BT833">
        <v>0</v>
      </c>
      <c r="BU833" t="str">
        <f>"8:00 AM"</f>
        <v>8:00 AM</v>
      </c>
      <c r="BV833" t="str">
        <f>"5:00 PM"</f>
        <v>5:00 PM</v>
      </c>
      <c r="BW833" t="s">
        <v>164</v>
      </c>
      <c r="BX833">
        <v>0</v>
      </c>
      <c r="BY833">
        <v>24</v>
      </c>
      <c r="BZ833" t="s">
        <v>113</v>
      </c>
      <c r="CB833" t="s">
        <v>2554</v>
      </c>
      <c r="CC833" t="s">
        <v>2555</v>
      </c>
      <c r="CD833" t="s">
        <v>2556</v>
      </c>
      <c r="CE833" t="s">
        <v>117</v>
      </c>
      <c r="CF833" t="s">
        <v>118</v>
      </c>
      <c r="CG833" s="4">
        <v>96950</v>
      </c>
      <c r="CH833" s="2">
        <v>8.35</v>
      </c>
      <c r="CI833" s="2">
        <v>8.35</v>
      </c>
      <c r="CJ833" s="2">
        <v>12.53</v>
      </c>
      <c r="CK833" s="2">
        <v>12.53</v>
      </c>
      <c r="CL833" t="s">
        <v>131</v>
      </c>
      <c r="CM833" t="s">
        <v>128</v>
      </c>
      <c r="CN833" t="s">
        <v>133</v>
      </c>
      <c r="CP833" t="s">
        <v>113</v>
      </c>
      <c r="CQ833" t="s">
        <v>134</v>
      </c>
      <c r="CR833" t="s">
        <v>113</v>
      </c>
      <c r="CS833" t="s">
        <v>134</v>
      </c>
      <c r="CT833" t="s">
        <v>132</v>
      </c>
      <c r="CU833" t="s">
        <v>134</v>
      </c>
      <c r="CV833" t="s">
        <v>132</v>
      </c>
      <c r="CW833" t="s">
        <v>2557</v>
      </c>
      <c r="CX833" s="5">
        <v>16702335503</v>
      </c>
      <c r="CY833" t="s">
        <v>2551</v>
      </c>
      <c r="CZ833" t="s">
        <v>132</v>
      </c>
      <c r="DA833" t="s">
        <v>134</v>
      </c>
      <c r="DB833" t="s">
        <v>113</v>
      </c>
    </row>
    <row r="834" spans="1:111" ht="14.45" customHeight="1" x14ac:dyDescent="0.25">
      <c r="A834" t="s">
        <v>2558</v>
      </c>
      <c r="B834" t="s">
        <v>356</v>
      </c>
      <c r="C834" s="1">
        <v>44765.054978935186</v>
      </c>
      <c r="D834" s="1">
        <v>44851</v>
      </c>
      <c r="E834" t="s">
        <v>170</v>
      </c>
      <c r="G834" t="s">
        <v>113</v>
      </c>
      <c r="H834" t="s">
        <v>113</v>
      </c>
      <c r="I834" t="s">
        <v>113</v>
      </c>
      <c r="J834" t="s">
        <v>2559</v>
      </c>
      <c r="K834" t="s">
        <v>2560</v>
      </c>
      <c r="L834" t="s">
        <v>599</v>
      </c>
      <c r="M834" t="s">
        <v>600</v>
      </c>
      <c r="N834" t="s">
        <v>117</v>
      </c>
      <c r="O834" t="s">
        <v>118</v>
      </c>
      <c r="P834" s="4">
        <v>96950</v>
      </c>
      <c r="Q834" t="s">
        <v>119</v>
      </c>
      <c r="S834" s="5">
        <v>16702340455</v>
      </c>
      <c r="U834">
        <v>236220</v>
      </c>
      <c r="V834" t="s">
        <v>120</v>
      </c>
      <c r="X834" t="s">
        <v>601</v>
      </c>
      <c r="Y834" t="s">
        <v>602</v>
      </c>
      <c r="Z834" t="s">
        <v>603</v>
      </c>
      <c r="AA834" t="s">
        <v>144</v>
      </c>
      <c r="AB834" t="s">
        <v>599</v>
      </c>
      <c r="AD834" t="s">
        <v>586</v>
      </c>
      <c r="AE834" t="s">
        <v>118</v>
      </c>
      <c r="AF834" s="4">
        <v>96950</v>
      </c>
      <c r="AG834" t="s">
        <v>119</v>
      </c>
      <c r="AI834" s="5">
        <v>16702340455</v>
      </c>
      <c r="AK834" t="s">
        <v>604</v>
      </c>
      <c r="BC834" t="str">
        <f>"49-9071.00"</f>
        <v>49-9071.00</v>
      </c>
      <c r="BD834" t="s">
        <v>240</v>
      </c>
      <c r="BE834" t="s">
        <v>2561</v>
      </c>
      <c r="BF834" t="s">
        <v>453</v>
      </c>
      <c r="BG834">
        <v>10</v>
      </c>
      <c r="BI834" s="1">
        <v>44835</v>
      </c>
      <c r="BJ834" s="1">
        <v>45199</v>
      </c>
      <c r="BM834">
        <v>35</v>
      </c>
      <c r="BN834">
        <v>0</v>
      </c>
      <c r="BO834">
        <v>7</v>
      </c>
      <c r="BP834">
        <v>7</v>
      </c>
      <c r="BQ834">
        <v>7</v>
      </c>
      <c r="BR834">
        <v>7</v>
      </c>
      <c r="BS834">
        <v>7</v>
      </c>
      <c r="BT834">
        <v>0</v>
      </c>
      <c r="BU834" t="str">
        <f>"8:00 AM"</f>
        <v>8:00 AM</v>
      </c>
      <c r="BV834" t="str">
        <f>"4:00 PM"</f>
        <v>4:00 PM</v>
      </c>
      <c r="BW834" t="s">
        <v>164</v>
      </c>
      <c r="BX834">
        <v>0</v>
      </c>
      <c r="BY834">
        <v>12</v>
      </c>
      <c r="BZ834" t="s">
        <v>113</v>
      </c>
      <c r="CB834" t="s">
        <v>132</v>
      </c>
      <c r="CC834" t="s">
        <v>599</v>
      </c>
      <c r="CD834" t="s">
        <v>600</v>
      </c>
      <c r="CE834" t="s">
        <v>117</v>
      </c>
      <c r="CG834" s="4">
        <v>969950</v>
      </c>
      <c r="CH834" s="2">
        <v>8.7200000000000006</v>
      </c>
      <c r="CI834" s="2">
        <v>8.7200000000000006</v>
      </c>
      <c r="CJ834" s="2">
        <v>13.08</v>
      </c>
      <c r="CK834" s="2">
        <v>13.08</v>
      </c>
      <c r="CL834" t="s">
        <v>131</v>
      </c>
      <c r="CM834" t="s">
        <v>132</v>
      </c>
      <c r="CN834" t="s">
        <v>133</v>
      </c>
      <c r="CP834" t="s">
        <v>113</v>
      </c>
      <c r="CQ834" t="s">
        <v>134</v>
      </c>
      <c r="CR834" t="s">
        <v>113</v>
      </c>
      <c r="CS834" t="s">
        <v>134</v>
      </c>
      <c r="CT834" t="s">
        <v>132</v>
      </c>
      <c r="CU834" t="s">
        <v>134</v>
      </c>
      <c r="CV834" t="s">
        <v>132</v>
      </c>
      <c r="CW834" t="s">
        <v>228</v>
      </c>
      <c r="CX834" s="5">
        <v>16702340455</v>
      </c>
      <c r="CY834" t="s">
        <v>604</v>
      </c>
      <c r="CZ834" t="s">
        <v>607</v>
      </c>
      <c r="DA834" t="s">
        <v>134</v>
      </c>
      <c r="DB834" t="s">
        <v>113</v>
      </c>
    </row>
    <row r="835" spans="1:111" ht="14.45" customHeight="1" x14ac:dyDescent="0.25">
      <c r="A835" t="s">
        <v>2562</v>
      </c>
      <c r="B835" t="s">
        <v>356</v>
      </c>
      <c r="C835" s="1">
        <v>44768.809353124998</v>
      </c>
      <c r="D835" s="1">
        <v>44851</v>
      </c>
      <c r="E835" t="s">
        <v>112</v>
      </c>
      <c r="F835" s="1">
        <v>44833.833333333336</v>
      </c>
      <c r="G835" t="s">
        <v>113</v>
      </c>
      <c r="H835" t="s">
        <v>113</v>
      </c>
      <c r="I835" t="s">
        <v>113</v>
      </c>
      <c r="J835" t="s">
        <v>2563</v>
      </c>
      <c r="K835" t="s">
        <v>2564</v>
      </c>
      <c r="L835" t="s">
        <v>2565</v>
      </c>
      <c r="N835" t="s">
        <v>234</v>
      </c>
      <c r="O835" t="s">
        <v>118</v>
      </c>
      <c r="P835" s="4">
        <v>96951</v>
      </c>
      <c r="Q835" t="s">
        <v>119</v>
      </c>
      <c r="S835" s="5">
        <v>16705320065</v>
      </c>
      <c r="U835">
        <v>81231</v>
      </c>
      <c r="V835" t="s">
        <v>120</v>
      </c>
      <c r="X835" t="s">
        <v>2417</v>
      </c>
      <c r="Y835" t="s">
        <v>2418</v>
      </c>
      <c r="AA835" t="s">
        <v>462</v>
      </c>
      <c r="AB835" t="s">
        <v>2566</v>
      </c>
      <c r="AD835" t="s">
        <v>234</v>
      </c>
      <c r="AE835" t="s">
        <v>118</v>
      </c>
      <c r="AF835" s="4">
        <v>96951</v>
      </c>
      <c r="AG835" t="s">
        <v>119</v>
      </c>
      <c r="AI835" s="5">
        <v>16705320065</v>
      </c>
      <c r="AK835" t="s">
        <v>2567</v>
      </c>
      <c r="BC835" t="str">
        <f>"51-6011.00"</f>
        <v>51-6011.00</v>
      </c>
      <c r="BD835" t="s">
        <v>2377</v>
      </c>
      <c r="BE835" t="s">
        <v>2568</v>
      </c>
      <c r="BF835" t="s">
        <v>2569</v>
      </c>
      <c r="BG835">
        <v>2</v>
      </c>
      <c r="BI835" s="1">
        <v>44835</v>
      </c>
      <c r="BJ835" s="1">
        <v>45199</v>
      </c>
      <c r="BM835">
        <v>35</v>
      </c>
      <c r="BN835">
        <v>0</v>
      </c>
      <c r="BO835">
        <v>7</v>
      </c>
      <c r="BP835">
        <v>7</v>
      </c>
      <c r="BQ835">
        <v>7</v>
      </c>
      <c r="BR835">
        <v>7</v>
      </c>
      <c r="BS835">
        <v>7</v>
      </c>
      <c r="BT835">
        <v>0</v>
      </c>
      <c r="BU835" t="str">
        <f>"8:00 AM"</f>
        <v>8:00 AM</v>
      </c>
      <c r="BV835" t="str">
        <f>"4:00 PM"</f>
        <v>4:00 PM</v>
      </c>
      <c r="BW835" t="s">
        <v>164</v>
      </c>
      <c r="BX835">
        <v>0</v>
      </c>
      <c r="BY835">
        <v>0</v>
      </c>
      <c r="BZ835" t="s">
        <v>113</v>
      </c>
      <c r="CB835" s="3" t="s">
        <v>2570</v>
      </c>
      <c r="CC835" t="s">
        <v>2416</v>
      </c>
      <c r="CE835" t="s">
        <v>234</v>
      </c>
      <c r="CF835" t="s">
        <v>118</v>
      </c>
      <c r="CG835" s="4">
        <v>96951</v>
      </c>
      <c r="CH835" s="2">
        <v>8.5500000000000007</v>
      </c>
      <c r="CI835" s="2">
        <v>8.5500000000000007</v>
      </c>
      <c r="CJ835" s="2">
        <v>12.82</v>
      </c>
      <c r="CK835" s="2">
        <v>12.82</v>
      </c>
      <c r="CL835" t="s">
        <v>131</v>
      </c>
      <c r="CM835" t="s">
        <v>557</v>
      </c>
      <c r="CN835" t="s">
        <v>133</v>
      </c>
      <c r="CP835" t="s">
        <v>113</v>
      </c>
      <c r="CQ835" t="s">
        <v>134</v>
      </c>
      <c r="CR835" t="s">
        <v>113</v>
      </c>
      <c r="CS835" t="s">
        <v>134</v>
      </c>
      <c r="CT835" t="s">
        <v>132</v>
      </c>
      <c r="CU835" t="s">
        <v>134</v>
      </c>
      <c r="CV835" t="s">
        <v>132</v>
      </c>
      <c r="CW835" t="s">
        <v>2571</v>
      </c>
      <c r="CX835" s="5">
        <v>16705320065</v>
      </c>
      <c r="CY835" t="s">
        <v>2419</v>
      </c>
      <c r="CZ835" t="s">
        <v>132</v>
      </c>
      <c r="DA835" t="s">
        <v>134</v>
      </c>
      <c r="DB835" t="s">
        <v>113</v>
      </c>
      <c r="DC835" t="s">
        <v>2425</v>
      </c>
      <c r="DD835" t="s">
        <v>2426</v>
      </c>
      <c r="DF835" t="s">
        <v>2563</v>
      </c>
      <c r="DG835" t="s">
        <v>2567</v>
      </c>
    </row>
    <row r="836" spans="1:111" ht="14.45" customHeight="1" x14ac:dyDescent="0.25">
      <c r="A836" t="s">
        <v>2572</v>
      </c>
      <c r="B836" t="s">
        <v>356</v>
      </c>
      <c r="C836" s="1">
        <v>44736.97454166667</v>
      </c>
      <c r="D836" s="1">
        <v>44851</v>
      </c>
      <c r="E836" t="s">
        <v>112</v>
      </c>
      <c r="F836" s="1">
        <v>44834.833333333336</v>
      </c>
      <c r="G836" t="s">
        <v>113</v>
      </c>
      <c r="H836" t="s">
        <v>113</v>
      </c>
      <c r="I836" t="s">
        <v>113</v>
      </c>
      <c r="J836" t="s">
        <v>1232</v>
      </c>
      <c r="K836" t="s">
        <v>1233</v>
      </c>
      <c r="L836" t="s">
        <v>1234</v>
      </c>
      <c r="N836" t="s">
        <v>117</v>
      </c>
      <c r="O836" t="s">
        <v>118</v>
      </c>
      <c r="P836" s="4">
        <v>96950</v>
      </c>
      <c r="Q836" t="s">
        <v>119</v>
      </c>
      <c r="R836" t="s">
        <v>132</v>
      </c>
      <c r="S836" s="5">
        <v>16702351337</v>
      </c>
      <c r="U836">
        <v>42449</v>
      </c>
      <c r="V836" t="s">
        <v>120</v>
      </c>
      <c r="X836" t="s">
        <v>1235</v>
      </c>
      <c r="Y836" t="s">
        <v>1236</v>
      </c>
      <c r="Z836" t="s">
        <v>132</v>
      </c>
      <c r="AA836" t="s">
        <v>477</v>
      </c>
      <c r="AB836" t="s">
        <v>1234</v>
      </c>
      <c r="AD836" t="s">
        <v>117</v>
      </c>
      <c r="AE836" t="s">
        <v>118</v>
      </c>
      <c r="AF836" s="4">
        <v>96950</v>
      </c>
      <c r="AG836" t="s">
        <v>119</v>
      </c>
      <c r="AH836" t="s">
        <v>132</v>
      </c>
      <c r="AI836" s="5">
        <v>16702351337</v>
      </c>
      <c r="AK836" t="s">
        <v>1237</v>
      </c>
      <c r="AL836" t="s">
        <v>197</v>
      </c>
      <c r="AM836" t="s">
        <v>1238</v>
      </c>
      <c r="AN836" t="s">
        <v>1239</v>
      </c>
      <c r="AO836" t="s">
        <v>1240</v>
      </c>
      <c r="AP836" t="s">
        <v>1241</v>
      </c>
      <c r="AQ836" t="s">
        <v>947</v>
      </c>
      <c r="AR836" t="s">
        <v>117</v>
      </c>
      <c r="AS836" t="s">
        <v>118</v>
      </c>
      <c r="AT836" s="4">
        <v>96950</v>
      </c>
      <c r="AU836" t="s">
        <v>119</v>
      </c>
      <c r="AV836" t="s">
        <v>132</v>
      </c>
      <c r="AW836" s="5">
        <v>16702331209</v>
      </c>
      <c r="AX836" t="s">
        <v>132</v>
      </c>
      <c r="AY836" t="s">
        <v>1242</v>
      </c>
      <c r="AZ836" t="s">
        <v>1243</v>
      </c>
      <c r="BA836" t="s">
        <v>118</v>
      </c>
      <c r="BB836" t="s">
        <v>1244</v>
      </c>
      <c r="BC836" t="str">
        <f>"53-3031.00"</f>
        <v>53-3031.00</v>
      </c>
      <c r="BD836" t="s">
        <v>671</v>
      </c>
      <c r="BE836" t="s">
        <v>1245</v>
      </c>
      <c r="BF836" t="s">
        <v>467</v>
      </c>
      <c r="BG836">
        <v>1</v>
      </c>
      <c r="BI836" s="1">
        <v>44836</v>
      </c>
      <c r="BJ836" s="1">
        <v>45200</v>
      </c>
      <c r="BM836">
        <v>40</v>
      </c>
      <c r="BN836">
        <v>0</v>
      </c>
      <c r="BO836">
        <v>8</v>
      </c>
      <c r="BP836">
        <v>8</v>
      </c>
      <c r="BQ836">
        <v>8</v>
      </c>
      <c r="BR836">
        <v>8</v>
      </c>
      <c r="BS836">
        <v>8</v>
      </c>
      <c r="BT836">
        <v>0</v>
      </c>
      <c r="BU836" t="str">
        <f>"8:00 AM"</f>
        <v>8:00 AM</v>
      </c>
      <c r="BV836" t="str">
        <f>"5:00 PM"</f>
        <v>5:00 PM</v>
      </c>
      <c r="BW836" t="s">
        <v>164</v>
      </c>
      <c r="BX836">
        <v>0</v>
      </c>
      <c r="BY836">
        <v>12</v>
      </c>
      <c r="BZ836" t="s">
        <v>113</v>
      </c>
      <c r="CB836" t="s">
        <v>1246</v>
      </c>
      <c r="CC836" t="s">
        <v>1247</v>
      </c>
      <c r="CD836" t="s">
        <v>1248</v>
      </c>
      <c r="CE836" t="s">
        <v>117</v>
      </c>
      <c r="CF836" t="s">
        <v>118</v>
      </c>
      <c r="CG836" s="4">
        <v>96950</v>
      </c>
      <c r="CH836" s="2">
        <v>7.82</v>
      </c>
      <c r="CI836" s="2">
        <v>7.82</v>
      </c>
      <c r="CJ836" s="2">
        <v>11.73</v>
      </c>
      <c r="CK836" s="2">
        <v>11.73</v>
      </c>
      <c r="CL836" t="s">
        <v>131</v>
      </c>
      <c r="CM836" t="s">
        <v>132</v>
      </c>
      <c r="CN836" t="s">
        <v>133</v>
      </c>
      <c r="CP836" t="s">
        <v>134</v>
      </c>
      <c r="CQ836" t="s">
        <v>134</v>
      </c>
      <c r="CR836" t="s">
        <v>134</v>
      </c>
      <c r="CS836" t="s">
        <v>134</v>
      </c>
      <c r="CT836" t="s">
        <v>132</v>
      </c>
      <c r="CU836" t="s">
        <v>134</v>
      </c>
      <c r="CV836" t="s">
        <v>132</v>
      </c>
      <c r="CW836" t="s">
        <v>132</v>
      </c>
      <c r="CX836" s="5">
        <v>16702351337</v>
      </c>
      <c r="CY836" t="s">
        <v>1237</v>
      </c>
      <c r="CZ836" t="s">
        <v>132</v>
      </c>
      <c r="DA836" t="s">
        <v>134</v>
      </c>
      <c r="DB836" t="s">
        <v>113</v>
      </c>
      <c r="DC836" t="s">
        <v>1238</v>
      </c>
      <c r="DD836" t="s">
        <v>1239</v>
      </c>
      <c r="DE836" t="s">
        <v>1249</v>
      </c>
      <c r="DF836" t="s">
        <v>1243</v>
      </c>
      <c r="DG836" t="s">
        <v>1242</v>
      </c>
    </row>
    <row r="837" spans="1:111" ht="14.45" customHeight="1" x14ac:dyDescent="0.25">
      <c r="A837" t="s">
        <v>2573</v>
      </c>
      <c r="B837" t="s">
        <v>111</v>
      </c>
      <c r="C837" s="1">
        <v>44789.793960416668</v>
      </c>
      <c r="D837" s="1">
        <v>44851</v>
      </c>
      <c r="E837" t="s">
        <v>112</v>
      </c>
      <c r="F837" s="1">
        <v>44833.833333333336</v>
      </c>
      <c r="G837" t="s">
        <v>134</v>
      </c>
      <c r="H837" t="s">
        <v>113</v>
      </c>
      <c r="I837" t="s">
        <v>113</v>
      </c>
      <c r="J837" t="s">
        <v>1434</v>
      </c>
      <c r="L837" t="s">
        <v>1435</v>
      </c>
      <c r="N837" t="s">
        <v>141</v>
      </c>
      <c r="O837" t="s">
        <v>118</v>
      </c>
      <c r="P837" s="4">
        <v>96950</v>
      </c>
      <c r="Q837" t="s">
        <v>119</v>
      </c>
      <c r="S837" s="5">
        <v>16702341629</v>
      </c>
      <c r="U837">
        <v>444130</v>
      </c>
      <c r="V837" t="s">
        <v>120</v>
      </c>
      <c r="X837" t="s">
        <v>1436</v>
      </c>
      <c r="Y837" t="s">
        <v>1437</v>
      </c>
      <c r="Z837" t="s">
        <v>1438</v>
      </c>
      <c r="AA837" t="s">
        <v>144</v>
      </c>
      <c r="AB837" t="s">
        <v>1435</v>
      </c>
      <c r="AD837" t="s">
        <v>141</v>
      </c>
      <c r="AE837" t="s">
        <v>118</v>
      </c>
      <c r="AF837" s="4">
        <v>96950</v>
      </c>
      <c r="AG837" t="s">
        <v>119</v>
      </c>
      <c r="AI837" s="5">
        <v>16702341629</v>
      </c>
      <c r="AK837" t="s">
        <v>2527</v>
      </c>
      <c r="BC837" t="str">
        <f>"43-3031.00"</f>
        <v>43-3031.00</v>
      </c>
      <c r="BD837" t="s">
        <v>316</v>
      </c>
      <c r="BE837" t="s">
        <v>2528</v>
      </c>
      <c r="BF837" t="s">
        <v>2529</v>
      </c>
      <c r="BG837">
        <v>2</v>
      </c>
      <c r="BI837" s="1">
        <v>44835</v>
      </c>
      <c r="BJ837" s="1">
        <v>45930</v>
      </c>
      <c r="BM837">
        <v>35</v>
      </c>
      <c r="BN837">
        <v>0</v>
      </c>
      <c r="BO837">
        <v>6</v>
      </c>
      <c r="BP837">
        <v>6</v>
      </c>
      <c r="BQ837">
        <v>6</v>
      </c>
      <c r="BR837">
        <v>6</v>
      </c>
      <c r="BS837">
        <v>6</v>
      </c>
      <c r="BT837">
        <v>5</v>
      </c>
      <c r="BU837" t="str">
        <f>"8:00 AM"</f>
        <v>8:00 AM</v>
      </c>
      <c r="BV837" t="str">
        <f>"5:00 PM"</f>
        <v>5:00 PM</v>
      </c>
      <c r="BW837" t="s">
        <v>164</v>
      </c>
      <c r="BX837">
        <v>0</v>
      </c>
      <c r="BY837">
        <v>24</v>
      </c>
      <c r="BZ837" t="s">
        <v>113</v>
      </c>
      <c r="CB837" t="s">
        <v>2530</v>
      </c>
      <c r="CC837" t="s">
        <v>1443</v>
      </c>
      <c r="CD837" t="s">
        <v>1435</v>
      </c>
      <c r="CE837" t="s">
        <v>141</v>
      </c>
      <c r="CF837" t="s">
        <v>118</v>
      </c>
      <c r="CG837" s="4">
        <v>96950</v>
      </c>
      <c r="CH837" s="2">
        <v>11.21</v>
      </c>
      <c r="CI837" s="2">
        <v>11.21</v>
      </c>
      <c r="CJ837" s="2">
        <v>16.82</v>
      </c>
      <c r="CK837" s="2">
        <v>16.82</v>
      </c>
      <c r="CL837" t="s">
        <v>131</v>
      </c>
      <c r="CN837" t="s">
        <v>133</v>
      </c>
      <c r="CP837" t="s">
        <v>113</v>
      </c>
      <c r="CQ837" t="s">
        <v>134</v>
      </c>
      <c r="CR837" t="s">
        <v>113</v>
      </c>
      <c r="CS837" t="s">
        <v>134</v>
      </c>
      <c r="CT837" t="s">
        <v>132</v>
      </c>
      <c r="CU837" t="s">
        <v>134</v>
      </c>
      <c r="CV837" t="s">
        <v>132</v>
      </c>
      <c r="CW837" t="s">
        <v>2053</v>
      </c>
      <c r="CX837" s="5">
        <v>16702341629</v>
      </c>
      <c r="CY837" t="s">
        <v>1439</v>
      </c>
      <c r="CZ837" t="s">
        <v>132</v>
      </c>
      <c r="DA837" t="s">
        <v>134</v>
      </c>
      <c r="DB837" t="s">
        <v>113</v>
      </c>
      <c r="DC837" t="s">
        <v>128</v>
      </c>
    </row>
    <row r="838" spans="1:111" ht="14.45" customHeight="1" x14ac:dyDescent="0.25">
      <c r="A838" t="s">
        <v>2382</v>
      </c>
      <c r="B838" t="s">
        <v>356</v>
      </c>
      <c r="C838" s="1">
        <v>44738.885194328701</v>
      </c>
      <c r="D838" s="1">
        <v>44848</v>
      </c>
      <c r="E838" t="s">
        <v>112</v>
      </c>
      <c r="F838" s="1">
        <v>44833.833333333336</v>
      </c>
      <c r="G838" t="s">
        <v>134</v>
      </c>
      <c r="H838" t="s">
        <v>113</v>
      </c>
      <c r="I838" t="s">
        <v>113</v>
      </c>
      <c r="J838" t="s">
        <v>2383</v>
      </c>
      <c r="K838" t="s">
        <v>2384</v>
      </c>
      <c r="L838" t="s">
        <v>2385</v>
      </c>
      <c r="M838" t="s">
        <v>2386</v>
      </c>
      <c r="N838" t="s">
        <v>141</v>
      </c>
      <c r="O838" t="s">
        <v>118</v>
      </c>
      <c r="P838" s="4">
        <v>96950</v>
      </c>
      <c r="Q838" t="s">
        <v>119</v>
      </c>
      <c r="R838" t="s">
        <v>183</v>
      </c>
      <c r="S838" s="5">
        <v>16702852752</v>
      </c>
      <c r="U838">
        <v>221330</v>
      </c>
      <c r="V838" t="s">
        <v>120</v>
      </c>
      <c r="X838" t="s">
        <v>2387</v>
      </c>
      <c r="Y838" t="s">
        <v>158</v>
      </c>
      <c r="Z838" t="s">
        <v>2388</v>
      </c>
      <c r="AA838" t="s">
        <v>2389</v>
      </c>
      <c r="AB838" t="s">
        <v>2385</v>
      </c>
      <c r="AC838" t="s">
        <v>2386</v>
      </c>
      <c r="AD838" t="s">
        <v>141</v>
      </c>
      <c r="AE838" t="s">
        <v>118</v>
      </c>
      <c r="AF838" s="4">
        <v>96950</v>
      </c>
      <c r="AG838" t="s">
        <v>119</v>
      </c>
      <c r="AH838" t="s">
        <v>183</v>
      </c>
      <c r="AI838" s="5">
        <v>16702852752</v>
      </c>
      <c r="AK838" t="s">
        <v>2390</v>
      </c>
      <c r="BC838" t="str">
        <f>"49-9021.01"</f>
        <v>49-9021.01</v>
      </c>
      <c r="BD838" t="s">
        <v>1410</v>
      </c>
      <c r="BE838" t="s">
        <v>2391</v>
      </c>
      <c r="BF838" t="s">
        <v>2392</v>
      </c>
      <c r="BG838">
        <v>1</v>
      </c>
      <c r="BI838" s="1">
        <v>44835</v>
      </c>
      <c r="BJ838" s="1">
        <v>45199</v>
      </c>
      <c r="BM838">
        <v>40</v>
      </c>
      <c r="BN838">
        <v>0</v>
      </c>
      <c r="BO838">
        <v>8</v>
      </c>
      <c r="BP838">
        <v>8</v>
      </c>
      <c r="BQ838">
        <v>8</v>
      </c>
      <c r="BR838">
        <v>8</v>
      </c>
      <c r="BS838">
        <v>8</v>
      </c>
      <c r="BT838">
        <v>0</v>
      </c>
      <c r="BU838" t="str">
        <f>"8:00 AM"</f>
        <v>8:00 AM</v>
      </c>
      <c r="BV838" t="str">
        <f>"5:00 PM"</f>
        <v>5:00 PM</v>
      </c>
      <c r="BW838" t="s">
        <v>164</v>
      </c>
      <c r="BX838">
        <v>0</v>
      </c>
      <c r="BY838">
        <v>12</v>
      </c>
      <c r="BZ838" t="s">
        <v>113</v>
      </c>
      <c r="CB838" t="s">
        <v>2393</v>
      </c>
      <c r="CC838" t="s">
        <v>2385</v>
      </c>
      <c r="CE838" t="s">
        <v>141</v>
      </c>
      <c r="CF838" t="s">
        <v>118</v>
      </c>
      <c r="CG838" s="4">
        <v>96950</v>
      </c>
      <c r="CH838" s="2">
        <v>9.17</v>
      </c>
      <c r="CI838" s="2">
        <v>9.17</v>
      </c>
      <c r="CJ838" s="2">
        <v>13.76</v>
      </c>
      <c r="CK838" s="2">
        <v>13.76</v>
      </c>
      <c r="CL838" t="s">
        <v>131</v>
      </c>
      <c r="CM838" t="s">
        <v>183</v>
      </c>
      <c r="CN838" t="s">
        <v>133</v>
      </c>
      <c r="CP838" t="s">
        <v>113</v>
      </c>
      <c r="CQ838" t="s">
        <v>134</v>
      </c>
      <c r="CR838" t="s">
        <v>113</v>
      </c>
      <c r="CS838" t="s">
        <v>134</v>
      </c>
      <c r="CT838" t="s">
        <v>132</v>
      </c>
      <c r="CU838" t="s">
        <v>134</v>
      </c>
      <c r="CV838" t="s">
        <v>132</v>
      </c>
      <c r="CW838" t="s">
        <v>2394</v>
      </c>
      <c r="CX838" s="5">
        <v>16702852752</v>
      </c>
      <c r="CY838" t="s">
        <v>2390</v>
      </c>
      <c r="CZ838" t="s">
        <v>557</v>
      </c>
      <c r="DA838" t="s">
        <v>134</v>
      </c>
      <c r="DB838" t="s">
        <v>113</v>
      </c>
    </row>
    <row r="839" spans="1:111" ht="14.45" customHeight="1" x14ac:dyDescent="0.25">
      <c r="A839" t="s">
        <v>2395</v>
      </c>
      <c r="B839" t="s">
        <v>356</v>
      </c>
      <c r="C839" s="1">
        <v>44726.008280324073</v>
      </c>
      <c r="D839" s="1">
        <v>44848</v>
      </c>
      <c r="E839" t="s">
        <v>170</v>
      </c>
      <c r="G839" t="s">
        <v>113</v>
      </c>
      <c r="H839" t="s">
        <v>113</v>
      </c>
      <c r="I839" t="s">
        <v>113</v>
      </c>
      <c r="J839" t="s">
        <v>2396</v>
      </c>
      <c r="L839" t="s">
        <v>444</v>
      </c>
      <c r="M839" t="s">
        <v>445</v>
      </c>
      <c r="N839" t="s">
        <v>446</v>
      </c>
      <c r="O839" t="s">
        <v>118</v>
      </c>
      <c r="P839" s="4">
        <v>96950</v>
      </c>
      <c r="Q839" t="s">
        <v>119</v>
      </c>
      <c r="S839" s="5">
        <v>16704836526</v>
      </c>
      <c r="U839">
        <v>561320</v>
      </c>
      <c r="V839" t="s">
        <v>120</v>
      </c>
      <c r="X839" t="s">
        <v>447</v>
      </c>
      <c r="Y839" t="s">
        <v>448</v>
      </c>
      <c r="Z839" t="s">
        <v>449</v>
      </c>
      <c r="AA839" t="s">
        <v>450</v>
      </c>
      <c r="AB839" t="s">
        <v>444</v>
      </c>
      <c r="AC839" t="s">
        <v>445</v>
      </c>
      <c r="AD839" t="s">
        <v>446</v>
      </c>
      <c r="AE839" t="s">
        <v>118</v>
      </c>
      <c r="AF839" s="4">
        <v>96950</v>
      </c>
      <c r="AG839" t="s">
        <v>119</v>
      </c>
      <c r="AI839" s="5">
        <v>16704836526</v>
      </c>
      <c r="AK839" t="s">
        <v>451</v>
      </c>
      <c r="BC839" t="str">
        <f>"37-2011.00"</f>
        <v>37-2011.00</v>
      </c>
      <c r="BD839" t="s">
        <v>125</v>
      </c>
      <c r="BE839" t="s">
        <v>2397</v>
      </c>
      <c r="BF839" t="s">
        <v>2398</v>
      </c>
      <c r="BG839">
        <v>5</v>
      </c>
      <c r="BI839" s="1">
        <v>44835</v>
      </c>
      <c r="BJ839" s="1">
        <v>45199</v>
      </c>
      <c r="BM839">
        <v>40</v>
      </c>
      <c r="BN839">
        <v>0</v>
      </c>
      <c r="BO839">
        <v>8</v>
      </c>
      <c r="BP839">
        <v>8</v>
      </c>
      <c r="BQ839">
        <v>8</v>
      </c>
      <c r="BR839">
        <v>8</v>
      </c>
      <c r="BS839">
        <v>8</v>
      </c>
      <c r="BT839">
        <v>0</v>
      </c>
      <c r="BU839" t="str">
        <f>"8:00 AM"</f>
        <v>8:00 AM</v>
      </c>
      <c r="BV839" t="str">
        <f>"5:00 PM"</f>
        <v>5:00 PM</v>
      </c>
      <c r="BW839" t="s">
        <v>164</v>
      </c>
      <c r="BX839">
        <v>0</v>
      </c>
      <c r="BY839">
        <v>12</v>
      </c>
      <c r="BZ839" t="s">
        <v>113</v>
      </c>
      <c r="CB839" s="3" t="s">
        <v>2399</v>
      </c>
      <c r="CC839" t="s">
        <v>444</v>
      </c>
      <c r="CD839" t="s">
        <v>445</v>
      </c>
      <c r="CE839" t="s">
        <v>446</v>
      </c>
      <c r="CF839" t="s">
        <v>118</v>
      </c>
      <c r="CG839" s="4">
        <v>96950</v>
      </c>
      <c r="CH839" s="2">
        <v>7.93</v>
      </c>
      <c r="CI839" s="2">
        <v>7.93</v>
      </c>
      <c r="CJ839" s="2">
        <v>11.9</v>
      </c>
      <c r="CK839" s="2">
        <v>11.9</v>
      </c>
      <c r="CL839" t="s">
        <v>131</v>
      </c>
      <c r="CM839" t="s">
        <v>557</v>
      </c>
      <c r="CN839" t="s">
        <v>133</v>
      </c>
      <c r="CP839" t="s">
        <v>134</v>
      </c>
      <c r="CQ839" t="s">
        <v>134</v>
      </c>
      <c r="CR839" t="s">
        <v>113</v>
      </c>
      <c r="CS839" t="s">
        <v>134</v>
      </c>
      <c r="CT839" t="s">
        <v>132</v>
      </c>
      <c r="CU839" t="s">
        <v>134</v>
      </c>
      <c r="CV839" t="s">
        <v>132</v>
      </c>
      <c r="CW839" t="s">
        <v>2400</v>
      </c>
      <c r="CX839" s="5">
        <v>16704836526</v>
      </c>
      <c r="CY839" t="s">
        <v>451</v>
      </c>
      <c r="CZ839" t="s">
        <v>132</v>
      </c>
      <c r="DA839" t="s">
        <v>134</v>
      </c>
      <c r="DB839" t="s">
        <v>113</v>
      </c>
    </row>
    <row r="840" spans="1:111" ht="14.45" customHeight="1" x14ac:dyDescent="0.25">
      <c r="A840" t="s">
        <v>2401</v>
      </c>
      <c r="B840" t="s">
        <v>356</v>
      </c>
      <c r="C840" s="1">
        <v>44767.921120833336</v>
      </c>
      <c r="D840" s="1">
        <v>44848</v>
      </c>
      <c r="E840" t="s">
        <v>112</v>
      </c>
      <c r="F840" s="1">
        <v>44833.833333333336</v>
      </c>
      <c r="G840" t="s">
        <v>134</v>
      </c>
      <c r="H840" t="s">
        <v>113</v>
      </c>
      <c r="I840" t="s">
        <v>113</v>
      </c>
      <c r="J840" t="s">
        <v>2402</v>
      </c>
      <c r="K840" t="s">
        <v>2403</v>
      </c>
      <c r="L840" t="s">
        <v>2404</v>
      </c>
      <c r="M840" t="s">
        <v>2405</v>
      </c>
      <c r="N840" t="s">
        <v>117</v>
      </c>
      <c r="O840" t="s">
        <v>118</v>
      </c>
      <c r="P840" s="4">
        <v>96950</v>
      </c>
      <c r="Q840" t="s">
        <v>119</v>
      </c>
      <c r="S840" s="5">
        <v>16703236652</v>
      </c>
      <c r="U840">
        <v>23622</v>
      </c>
      <c r="V840" t="s">
        <v>120</v>
      </c>
      <c r="X840" t="s">
        <v>2406</v>
      </c>
      <c r="Y840" t="s">
        <v>2407</v>
      </c>
      <c r="Z840" t="s">
        <v>2408</v>
      </c>
      <c r="AA840" t="s">
        <v>2409</v>
      </c>
      <c r="AB840" t="s">
        <v>2410</v>
      </c>
      <c r="AD840" t="s">
        <v>117</v>
      </c>
      <c r="AE840" t="s">
        <v>118</v>
      </c>
      <c r="AF840" s="4">
        <v>96950</v>
      </c>
      <c r="AG840" t="s">
        <v>119</v>
      </c>
      <c r="AI840" s="5">
        <v>16703236652</v>
      </c>
      <c r="AK840" t="s">
        <v>2411</v>
      </c>
      <c r="AL840" t="s">
        <v>128</v>
      </c>
      <c r="AM840" t="s">
        <v>2406</v>
      </c>
      <c r="AN840" t="s">
        <v>2407</v>
      </c>
      <c r="AO840" t="s">
        <v>2408</v>
      </c>
      <c r="AP840" t="s">
        <v>2404</v>
      </c>
      <c r="AQ840" t="s">
        <v>2405</v>
      </c>
      <c r="AR840" t="s">
        <v>117</v>
      </c>
      <c r="AS840" t="s">
        <v>118</v>
      </c>
      <c r="AT840" s="4">
        <v>96950</v>
      </c>
      <c r="AU840" t="s">
        <v>119</v>
      </c>
      <c r="AW840" s="5">
        <v>16703236652</v>
      </c>
      <c r="AY840" t="s">
        <v>2411</v>
      </c>
      <c r="BC840" t="str">
        <f>"47-2031.01"</f>
        <v>47-2031.01</v>
      </c>
      <c r="BD840" t="s">
        <v>578</v>
      </c>
      <c r="BE840" t="s">
        <v>2412</v>
      </c>
      <c r="BF840" t="s">
        <v>1660</v>
      </c>
      <c r="BG840">
        <v>2</v>
      </c>
      <c r="BI840" s="1">
        <v>44835</v>
      </c>
      <c r="BJ840" s="1">
        <v>45930</v>
      </c>
      <c r="BM840">
        <v>40</v>
      </c>
      <c r="BN840">
        <v>0</v>
      </c>
      <c r="BO840">
        <v>8</v>
      </c>
      <c r="BP840">
        <v>8</v>
      </c>
      <c r="BQ840">
        <v>8</v>
      </c>
      <c r="BR840">
        <v>8</v>
      </c>
      <c r="BS840">
        <v>8</v>
      </c>
      <c r="BT840">
        <v>0</v>
      </c>
      <c r="BU840" t="str">
        <f>"8:00 AM"</f>
        <v>8:00 AM</v>
      </c>
      <c r="BV840" t="str">
        <f>"5:00 PM"</f>
        <v>5:00 PM</v>
      </c>
      <c r="BW840" t="s">
        <v>164</v>
      </c>
      <c r="BX840">
        <v>0</v>
      </c>
      <c r="BY840">
        <v>12</v>
      </c>
      <c r="BZ840" t="s">
        <v>113</v>
      </c>
      <c r="CB840" t="s">
        <v>228</v>
      </c>
      <c r="CC840" t="s">
        <v>2413</v>
      </c>
      <c r="CE840" t="s">
        <v>141</v>
      </c>
      <c r="CF840" t="s">
        <v>118</v>
      </c>
      <c r="CG840" s="4">
        <v>96950</v>
      </c>
      <c r="CH840" s="2">
        <v>11.8</v>
      </c>
      <c r="CI840" s="2">
        <v>11.8</v>
      </c>
      <c r="CJ840" s="2">
        <v>17.7</v>
      </c>
      <c r="CK840" s="2">
        <v>17.7</v>
      </c>
      <c r="CL840" t="s">
        <v>131</v>
      </c>
      <c r="CM840" t="s">
        <v>132</v>
      </c>
      <c r="CN840" t="s">
        <v>133</v>
      </c>
      <c r="CP840" t="s">
        <v>113</v>
      </c>
      <c r="CQ840" t="s">
        <v>134</v>
      </c>
      <c r="CR840" t="s">
        <v>134</v>
      </c>
      <c r="CS840" t="s">
        <v>134</v>
      </c>
      <c r="CT840" t="s">
        <v>132</v>
      </c>
      <c r="CU840" t="s">
        <v>134</v>
      </c>
      <c r="CV840" t="s">
        <v>132</v>
      </c>
      <c r="CW840" t="s">
        <v>291</v>
      </c>
      <c r="CX840" s="5">
        <v>16703236652</v>
      </c>
      <c r="CY840" t="s">
        <v>2411</v>
      </c>
      <c r="CZ840" t="s">
        <v>132</v>
      </c>
      <c r="DA840" t="s">
        <v>134</v>
      </c>
      <c r="DB840" t="s">
        <v>113</v>
      </c>
    </row>
    <row r="841" spans="1:111" ht="14.45" customHeight="1" x14ac:dyDescent="0.25">
      <c r="A841" t="s">
        <v>2414</v>
      </c>
      <c r="B841" t="s">
        <v>356</v>
      </c>
      <c r="C841" s="1">
        <v>44768.817756481483</v>
      </c>
      <c r="D841" s="1">
        <v>44848</v>
      </c>
      <c r="E841" t="s">
        <v>112</v>
      </c>
      <c r="F841" s="1">
        <v>44833.833333333336</v>
      </c>
      <c r="G841" t="s">
        <v>113</v>
      </c>
      <c r="H841" t="s">
        <v>113</v>
      </c>
      <c r="I841" t="s">
        <v>113</v>
      </c>
      <c r="J841" t="s">
        <v>2415</v>
      </c>
      <c r="L841" t="s">
        <v>2416</v>
      </c>
      <c r="N841" t="s">
        <v>234</v>
      </c>
      <c r="O841" t="s">
        <v>118</v>
      </c>
      <c r="P841" s="4">
        <v>96951</v>
      </c>
      <c r="Q841" t="s">
        <v>119</v>
      </c>
      <c r="S841" s="5">
        <v>16705320065</v>
      </c>
      <c r="U841">
        <v>11199</v>
      </c>
      <c r="V841" t="s">
        <v>120</v>
      </c>
      <c r="X841" t="s">
        <v>2417</v>
      </c>
      <c r="Y841" t="s">
        <v>2418</v>
      </c>
      <c r="AA841" t="s">
        <v>462</v>
      </c>
      <c r="AB841" t="s">
        <v>2416</v>
      </c>
      <c r="AD841" t="s">
        <v>234</v>
      </c>
      <c r="AE841" t="s">
        <v>118</v>
      </c>
      <c r="AF841" s="4">
        <v>96951</v>
      </c>
      <c r="AG841" t="s">
        <v>119</v>
      </c>
      <c r="AI841" s="5">
        <v>16705320065</v>
      </c>
      <c r="AK841" t="s">
        <v>2419</v>
      </c>
      <c r="BC841" t="str">
        <f>"45-2092.02"</f>
        <v>45-2092.02</v>
      </c>
      <c r="BD841" t="s">
        <v>2420</v>
      </c>
      <c r="BE841" t="s">
        <v>2421</v>
      </c>
      <c r="BF841" t="s">
        <v>2422</v>
      </c>
      <c r="BG841">
        <v>2</v>
      </c>
      <c r="BI841" s="1">
        <v>44835</v>
      </c>
      <c r="BJ841" s="1">
        <v>45199</v>
      </c>
      <c r="BM841">
        <v>35</v>
      </c>
      <c r="BN841">
        <v>0</v>
      </c>
      <c r="BO841">
        <v>7</v>
      </c>
      <c r="BP841">
        <v>7</v>
      </c>
      <c r="BQ841">
        <v>7</v>
      </c>
      <c r="BR841">
        <v>7</v>
      </c>
      <c r="BS841">
        <v>7</v>
      </c>
      <c r="BT841">
        <v>0</v>
      </c>
      <c r="BU841" t="str">
        <f>"8:00 AM"</f>
        <v>8:00 AM</v>
      </c>
      <c r="BV841" t="str">
        <f>"4:00 PM"</f>
        <v>4:00 PM</v>
      </c>
      <c r="BW841" t="s">
        <v>164</v>
      </c>
      <c r="BX841">
        <v>0</v>
      </c>
      <c r="BY841">
        <v>0</v>
      </c>
      <c r="BZ841" t="s">
        <v>113</v>
      </c>
      <c r="CB841" s="3" t="s">
        <v>2423</v>
      </c>
      <c r="CC841" t="s">
        <v>2416</v>
      </c>
      <c r="CE841" t="s">
        <v>2012</v>
      </c>
      <c r="CF841" t="s">
        <v>118</v>
      </c>
      <c r="CG841" s="4">
        <v>96951</v>
      </c>
      <c r="CH841" s="2">
        <v>10.210000000000001</v>
      </c>
      <c r="CI841" s="2">
        <v>10.210000000000001</v>
      </c>
      <c r="CJ841" s="2">
        <v>15.32</v>
      </c>
      <c r="CK841" s="2">
        <v>15.32</v>
      </c>
      <c r="CL841" t="s">
        <v>131</v>
      </c>
      <c r="CM841" t="s">
        <v>557</v>
      </c>
      <c r="CN841" t="s">
        <v>133</v>
      </c>
      <c r="CP841" t="s">
        <v>113</v>
      </c>
      <c r="CQ841" t="s">
        <v>134</v>
      </c>
      <c r="CR841" t="s">
        <v>113</v>
      </c>
      <c r="CS841" t="s">
        <v>134</v>
      </c>
      <c r="CT841" t="s">
        <v>132</v>
      </c>
      <c r="CU841" t="s">
        <v>134</v>
      </c>
      <c r="CV841" t="s">
        <v>132</v>
      </c>
      <c r="CW841" t="s">
        <v>2424</v>
      </c>
      <c r="CX841" s="5">
        <v>16705320065</v>
      </c>
      <c r="CY841" t="s">
        <v>2419</v>
      </c>
      <c r="CZ841" t="s">
        <v>132</v>
      </c>
      <c r="DA841" t="s">
        <v>134</v>
      </c>
      <c r="DB841" t="s">
        <v>113</v>
      </c>
      <c r="DC841" t="s">
        <v>2425</v>
      </c>
      <c r="DD841" t="s">
        <v>2426</v>
      </c>
      <c r="DF841" t="s">
        <v>2415</v>
      </c>
      <c r="DG841" t="s">
        <v>2419</v>
      </c>
    </row>
    <row r="842" spans="1:111" ht="14.45" customHeight="1" x14ac:dyDescent="0.25">
      <c r="A842" t="s">
        <v>2427</v>
      </c>
      <c r="B842" t="s">
        <v>356</v>
      </c>
      <c r="C842" s="1">
        <v>44741.99502638889</v>
      </c>
      <c r="D842" s="1">
        <v>44848</v>
      </c>
      <c r="E842" t="s">
        <v>170</v>
      </c>
      <c r="G842" t="s">
        <v>113</v>
      </c>
      <c r="H842" t="s">
        <v>113</v>
      </c>
      <c r="I842" t="s">
        <v>113</v>
      </c>
      <c r="J842" t="s">
        <v>2133</v>
      </c>
      <c r="K842" t="s">
        <v>2140</v>
      </c>
      <c r="L842" t="s">
        <v>473</v>
      </c>
      <c r="M842" t="s">
        <v>1256</v>
      </c>
      <c r="N842" t="s">
        <v>117</v>
      </c>
      <c r="O842" t="s">
        <v>118</v>
      </c>
      <c r="P842" s="4">
        <v>96950</v>
      </c>
      <c r="Q842" t="s">
        <v>119</v>
      </c>
      <c r="S842" s="5">
        <v>16702872161</v>
      </c>
      <c r="U842">
        <v>561612</v>
      </c>
      <c r="V842" t="s">
        <v>120</v>
      </c>
      <c r="X842" t="s">
        <v>475</v>
      </c>
      <c r="Y842" t="s">
        <v>2135</v>
      </c>
      <c r="AA842" t="s">
        <v>255</v>
      </c>
      <c r="AB842" t="s">
        <v>2217</v>
      </c>
      <c r="AC842" t="s">
        <v>1256</v>
      </c>
      <c r="AD842" t="s">
        <v>117</v>
      </c>
      <c r="AE842" t="s">
        <v>118</v>
      </c>
      <c r="AF842" s="4">
        <v>96950</v>
      </c>
      <c r="AG842" t="s">
        <v>119</v>
      </c>
      <c r="AI842" s="5">
        <v>16702872161</v>
      </c>
      <c r="AK842" t="s">
        <v>1258</v>
      </c>
      <c r="BC842" t="str">
        <f>"33-9032.00"</f>
        <v>33-9032.00</v>
      </c>
      <c r="BD842" t="s">
        <v>2213</v>
      </c>
      <c r="BE842" t="s">
        <v>2428</v>
      </c>
      <c r="BF842" t="s">
        <v>2429</v>
      </c>
      <c r="BG842">
        <v>3</v>
      </c>
      <c r="BI842" s="1">
        <v>44835</v>
      </c>
      <c r="BJ842" s="1">
        <v>45199</v>
      </c>
      <c r="BM842">
        <v>35</v>
      </c>
      <c r="BN842">
        <v>0</v>
      </c>
      <c r="BO842">
        <v>7</v>
      </c>
      <c r="BP842">
        <v>7</v>
      </c>
      <c r="BQ842">
        <v>7</v>
      </c>
      <c r="BR842">
        <v>7</v>
      </c>
      <c r="BS842">
        <v>7</v>
      </c>
      <c r="BT842">
        <v>0</v>
      </c>
      <c r="BU842" t="str">
        <f>"6:00 PM"</f>
        <v>6:00 PM</v>
      </c>
      <c r="BV842" t="str">
        <f>"1:00 AM"</f>
        <v>1:00 AM</v>
      </c>
      <c r="BW842" t="s">
        <v>164</v>
      </c>
      <c r="BX842">
        <v>0</v>
      </c>
      <c r="BY842">
        <v>12</v>
      </c>
      <c r="BZ842" t="s">
        <v>113</v>
      </c>
      <c r="CB842" t="s">
        <v>2216</v>
      </c>
      <c r="CC842" t="s">
        <v>473</v>
      </c>
      <c r="CD842" t="s">
        <v>1256</v>
      </c>
      <c r="CE842" t="s">
        <v>117</v>
      </c>
      <c r="CF842" t="s">
        <v>118</v>
      </c>
      <c r="CG842" s="4">
        <v>96950</v>
      </c>
      <c r="CH842" s="2">
        <v>7.6</v>
      </c>
      <c r="CI842" s="2">
        <v>7.6</v>
      </c>
      <c r="CJ842" s="2">
        <v>11.4</v>
      </c>
      <c r="CK842" s="2">
        <v>11.4</v>
      </c>
      <c r="CL842" t="s">
        <v>131</v>
      </c>
      <c r="CM842" t="s">
        <v>132</v>
      </c>
      <c r="CN842" t="s">
        <v>133</v>
      </c>
      <c r="CP842" t="s">
        <v>113</v>
      </c>
      <c r="CQ842" t="s">
        <v>134</v>
      </c>
      <c r="CR842" t="s">
        <v>113</v>
      </c>
      <c r="CS842" t="s">
        <v>134</v>
      </c>
      <c r="CT842" t="s">
        <v>132</v>
      </c>
      <c r="CU842" t="s">
        <v>134</v>
      </c>
      <c r="CV842" t="s">
        <v>132</v>
      </c>
      <c r="CW842" t="s">
        <v>2218</v>
      </c>
      <c r="CX842" s="5">
        <v>16702872161</v>
      </c>
      <c r="CY842" t="s">
        <v>1258</v>
      </c>
      <c r="CZ842" t="s">
        <v>132</v>
      </c>
      <c r="DA842" t="s">
        <v>134</v>
      </c>
      <c r="DB842" t="s">
        <v>113</v>
      </c>
      <c r="DC842" t="s">
        <v>475</v>
      </c>
      <c r="DD842" t="s">
        <v>485</v>
      </c>
      <c r="DF842" t="s">
        <v>2140</v>
      </c>
      <c r="DG842" t="s">
        <v>1258</v>
      </c>
    </row>
    <row r="843" spans="1:111" ht="14.45" customHeight="1" x14ac:dyDescent="0.25">
      <c r="A843" t="s">
        <v>2430</v>
      </c>
      <c r="B843" t="s">
        <v>111</v>
      </c>
      <c r="C843" s="1">
        <v>44734.979386458333</v>
      </c>
      <c r="D843" s="1">
        <v>44848</v>
      </c>
      <c r="E843" t="s">
        <v>170</v>
      </c>
      <c r="G843" t="s">
        <v>113</v>
      </c>
      <c r="H843" t="s">
        <v>113</v>
      </c>
      <c r="I843" t="s">
        <v>113</v>
      </c>
      <c r="J843" t="s">
        <v>2431</v>
      </c>
      <c r="L843" t="s">
        <v>2432</v>
      </c>
      <c r="M843" t="s">
        <v>2433</v>
      </c>
      <c r="N843" t="s">
        <v>117</v>
      </c>
      <c r="O843" t="s">
        <v>118</v>
      </c>
      <c r="P843" s="4">
        <v>96950</v>
      </c>
      <c r="Q843" t="s">
        <v>119</v>
      </c>
      <c r="R843" t="s">
        <v>132</v>
      </c>
      <c r="S843" s="5">
        <v>16702878980</v>
      </c>
      <c r="T843">
        <v>0</v>
      </c>
      <c r="U843">
        <v>42339</v>
      </c>
      <c r="V843" t="s">
        <v>120</v>
      </c>
      <c r="X843" t="s">
        <v>1203</v>
      </c>
      <c r="Y843" t="s">
        <v>2434</v>
      </c>
      <c r="Z843" t="s">
        <v>113</v>
      </c>
      <c r="AA843" t="s">
        <v>1092</v>
      </c>
      <c r="AB843" t="s">
        <v>2432</v>
      </c>
      <c r="AC843" t="s">
        <v>2433</v>
      </c>
      <c r="AD843" t="s">
        <v>117</v>
      </c>
      <c r="AE843" t="s">
        <v>118</v>
      </c>
      <c r="AF843" s="4">
        <v>96950</v>
      </c>
      <c r="AG843" t="s">
        <v>119</v>
      </c>
      <c r="AH843" t="s">
        <v>132</v>
      </c>
      <c r="AI843" s="5">
        <v>16702878980</v>
      </c>
      <c r="AJ843">
        <v>0</v>
      </c>
      <c r="AK843" t="s">
        <v>2435</v>
      </c>
      <c r="BC843" t="str">
        <f>"53-7062.00"</f>
        <v>53-7062.00</v>
      </c>
      <c r="BD843" t="s">
        <v>2436</v>
      </c>
      <c r="BE843" t="s">
        <v>2437</v>
      </c>
      <c r="BF843" t="s">
        <v>2438</v>
      </c>
      <c r="BG843">
        <v>2</v>
      </c>
      <c r="BI843" s="1">
        <v>44835</v>
      </c>
      <c r="BJ843" s="1">
        <v>45199</v>
      </c>
      <c r="BM843">
        <v>40</v>
      </c>
      <c r="BN843">
        <v>0</v>
      </c>
      <c r="BO843">
        <v>8</v>
      </c>
      <c r="BP843">
        <v>8</v>
      </c>
      <c r="BQ843">
        <v>8</v>
      </c>
      <c r="BR843">
        <v>8</v>
      </c>
      <c r="BS843">
        <v>8</v>
      </c>
      <c r="BT843">
        <v>0</v>
      </c>
      <c r="BU843" t="str">
        <f>"8:00 AM"</f>
        <v>8:00 AM</v>
      </c>
      <c r="BV843" t="str">
        <f>"5:00 PM"</f>
        <v>5:00 PM</v>
      </c>
      <c r="BW843" t="s">
        <v>164</v>
      </c>
      <c r="BX843">
        <v>0</v>
      </c>
      <c r="BY843">
        <v>12</v>
      </c>
      <c r="BZ843" t="s">
        <v>113</v>
      </c>
      <c r="CB843" t="s">
        <v>2439</v>
      </c>
      <c r="CC843" t="s">
        <v>2432</v>
      </c>
      <c r="CD843" t="s">
        <v>2433</v>
      </c>
      <c r="CE843" t="s">
        <v>117</v>
      </c>
      <c r="CF843" t="s">
        <v>118</v>
      </c>
      <c r="CG843" s="4">
        <v>96950</v>
      </c>
      <c r="CH843" s="2">
        <v>9.1300000000000008</v>
      </c>
      <c r="CI843" s="2">
        <v>9.1300000000000008</v>
      </c>
      <c r="CJ843" s="2">
        <v>13.69</v>
      </c>
      <c r="CK843" s="2">
        <v>13.69</v>
      </c>
      <c r="CL843" t="s">
        <v>131</v>
      </c>
      <c r="CM843" t="s">
        <v>132</v>
      </c>
      <c r="CN843" t="s">
        <v>133</v>
      </c>
      <c r="CP843" t="s">
        <v>113</v>
      </c>
      <c r="CQ843" t="s">
        <v>134</v>
      </c>
      <c r="CR843" t="s">
        <v>113</v>
      </c>
      <c r="CS843" t="s">
        <v>134</v>
      </c>
      <c r="CT843" t="s">
        <v>132</v>
      </c>
      <c r="CU843" t="s">
        <v>134</v>
      </c>
      <c r="CV843" t="s">
        <v>132</v>
      </c>
      <c r="CW843" t="s">
        <v>132</v>
      </c>
      <c r="CX843" s="5">
        <v>16702878980</v>
      </c>
      <c r="CY843" t="s">
        <v>2435</v>
      </c>
      <c r="CZ843" t="s">
        <v>132</v>
      </c>
      <c r="DA843" t="s">
        <v>134</v>
      </c>
      <c r="DB843" t="s">
        <v>113</v>
      </c>
      <c r="DC843" t="s">
        <v>1203</v>
      </c>
      <c r="DD843" t="s">
        <v>2440</v>
      </c>
      <c r="DE843" t="s">
        <v>113</v>
      </c>
      <c r="DF843" t="s">
        <v>2431</v>
      </c>
      <c r="DG843" t="s">
        <v>2435</v>
      </c>
    </row>
    <row r="844" spans="1:111" ht="14.45" customHeight="1" x14ac:dyDescent="0.25">
      <c r="A844" t="s">
        <v>2441</v>
      </c>
      <c r="B844" t="s">
        <v>111</v>
      </c>
      <c r="C844" s="1">
        <v>44709.128936689813</v>
      </c>
      <c r="D844" s="1">
        <v>44848</v>
      </c>
      <c r="E844" t="s">
        <v>112</v>
      </c>
      <c r="F844" s="1">
        <v>44833.833333333336</v>
      </c>
      <c r="G844" t="s">
        <v>113</v>
      </c>
      <c r="H844" t="s">
        <v>113</v>
      </c>
      <c r="I844" t="s">
        <v>113</v>
      </c>
      <c r="J844" t="s">
        <v>2442</v>
      </c>
      <c r="K844" t="s">
        <v>228</v>
      </c>
      <c r="L844" t="s">
        <v>2443</v>
      </c>
      <c r="M844" t="s">
        <v>2444</v>
      </c>
      <c r="N844" t="s">
        <v>117</v>
      </c>
      <c r="O844" t="s">
        <v>118</v>
      </c>
      <c r="P844" s="4">
        <v>96950</v>
      </c>
      <c r="Q844" t="s">
        <v>119</v>
      </c>
      <c r="R844" t="s">
        <v>132</v>
      </c>
      <c r="S844" s="5">
        <v>16702347900</v>
      </c>
      <c r="T844">
        <v>803</v>
      </c>
      <c r="U844">
        <v>236220</v>
      </c>
      <c r="V844" t="s">
        <v>120</v>
      </c>
      <c r="X844" t="s">
        <v>2445</v>
      </c>
      <c r="Y844" t="s">
        <v>2446</v>
      </c>
      <c r="Z844" t="s">
        <v>2447</v>
      </c>
      <c r="AA844" t="s">
        <v>375</v>
      </c>
      <c r="AB844" t="s">
        <v>2443</v>
      </c>
      <c r="AC844" t="s">
        <v>2444</v>
      </c>
      <c r="AD844" t="s">
        <v>117</v>
      </c>
      <c r="AE844" t="s">
        <v>118</v>
      </c>
      <c r="AF844" s="4">
        <v>96950</v>
      </c>
      <c r="AG844" t="s">
        <v>119</v>
      </c>
      <c r="AH844" t="s">
        <v>132</v>
      </c>
      <c r="AI844" s="5">
        <v>16702347900</v>
      </c>
      <c r="AJ844">
        <v>803</v>
      </c>
      <c r="AK844" t="s">
        <v>2448</v>
      </c>
      <c r="BC844" t="str">
        <f>"49-9071.00"</f>
        <v>49-9071.00</v>
      </c>
      <c r="BD844" t="s">
        <v>240</v>
      </c>
      <c r="BE844" t="s">
        <v>2449</v>
      </c>
      <c r="BF844" t="s">
        <v>855</v>
      </c>
      <c r="BG844">
        <v>4</v>
      </c>
      <c r="BI844" s="1">
        <v>44836</v>
      </c>
      <c r="BJ844" s="1">
        <v>45199</v>
      </c>
      <c r="BM844">
        <v>40</v>
      </c>
      <c r="BN844">
        <v>0</v>
      </c>
      <c r="BO844">
        <v>8</v>
      </c>
      <c r="BP844">
        <v>8</v>
      </c>
      <c r="BQ844">
        <v>8</v>
      </c>
      <c r="BR844">
        <v>8</v>
      </c>
      <c r="BS844">
        <v>8</v>
      </c>
      <c r="BT844">
        <v>0</v>
      </c>
      <c r="BU844" t="str">
        <f>"7:30 AM"</f>
        <v>7:30 AM</v>
      </c>
      <c r="BV844" t="str">
        <f>"4:30 PM"</f>
        <v>4:30 PM</v>
      </c>
      <c r="BW844" t="s">
        <v>164</v>
      </c>
      <c r="BX844">
        <v>0</v>
      </c>
      <c r="BY844">
        <v>12</v>
      </c>
      <c r="BZ844" t="s">
        <v>113</v>
      </c>
      <c r="CB844" t="s">
        <v>2450</v>
      </c>
      <c r="CC844" t="s">
        <v>2451</v>
      </c>
      <c r="CD844" t="s">
        <v>2452</v>
      </c>
      <c r="CE844" t="s">
        <v>117</v>
      </c>
      <c r="CF844" t="s">
        <v>118</v>
      </c>
      <c r="CG844" s="4">
        <v>96950</v>
      </c>
      <c r="CH844" s="2">
        <v>8.7200000000000006</v>
      </c>
      <c r="CI844" s="2">
        <v>9</v>
      </c>
      <c r="CJ844" s="2">
        <v>13.08</v>
      </c>
      <c r="CK844" s="2">
        <v>13.5</v>
      </c>
      <c r="CL844" t="s">
        <v>131</v>
      </c>
      <c r="CM844" t="s">
        <v>2453</v>
      </c>
      <c r="CN844" t="s">
        <v>133</v>
      </c>
      <c r="CP844" t="s">
        <v>113</v>
      </c>
      <c r="CQ844" t="s">
        <v>134</v>
      </c>
      <c r="CR844" t="s">
        <v>113</v>
      </c>
      <c r="CS844" t="s">
        <v>134</v>
      </c>
      <c r="CT844" t="s">
        <v>132</v>
      </c>
      <c r="CU844" t="s">
        <v>134</v>
      </c>
      <c r="CV844" t="s">
        <v>132</v>
      </c>
      <c r="CW844" t="s">
        <v>1082</v>
      </c>
      <c r="CX844" s="5">
        <v>16702347900</v>
      </c>
      <c r="CY844" t="s">
        <v>2448</v>
      </c>
      <c r="CZ844" t="s">
        <v>2454</v>
      </c>
      <c r="DA844" t="s">
        <v>134</v>
      </c>
      <c r="DB844" t="s">
        <v>113</v>
      </c>
      <c r="DC844" t="s">
        <v>2445</v>
      </c>
      <c r="DD844" t="s">
        <v>2446</v>
      </c>
      <c r="DE844" t="s">
        <v>1197</v>
      </c>
      <c r="DF844" t="s">
        <v>2442</v>
      </c>
      <c r="DG844" t="s">
        <v>2448</v>
      </c>
    </row>
    <row r="845" spans="1:111" ht="14.45" customHeight="1" x14ac:dyDescent="0.25">
      <c r="A845" t="s">
        <v>2455</v>
      </c>
      <c r="B845" t="s">
        <v>187</v>
      </c>
      <c r="C845" s="1">
        <v>44750.179070254628</v>
      </c>
      <c r="D845" s="1">
        <v>44848</v>
      </c>
      <c r="E845" t="s">
        <v>170</v>
      </c>
      <c r="G845" t="s">
        <v>113</v>
      </c>
      <c r="H845" t="s">
        <v>113</v>
      </c>
      <c r="I845" t="s">
        <v>113</v>
      </c>
      <c r="J845" t="s">
        <v>2133</v>
      </c>
      <c r="K845" t="s">
        <v>2134</v>
      </c>
      <c r="L845" t="s">
        <v>473</v>
      </c>
      <c r="M845" t="s">
        <v>1256</v>
      </c>
      <c r="N845" t="s">
        <v>117</v>
      </c>
      <c r="O845" t="s">
        <v>118</v>
      </c>
      <c r="P845" s="4">
        <v>96950</v>
      </c>
      <c r="Q845" t="s">
        <v>119</v>
      </c>
      <c r="S845" s="5">
        <v>16702872161</v>
      </c>
      <c r="U845">
        <v>81141</v>
      </c>
      <c r="V845" t="s">
        <v>120</v>
      </c>
      <c r="X845" t="s">
        <v>475</v>
      </c>
      <c r="Y845" t="s">
        <v>476</v>
      </c>
      <c r="AA845" t="s">
        <v>255</v>
      </c>
      <c r="AB845" t="s">
        <v>473</v>
      </c>
      <c r="AC845" t="s">
        <v>1256</v>
      </c>
      <c r="AD845" t="s">
        <v>117</v>
      </c>
      <c r="AE845" t="s">
        <v>118</v>
      </c>
      <c r="AF845" s="4">
        <v>96950</v>
      </c>
      <c r="AG845" t="s">
        <v>119</v>
      </c>
      <c r="AI845" s="5">
        <v>16702872161</v>
      </c>
      <c r="AK845" t="s">
        <v>1258</v>
      </c>
      <c r="BC845" t="str">
        <f>"49-9071.00"</f>
        <v>49-9071.00</v>
      </c>
      <c r="BD845" t="s">
        <v>240</v>
      </c>
      <c r="BE845" t="s">
        <v>2456</v>
      </c>
      <c r="BF845" t="s">
        <v>240</v>
      </c>
      <c r="BG845">
        <v>5</v>
      </c>
      <c r="BH845">
        <v>5</v>
      </c>
      <c r="BI845" s="1">
        <v>44835</v>
      </c>
      <c r="BJ845" s="1">
        <v>45199</v>
      </c>
      <c r="BK845" s="1">
        <v>44848</v>
      </c>
      <c r="BL845" s="1">
        <v>45199</v>
      </c>
      <c r="BM845">
        <v>35</v>
      </c>
      <c r="BN845">
        <v>0</v>
      </c>
      <c r="BO845">
        <v>7</v>
      </c>
      <c r="BP845">
        <v>7</v>
      </c>
      <c r="BQ845">
        <v>7</v>
      </c>
      <c r="BR845">
        <v>7</v>
      </c>
      <c r="BS845">
        <v>7</v>
      </c>
      <c r="BT845">
        <v>0</v>
      </c>
      <c r="BU845" t="str">
        <f>"9:00 AM"</f>
        <v>9:00 AM</v>
      </c>
      <c r="BV845" t="str">
        <f>"5:00 PM"</f>
        <v>5:00 PM</v>
      </c>
      <c r="BW845" t="s">
        <v>164</v>
      </c>
      <c r="BX845">
        <v>0</v>
      </c>
      <c r="BY845">
        <v>24</v>
      </c>
      <c r="BZ845" t="s">
        <v>113</v>
      </c>
      <c r="CB845" t="s">
        <v>2326</v>
      </c>
      <c r="CC845" t="s">
        <v>473</v>
      </c>
      <c r="CD845" t="s">
        <v>1256</v>
      </c>
      <c r="CE845" t="s">
        <v>117</v>
      </c>
      <c r="CF845" t="s">
        <v>118</v>
      </c>
      <c r="CG845" s="4">
        <v>96950</v>
      </c>
      <c r="CH845" s="2">
        <v>8.7200000000000006</v>
      </c>
      <c r="CI845" s="2">
        <v>8.7200000000000006</v>
      </c>
      <c r="CJ845" s="2">
        <v>13.08</v>
      </c>
      <c r="CK845" s="2">
        <v>13.08</v>
      </c>
      <c r="CL845" t="s">
        <v>131</v>
      </c>
      <c r="CM845" t="s">
        <v>132</v>
      </c>
      <c r="CN845" t="s">
        <v>133</v>
      </c>
      <c r="CP845" t="s">
        <v>113</v>
      </c>
      <c r="CQ845" t="s">
        <v>134</v>
      </c>
      <c r="CR845" t="s">
        <v>113</v>
      </c>
      <c r="CS845" t="s">
        <v>134</v>
      </c>
      <c r="CT845" t="s">
        <v>132</v>
      </c>
      <c r="CU845" t="s">
        <v>134</v>
      </c>
      <c r="CV845" t="s">
        <v>132</v>
      </c>
      <c r="CW845" t="s">
        <v>1195</v>
      </c>
      <c r="CX845" s="5">
        <v>16702872161</v>
      </c>
      <c r="CY845" t="s">
        <v>1258</v>
      </c>
      <c r="CZ845" t="s">
        <v>183</v>
      </c>
      <c r="DA845" t="s">
        <v>134</v>
      </c>
      <c r="DB845" t="s">
        <v>113</v>
      </c>
      <c r="DC845" t="s">
        <v>475</v>
      </c>
      <c r="DD845" t="s">
        <v>485</v>
      </c>
      <c r="DF845" t="s">
        <v>2327</v>
      </c>
      <c r="DG845" t="s">
        <v>1258</v>
      </c>
    </row>
    <row r="846" spans="1:111" ht="14.45" customHeight="1" x14ac:dyDescent="0.25">
      <c r="A846" t="s">
        <v>2457</v>
      </c>
      <c r="B846" t="s">
        <v>187</v>
      </c>
      <c r="C846" s="1">
        <v>44740.256963888889</v>
      </c>
      <c r="D846" s="1">
        <v>44848</v>
      </c>
      <c r="E846" t="s">
        <v>170</v>
      </c>
      <c r="G846" t="s">
        <v>113</v>
      </c>
      <c r="H846" t="s">
        <v>113</v>
      </c>
      <c r="I846" t="s">
        <v>113</v>
      </c>
      <c r="J846" t="s">
        <v>1603</v>
      </c>
      <c r="K846" t="s">
        <v>1604</v>
      </c>
      <c r="L846" t="s">
        <v>1605</v>
      </c>
      <c r="M846" t="s">
        <v>1606</v>
      </c>
      <c r="N846" t="s">
        <v>117</v>
      </c>
      <c r="O846" t="s">
        <v>118</v>
      </c>
      <c r="P846" s="4">
        <v>96950</v>
      </c>
      <c r="Q846" t="s">
        <v>119</v>
      </c>
      <c r="S846" s="5">
        <v>16702352883</v>
      </c>
      <c r="U846">
        <v>561320</v>
      </c>
      <c r="V846" t="s">
        <v>120</v>
      </c>
      <c r="X846" t="s">
        <v>1607</v>
      </c>
      <c r="Y846" t="s">
        <v>1608</v>
      </c>
      <c r="Z846" t="s">
        <v>1609</v>
      </c>
      <c r="AA846" t="s">
        <v>390</v>
      </c>
      <c r="AB846" t="s">
        <v>1605</v>
      </c>
      <c r="AC846" t="s">
        <v>1606</v>
      </c>
      <c r="AD846" t="s">
        <v>117</v>
      </c>
      <c r="AE846" t="s">
        <v>118</v>
      </c>
      <c r="AF846" s="4">
        <v>96950</v>
      </c>
      <c r="AG846" t="s">
        <v>119</v>
      </c>
      <c r="AI846" s="5">
        <v>16702352883</v>
      </c>
      <c r="AK846" t="s">
        <v>1610</v>
      </c>
      <c r="BC846" t="str">
        <f>"43-5081.01"</f>
        <v>43-5081.01</v>
      </c>
      <c r="BD846" t="s">
        <v>1148</v>
      </c>
      <c r="BE846" t="s">
        <v>1611</v>
      </c>
      <c r="BF846" t="s">
        <v>1612</v>
      </c>
      <c r="BG846">
        <v>5</v>
      </c>
      <c r="BH846">
        <v>5</v>
      </c>
      <c r="BI846" s="1">
        <v>44835</v>
      </c>
      <c r="BJ846" s="1">
        <v>45199</v>
      </c>
      <c r="BK846" s="1">
        <v>44848</v>
      </c>
      <c r="BL846" s="1">
        <v>45199</v>
      </c>
      <c r="BM846">
        <v>35</v>
      </c>
      <c r="BN846">
        <v>0</v>
      </c>
      <c r="BO846">
        <v>7</v>
      </c>
      <c r="BP846">
        <v>7</v>
      </c>
      <c r="BQ846">
        <v>7</v>
      </c>
      <c r="BR846">
        <v>7</v>
      </c>
      <c r="BS846">
        <v>7</v>
      </c>
      <c r="BT846">
        <v>0</v>
      </c>
      <c r="BU846" t="str">
        <f>"8:00 AM"</f>
        <v>8:00 AM</v>
      </c>
      <c r="BV846" t="str">
        <f>"4:00 PM"</f>
        <v>4:00 PM</v>
      </c>
      <c r="BW846" t="s">
        <v>164</v>
      </c>
      <c r="BX846">
        <v>3</v>
      </c>
      <c r="BY846">
        <v>3</v>
      </c>
      <c r="BZ846" t="s">
        <v>113</v>
      </c>
      <c r="CB846" t="s">
        <v>1613</v>
      </c>
      <c r="CC846" t="s">
        <v>1605</v>
      </c>
      <c r="CD846" t="s">
        <v>1606</v>
      </c>
      <c r="CE846" t="s">
        <v>117</v>
      </c>
      <c r="CF846" t="s">
        <v>118</v>
      </c>
      <c r="CG846" s="4">
        <v>96950</v>
      </c>
      <c r="CH846" s="2">
        <v>7.92</v>
      </c>
      <c r="CI846" s="2">
        <v>7.92</v>
      </c>
      <c r="CJ846" s="2">
        <v>11.88</v>
      </c>
      <c r="CK846" s="2">
        <v>11.88</v>
      </c>
      <c r="CL846" t="s">
        <v>131</v>
      </c>
      <c r="CM846" t="s">
        <v>228</v>
      </c>
      <c r="CN846" t="s">
        <v>133</v>
      </c>
      <c r="CP846" t="s">
        <v>113</v>
      </c>
      <c r="CQ846" t="s">
        <v>134</v>
      </c>
      <c r="CR846" t="s">
        <v>113</v>
      </c>
      <c r="CS846" t="s">
        <v>134</v>
      </c>
      <c r="CT846" t="s">
        <v>134</v>
      </c>
      <c r="CU846" t="s">
        <v>134</v>
      </c>
      <c r="CV846" t="s">
        <v>132</v>
      </c>
      <c r="CW846" t="s">
        <v>1614</v>
      </c>
      <c r="CX846" s="5">
        <v>16702352883</v>
      </c>
      <c r="CY846" t="s">
        <v>1610</v>
      </c>
      <c r="CZ846" t="s">
        <v>132</v>
      </c>
      <c r="DA846" t="s">
        <v>134</v>
      </c>
      <c r="DB846" t="s">
        <v>113</v>
      </c>
    </row>
    <row r="847" spans="1:111" ht="14.45" customHeight="1" x14ac:dyDescent="0.25">
      <c r="A847" t="s">
        <v>2458</v>
      </c>
      <c r="B847" t="s">
        <v>356</v>
      </c>
      <c r="C847" s="1">
        <v>44735.46446516204</v>
      </c>
      <c r="D847" s="1">
        <v>44848</v>
      </c>
      <c r="E847" t="s">
        <v>112</v>
      </c>
      <c r="F847" s="1">
        <v>44833.833333333336</v>
      </c>
      <c r="G847" t="s">
        <v>113</v>
      </c>
      <c r="H847" t="s">
        <v>113</v>
      </c>
      <c r="I847" t="s">
        <v>113</v>
      </c>
      <c r="J847" t="s">
        <v>1558</v>
      </c>
      <c r="K847" t="s">
        <v>1559</v>
      </c>
      <c r="L847" t="s">
        <v>1658</v>
      </c>
      <c r="M847" t="s">
        <v>1561</v>
      </c>
      <c r="N847" t="s">
        <v>117</v>
      </c>
      <c r="O847" t="s">
        <v>118</v>
      </c>
      <c r="P847" s="4">
        <v>96950</v>
      </c>
      <c r="Q847" t="s">
        <v>119</v>
      </c>
      <c r="R847" t="s">
        <v>117</v>
      </c>
      <c r="S847" s="5">
        <v>16702342664</v>
      </c>
      <c r="T847">
        <v>0</v>
      </c>
      <c r="U847">
        <v>561320</v>
      </c>
      <c r="V847" t="s">
        <v>120</v>
      </c>
      <c r="X847" t="s">
        <v>1562</v>
      </c>
      <c r="Y847" t="s">
        <v>1563</v>
      </c>
      <c r="Z847" t="s">
        <v>1564</v>
      </c>
      <c r="AA847" t="s">
        <v>1565</v>
      </c>
      <c r="AB847" t="s">
        <v>1658</v>
      </c>
      <c r="AC847" t="s">
        <v>1561</v>
      </c>
      <c r="AD847" t="s">
        <v>117</v>
      </c>
      <c r="AE847" t="s">
        <v>118</v>
      </c>
      <c r="AF847" s="4">
        <v>96950</v>
      </c>
      <c r="AG847" t="s">
        <v>119</v>
      </c>
      <c r="AH847" t="s">
        <v>117</v>
      </c>
      <c r="AI847" s="5">
        <v>16702342664</v>
      </c>
      <c r="AJ847">
        <v>0</v>
      </c>
      <c r="AK847" t="s">
        <v>1566</v>
      </c>
      <c r="BC847" t="str">
        <f>"47-2221.00"</f>
        <v>47-2221.00</v>
      </c>
      <c r="BD847" t="s">
        <v>2208</v>
      </c>
      <c r="BE847" t="s">
        <v>2209</v>
      </c>
      <c r="BF847" t="s">
        <v>2210</v>
      </c>
      <c r="BG847">
        <v>5</v>
      </c>
      <c r="BI847" s="1">
        <v>44835</v>
      </c>
      <c r="BJ847" s="1">
        <v>45199</v>
      </c>
      <c r="BM847">
        <v>40</v>
      </c>
      <c r="BN847">
        <v>0</v>
      </c>
      <c r="BO847">
        <v>8</v>
      </c>
      <c r="BP847">
        <v>8</v>
      </c>
      <c r="BQ847">
        <v>8</v>
      </c>
      <c r="BR847">
        <v>8</v>
      </c>
      <c r="BS847">
        <v>8</v>
      </c>
      <c r="BT847">
        <v>0</v>
      </c>
      <c r="BU847" t="str">
        <f>"8:00 AM"</f>
        <v>8:00 AM</v>
      </c>
      <c r="BV847" t="str">
        <f>"5:00 PM"</f>
        <v>5:00 PM</v>
      </c>
      <c r="BW847" t="s">
        <v>164</v>
      </c>
      <c r="BX847">
        <v>0</v>
      </c>
      <c r="BY847">
        <v>12</v>
      </c>
      <c r="BZ847" t="s">
        <v>113</v>
      </c>
      <c r="CB847" s="3" t="s">
        <v>2459</v>
      </c>
      <c r="CC847" t="s">
        <v>1658</v>
      </c>
      <c r="CD847" t="s">
        <v>1561</v>
      </c>
      <c r="CE847" t="s">
        <v>117</v>
      </c>
      <c r="CF847" t="s">
        <v>118</v>
      </c>
      <c r="CG847" s="4">
        <v>96950</v>
      </c>
      <c r="CH847" s="2">
        <v>15.63</v>
      </c>
      <c r="CI847" s="2">
        <v>15.63</v>
      </c>
      <c r="CJ847" s="2">
        <v>23.45</v>
      </c>
      <c r="CK847" s="2">
        <v>23.45</v>
      </c>
      <c r="CL847" t="s">
        <v>131</v>
      </c>
      <c r="CM847" t="s">
        <v>128</v>
      </c>
      <c r="CN847" t="s">
        <v>133</v>
      </c>
      <c r="CP847" t="s">
        <v>113</v>
      </c>
      <c r="CQ847" t="s">
        <v>134</v>
      </c>
      <c r="CR847" t="s">
        <v>113</v>
      </c>
      <c r="CS847" t="s">
        <v>134</v>
      </c>
      <c r="CT847" t="s">
        <v>132</v>
      </c>
      <c r="CU847" t="s">
        <v>134</v>
      </c>
      <c r="CV847" t="s">
        <v>132</v>
      </c>
      <c r="CW847" t="s">
        <v>1572</v>
      </c>
      <c r="CX847" s="5">
        <v>16702342664</v>
      </c>
      <c r="CY847" t="s">
        <v>1566</v>
      </c>
      <c r="CZ847" t="s">
        <v>399</v>
      </c>
      <c r="DA847" t="s">
        <v>134</v>
      </c>
      <c r="DB847" t="s">
        <v>113</v>
      </c>
    </row>
    <row r="848" spans="1:111" ht="14.45" customHeight="1" x14ac:dyDescent="0.25">
      <c r="A848" t="s">
        <v>2460</v>
      </c>
      <c r="B848" t="s">
        <v>187</v>
      </c>
      <c r="C848" s="1">
        <v>44741.251328472223</v>
      </c>
      <c r="D848" s="1">
        <v>44848</v>
      </c>
      <c r="E848" t="s">
        <v>170</v>
      </c>
      <c r="G848" t="s">
        <v>113</v>
      </c>
      <c r="H848" t="s">
        <v>113</v>
      </c>
      <c r="I848" t="s">
        <v>113</v>
      </c>
      <c r="J848" t="s">
        <v>1603</v>
      </c>
      <c r="K848" t="s">
        <v>1604</v>
      </c>
      <c r="L848" t="s">
        <v>1605</v>
      </c>
      <c r="M848" t="s">
        <v>1606</v>
      </c>
      <c r="N848" t="s">
        <v>117</v>
      </c>
      <c r="O848" t="s">
        <v>118</v>
      </c>
      <c r="P848" s="4">
        <v>96950</v>
      </c>
      <c r="Q848" t="s">
        <v>119</v>
      </c>
      <c r="S848" s="5">
        <v>16702352883</v>
      </c>
      <c r="U848">
        <v>561320</v>
      </c>
      <c r="V848" t="s">
        <v>120</v>
      </c>
      <c r="X848" t="s">
        <v>1607</v>
      </c>
      <c r="Y848" t="s">
        <v>1608</v>
      </c>
      <c r="Z848" t="s">
        <v>1609</v>
      </c>
      <c r="AA848" t="s">
        <v>390</v>
      </c>
      <c r="AB848" t="s">
        <v>1605</v>
      </c>
      <c r="AC848" t="s">
        <v>1606</v>
      </c>
      <c r="AD848" t="s">
        <v>117</v>
      </c>
      <c r="AE848" t="s">
        <v>118</v>
      </c>
      <c r="AF848" s="4">
        <v>96950</v>
      </c>
      <c r="AG848" t="s">
        <v>119</v>
      </c>
      <c r="AI848" s="5">
        <v>16702352883</v>
      </c>
      <c r="AK848" t="s">
        <v>1610</v>
      </c>
      <c r="BC848" t="str">
        <f>"37-3011.00"</f>
        <v>37-3011.00</v>
      </c>
      <c r="BD848" t="s">
        <v>2461</v>
      </c>
      <c r="BE848" t="s">
        <v>2462</v>
      </c>
      <c r="BF848" t="s">
        <v>2463</v>
      </c>
      <c r="BG848">
        <v>5</v>
      </c>
      <c r="BH848">
        <v>5</v>
      </c>
      <c r="BI848" s="1">
        <v>44835</v>
      </c>
      <c r="BJ848" s="1">
        <v>45199</v>
      </c>
      <c r="BK848" s="1">
        <v>44848</v>
      </c>
      <c r="BL848" s="1">
        <v>45199</v>
      </c>
      <c r="BM848">
        <v>35</v>
      </c>
      <c r="BN848">
        <v>0</v>
      </c>
      <c r="BO848">
        <v>7</v>
      </c>
      <c r="BP848">
        <v>7</v>
      </c>
      <c r="BQ848">
        <v>7</v>
      </c>
      <c r="BR848">
        <v>7</v>
      </c>
      <c r="BS848">
        <v>7</v>
      </c>
      <c r="BT848">
        <v>0</v>
      </c>
      <c r="BU848" t="str">
        <f>"8:00 AM"</f>
        <v>8:00 AM</v>
      </c>
      <c r="BV848" t="str">
        <f>"4:00 PM"</f>
        <v>4:00 PM</v>
      </c>
      <c r="BW848" t="s">
        <v>164</v>
      </c>
      <c r="BX848">
        <v>3</v>
      </c>
      <c r="BY848">
        <v>3</v>
      </c>
      <c r="BZ848" t="s">
        <v>113</v>
      </c>
      <c r="CB848" t="s">
        <v>2464</v>
      </c>
      <c r="CC848" t="s">
        <v>1605</v>
      </c>
      <c r="CD848" t="s">
        <v>1606</v>
      </c>
      <c r="CE848" t="s">
        <v>117</v>
      </c>
      <c r="CF848" t="s">
        <v>118</v>
      </c>
      <c r="CG848" s="4">
        <v>96950</v>
      </c>
      <c r="CH848" s="2">
        <v>7.77</v>
      </c>
      <c r="CI848" s="2">
        <v>7.77</v>
      </c>
      <c r="CJ848" s="2">
        <v>11.66</v>
      </c>
      <c r="CK848" s="2">
        <v>11.66</v>
      </c>
      <c r="CL848" t="s">
        <v>131</v>
      </c>
      <c r="CM848" t="s">
        <v>228</v>
      </c>
      <c r="CN848" t="s">
        <v>133</v>
      </c>
      <c r="CP848" t="s">
        <v>113</v>
      </c>
      <c r="CQ848" t="s">
        <v>134</v>
      </c>
      <c r="CR848" t="s">
        <v>113</v>
      </c>
      <c r="CS848" t="s">
        <v>134</v>
      </c>
      <c r="CT848" t="s">
        <v>134</v>
      </c>
      <c r="CU848" t="s">
        <v>134</v>
      </c>
      <c r="CV848" t="s">
        <v>132</v>
      </c>
      <c r="CW848" t="s">
        <v>1614</v>
      </c>
      <c r="CX848" s="5">
        <v>16702352883</v>
      </c>
      <c r="CY848" t="s">
        <v>1610</v>
      </c>
      <c r="CZ848" t="s">
        <v>132</v>
      </c>
      <c r="DA848" t="s">
        <v>134</v>
      </c>
      <c r="DB848" t="s">
        <v>113</v>
      </c>
    </row>
    <row r="849" spans="1:111" ht="14.45" customHeight="1" x14ac:dyDescent="0.25">
      <c r="A849" t="s">
        <v>2465</v>
      </c>
      <c r="B849" t="s">
        <v>187</v>
      </c>
      <c r="C849" s="1">
        <v>44742.00242222222</v>
      </c>
      <c r="D849" s="1">
        <v>44848</v>
      </c>
      <c r="E849" t="s">
        <v>170</v>
      </c>
      <c r="G849" t="s">
        <v>113</v>
      </c>
      <c r="H849" t="s">
        <v>113</v>
      </c>
      <c r="I849" t="s">
        <v>113</v>
      </c>
      <c r="J849" t="s">
        <v>2133</v>
      </c>
      <c r="K849" t="s">
        <v>2140</v>
      </c>
      <c r="L849" t="s">
        <v>473</v>
      </c>
      <c r="M849" t="s">
        <v>1256</v>
      </c>
      <c r="N849" t="s">
        <v>117</v>
      </c>
      <c r="O849" t="s">
        <v>118</v>
      </c>
      <c r="P849" s="4">
        <v>96950</v>
      </c>
      <c r="Q849" t="s">
        <v>119</v>
      </c>
      <c r="S849" s="5">
        <v>16702872161</v>
      </c>
      <c r="U849">
        <v>561612</v>
      </c>
      <c r="V849" t="s">
        <v>120</v>
      </c>
      <c r="X849" t="s">
        <v>475</v>
      </c>
      <c r="Y849" t="s">
        <v>476</v>
      </c>
      <c r="AA849" t="s">
        <v>255</v>
      </c>
      <c r="AB849" t="s">
        <v>473</v>
      </c>
      <c r="AC849" t="s">
        <v>1256</v>
      </c>
      <c r="AD849" t="s">
        <v>117</v>
      </c>
      <c r="AE849" t="s">
        <v>118</v>
      </c>
      <c r="AF849" s="4">
        <v>96950</v>
      </c>
      <c r="AG849" t="s">
        <v>119</v>
      </c>
      <c r="AI849" s="5">
        <v>16702872161</v>
      </c>
      <c r="AK849" t="s">
        <v>1258</v>
      </c>
      <c r="BC849" t="str">
        <f>"33-9032.00"</f>
        <v>33-9032.00</v>
      </c>
      <c r="BD849" t="s">
        <v>2213</v>
      </c>
      <c r="BE849" t="s">
        <v>2466</v>
      </c>
      <c r="BF849" t="s">
        <v>2301</v>
      </c>
      <c r="BG849">
        <v>2</v>
      </c>
      <c r="BH849">
        <v>2</v>
      </c>
      <c r="BI849" s="1">
        <v>44835</v>
      </c>
      <c r="BJ849" s="1">
        <v>45199</v>
      </c>
      <c r="BK849" s="1">
        <v>44848</v>
      </c>
      <c r="BL849" s="1">
        <v>45199</v>
      </c>
      <c r="BM849">
        <v>35</v>
      </c>
      <c r="BN849">
        <v>0</v>
      </c>
      <c r="BO849">
        <v>0</v>
      </c>
      <c r="BP849">
        <v>7</v>
      </c>
      <c r="BQ849">
        <v>7</v>
      </c>
      <c r="BR849">
        <v>7</v>
      </c>
      <c r="BS849">
        <v>7</v>
      </c>
      <c r="BT849">
        <v>7</v>
      </c>
      <c r="BU849" t="str">
        <f>"8:00 AM"</f>
        <v>8:00 AM</v>
      </c>
      <c r="BV849" t="str">
        <f>"3:00 PM"</f>
        <v>3:00 PM</v>
      </c>
      <c r="BW849" t="s">
        <v>164</v>
      </c>
      <c r="BX849">
        <v>0</v>
      </c>
      <c r="BY849">
        <v>12</v>
      </c>
      <c r="BZ849" t="s">
        <v>113</v>
      </c>
      <c r="CB849" t="s">
        <v>2216</v>
      </c>
      <c r="CC849" t="s">
        <v>473</v>
      </c>
      <c r="CD849" t="s">
        <v>1256</v>
      </c>
      <c r="CE849" t="s">
        <v>117</v>
      </c>
      <c r="CF849" t="s">
        <v>118</v>
      </c>
      <c r="CG849" s="4">
        <v>96950</v>
      </c>
      <c r="CH849" s="2">
        <v>7.6</v>
      </c>
      <c r="CI849" s="2">
        <v>7.6</v>
      </c>
      <c r="CJ849" s="2">
        <v>11.4</v>
      </c>
      <c r="CK849" s="2">
        <v>11.4</v>
      </c>
      <c r="CL849" t="s">
        <v>131</v>
      </c>
      <c r="CM849" t="s">
        <v>132</v>
      </c>
      <c r="CN849" t="s">
        <v>133</v>
      </c>
      <c r="CP849" t="s">
        <v>113</v>
      </c>
      <c r="CQ849" t="s">
        <v>134</v>
      </c>
      <c r="CR849" t="s">
        <v>113</v>
      </c>
      <c r="CS849" t="s">
        <v>134</v>
      </c>
      <c r="CT849" t="s">
        <v>132</v>
      </c>
      <c r="CU849" t="s">
        <v>134</v>
      </c>
      <c r="CV849" t="s">
        <v>132</v>
      </c>
      <c r="CW849" t="s">
        <v>2218</v>
      </c>
      <c r="CX849" s="5">
        <v>16702872161</v>
      </c>
      <c r="CY849" t="s">
        <v>1258</v>
      </c>
      <c r="CZ849" t="s">
        <v>132</v>
      </c>
      <c r="DA849" t="s">
        <v>134</v>
      </c>
      <c r="DB849" t="s">
        <v>113</v>
      </c>
      <c r="DC849" t="s">
        <v>475</v>
      </c>
      <c r="DD849" t="s">
        <v>485</v>
      </c>
      <c r="DF849" t="s">
        <v>2140</v>
      </c>
      <c r="DG849" t="s">
        <v>1258</v>
      </c>
    </row>
    <row r="850" spans="1:111" ht="14.45" customHeight="1" x14ac:dyDescent="0.25">
      <c r="A850" t="s">
        <v>2467</v>
      </c>
      <c r="B850" t="s">
        <v>187</v>
      </c>
      <c r="C850" s="1">
        <v>44740.246549768519</v>
      </c>
      <c r="D850" s="1">
        <v>44848</v>
      </c>
      <c r="E850" t="s">
        <v>170</v>
      </c>
      <c r="G850" t="s">
        <v>113</v>
      </c>
      <c r="H850" t="s">
        <v>113</v>
      </c>
      <c r="I850" t="s">
        <v>113</v>
      </c>
      <c r="J850" t="s">
        <v>1603</v>
      </c>
      <c r="K850" t="s">
        <v>1604</v>
      </c>
      <c r="L850" t="s">
        <v>1605</v>
      </c>
      <c r="M850" t="s">
        <v>1606</v>
      </c>
      <c r="N850" t="s">
        <v>117</v>
      </c>
      <c r="O850" t="s">
        <v>118</v>
      </c>
      <c r="P850" s="4">
        <v>96950</v>
      </c>
      <c r="Q850" t="s">
        <v>119</v>
      </c>
      <c r="S850" s="5">
        <v>16702352883</v>
      </c>
      <c r="U850">
        <v>561320</v>
      </c>
      <c r="V850" t="s">
        <v>120</v>
      </c>
      <c r="X850" t="s">
        <v>1607</v>
      </c>
      <c r="Y850" t="s">
        <v>1608</v>
      </c>
      <c r="Z850" t="s">
        <v>1609</v>
      </c>
      <c r="AA850" t="s">
        <v>390</v>
      </c>
      <c r="AB850" t="s">
        <v>1605</v>
      </c>
      <c r="AC850" t="s">
        <v>1606</v>
      </c>
      <c r="AD850" t="s">
        <v>117</v>
      </c>
      <c r="AE850" t="s">
        <v>118</v>
      </c>
      <c r="AF850" s="4">
        <v>96950</v>
      </c>
      <c r="AG850" t="s">
        <v>119</v>
      </c>
      <c r="AI850" s="5">
        <v>16702352883</v>
      </c>
      <c r="AK850" t="s">
        <v>1610</v>
      </c>
      <c r="BC850" t="str">
        <f>"43-3031.00"</f>
        <v>43-3031.00</v>
      </c>
      <c r="BD850" t="s">
        <v>316</v>
      </c>
      <c r="BE850" t="s">
        <v>2468</v>
      </c>
      <c r="BF850" t="s">
        <v>393</v>
      </c>
      <c r="BG850">
        <v>5</v>
      </c>
      <c r="BH850">
        <v>5</v>
      </c>
      <c r="BI850" s="1">
        <v>44835</v>
      </c>
      <c r="BJ850" s="1">
        <v>45199</v>
      </c>
      <c r="BK850" s="1">
        <v>44848</v>
      </c>
      <c r="BL850" s="1">
        <v>45199</v>
      </c>
      <c r="BM850">
        <v>35</v>
      </c>
      <c r="BN850">
        <v>0</v>
      </c>
      <c r="BO850">
        <v>7</v>
      </c>
      <c r="BP850">
        <v>7</v>
      </c>
      <c r="BQ850">
        <v>7</v>
      </c>
      <c r="BR850">
        <v>7</v>
      </c>
      <c r="BS850">
        <v>7</v>
      </c>
      <c r="BT850">
        <v>0</v>
      </c>
      <c r="BU850" t="str">
        <f>"9:00 AM"</f>
        <v>9:00 AM</v>
      </c>
      <c r="BV850" t="str">
        <f>"5:00 PM"</f>
        <v>5:00 PM</v>
      </c>
      <c r="BW850" t="s">
        <v>164</v>
      </c>
      <c r="BX850">
        <v>6</v>
      </c>
      <c r="BY850">
        <v>12</v>
      </c>
      <c r="BZ850" t="s">
        <v>113</v>
      </c>
      <c r="CB850" t="s">
        <v>2469</v>
      </c>
      <c r="CC850" t="s">
        <v>1605</v>
      </c>
      <c r="CD850" t="s">
        <v>1606</v>
      </c>
      <c r="CE850" t="s">
        <v>117</v>
      </c>
      <c r="CF850" t="s">
        <v>118</v>
      </c>
      <c r="CG850" s="4">
        <v>96950</v>
      </c>
      <c r="CH850" s="2">
        <v>10.16</v>
      </c>
      <c r="CI850" s="2">
        <v>10.16</v>
      </c>
      <c r="CJ850" s="2">
        <v>15.24</v>
      </c>
      <c r="CK850" s="2">
        <v>15.24</v>
      </c>
      <c r="CL850" t="s">
        <v>131</v>
      </c>
      <c r="CM850" t="s">
        <v>228</v>
      </c>
      <c r="CN850" t="s">
        <v>133</v>
      </c>
      <c r="CP850" t="s">
        <v>113</v>
      </c>
      <c r="CQ850" t="s">
        <v>134</v>
      </c>
      <c r="CR850" t="s">
        <v>113</v>
      </c>
      <c r="CS850" t="s">
        <v>134</v>
      </c>
      <c r="CT850" t="s">
        <v>134</v>
      </c>
      <c r="CU850" t="s">
        <v>134</v>
      </c>
      <c r="CV850" t="s">
        <v>132</v>
      </c>
      <c r="CW850" t="s">
        <v>1935</v>
      </c>
      <c r="CX850" s="5">
        <v>16702352883</v>
      </c>
      <c r="CY850" t="s">
        <v>1610</v>
      </c>
      <c r="CZ850" t="s">
        <v>132</v>
      </c>
      <c r="DA850" t="s">
        <v>134</v>
      </c>
      <c r="DB850" t="s">
        <v>113</v>
      </c>
    </row>
    <row r="851" spans="1:111" ht="14.45" customHeight="1" x14ac:dyDescent="0.25">
      <c r="A851" t="s">
        <v>2470</v>
      </c>
      <c r="B851" t="s">
        <v>111</v>
      </c>
      <c r="C851" s="1">
        <v>44709.094676388886</v>
      </c>
      <c r="D851" s="1">
        <v>44848</v>
      </c>
      <c r="E851" t="s">
        <v>112</v>
      </c>
      <c r="F851" s="1">
        <v>44833.833333333336</v>
      </c>
      <c r="G851" t="s">
        <v>113</v>
      </c>
      <c r="H851" t="s">
        <v>113</v>
      </c>
      <c r="I851" t="s">
        <v>113</v>
      </c>
      <c r="J851" t="s">
        <v>2442</v>
      </c>
      <c r="K851" t="s">
        <v>228</v>
      </c>
      <c r="L851" t="s">
        <v>2443</v>
      </c>
      <c r="M851" t="s">
        <v>2444</v>
      </c>
      <c r="N851" t="s">
        <v>117</v>
      </c>
      <c r="O851" t="s">
        <v>118</v>
      </c>
      <c r="P851" s="4">
        <v>96950</v>
      </c>
      <c r="Q851" t="s">
        <v>119</v>
      </c>
      <c r="R851" t="s">
        <v>2471</v>
      </c>
      <c r="S851" s="5">
        <v>16702234790</v>
      </c>
      <c r="T851">
        <v>803</v>
      </c>
      <c r="U851">
        <v>236220</v>
      </c>
      <c r="V851" t="s">
        <v>120</v>
      </c>
      <c r="X851" t="s">
        <v>2445</v>
      </c>
      <c r="Y851" t="s">
        <v>2446</v>
      </c>
      <c r="Z851" t="s">
        <v>2447</v>
      </c>
      <c r="AA851" t="s">
        <v>375</v>
      </c>
      <c r="AB851" t="s">
        <v>2443</v>
      </c>
      <c r="AC851" t="s">
        <v>2444</v>
      </c>
      <c r="AD851" t="s">
        <v>117</v>
      </c>
      <c r="AE851" t="s">
        <v>118</v>
      </c>
      <c r="AF851" s="4">
        <v>96950</v>
      </c>
      <c r="AG851" t="s">
        <v>119</v>
      </c>
      <c r="AH851" t="s">
        <v>132</v>
      </c>
      <c r="AI851" s="5">
        <v>16702347900</v>
      </c>
      <c r="AJ851">
        <v>803</v>
      </c>
      <c r="AK851" t="s">
        <v>2448</v>
      </c>
      <c r="BC851" t="str">
        <f>"43-5111.00"</f>
        <v>43-5111.00</v>
      </c>
      <c r="BD851" t="s">
        <v>2472</v>
      </c>
      <c r="BE851" t="s">
        <v>2473</v>
      </c>
      <c r="BF851" t="s">
        <v>2474</v>
      </c>
      <c r="BG851">
        <v>4</v>
      </c>
      <c r="BI851" s="1">
        <v>44836</v>
      </c>
      <c r="BJ851" s="1">
        <v>45199</v>
      </c>
      <c r="BM851">
        <v>40</v>
      </c>
      <c r="BN851">
        <v>0</v>
      </c>
      <c r="BO851">
        <v>8</v>
      </c>
      <c r="BP851">
        <v>8</v>
      </c>
      <c r="BQ851">
        <v>8</v>
      </c>
      <c r="BR851">
        <v>8</v>
      </c>
      <c r="BS851">
        <v>8</v>
      </c>
      <c r="BT851">
        <v>0</v>
      </c>
      <c r="BU851" t="str">
        <f>"8:00 AM"</f>
        <v>8:00 AM</v>
      </c>
      <c r="BV851" t="str">
        <f>"5:00 PM"</f>
        <v>5:00 PM</v>
      </c>
      <c r="BW851" t="s">
        <v>164</v>
      </c>
      <c r="BX851">
        <v>0</v>
      </c>
      <c r="BY851">
        <v>12</v>
      </c>
      <c r="BZ851" t="s">
        <v>113</v>
      </c>
      <c r="CB851" t="s">
        <v>2475</v>
      </c>
      <c r="CC851" t="s">
        <v>2451</v>
      </c>
      <c r="CD851" t="s">
        <v>2452</v>
      </c>
      <c r="CE851" t="s">
        <v>117</v>
      </c>
      <c r="CF851" t="s">
        <v>118</v>
      </c>
      <c r="CG851" s="4">
        <v>96950</v>
      </c>
      <c r="CH851" s="2">
        <v>9.16</v>
      </c>
      <c r="CI851" s="2">
        <v>11</v>
      </c>
      <c r="CJ851" s="2">
        <v>13.74</v>
      </c>
      <c r="CK851" s="2">
        <v>16.5</v>
      </c>
      <c r="CL851" t="s">
        <v>131</v>
      </c>
      <c r="CM851" t="s">
        <v>2453</v>
      </c>
      <c r="CN851" t="s">
        <v>133</v>
      </c>
      <c r="CP851" t="s">
        <v>113</v>
      </c>
      <c r="CQ851" t="s">
        <v>134</v>
      </c>
      <c r="CR851" t="s">
        <v>113</v>
      </c>
      <c r="CS851" t="s">
        <v>134</v>
      </c>
      <c r="CT851" t="s">
        <v>132</v>
      </c>
      <c r="CU851" t="s">
        <v>134</v>
      </c>
      <c r="CV851" t="s">
        <v>132</v>
      </c>
      <c r="CW851" t="s">
        <v>1082</v>
      </c>
      <c r="CX851" s="5">
        <v>16702347900</v>
      </c>
      <c r="CY851" t="s">
        <v>2448</v>
      </c>
      <c r="CZ851" t="s">
        <v>2454</v>
      </c>
      <c r="DA851" t="s">
        <v>134</v>
      </c>
      <c r="DB851" t="s">
        <v>113</v>
      </c>
      <c r="DC851" t="s">
        <v>2445</v>
      </c>
      <c r="DD851" t="s">
        <v>2446</v>
      </c>
      <c r="DE851" t="s">
        <v>1197</v>
      </c>
      <c r="DF851" t="s">
        <v>2442</v>
      </c>
      <c r="DG851" t="s">
        <v>2448</v>
      </c>
    </row>
    <row r="852" spans="1:111" ht="14.45" customHeight="1" x14ac:dyDescent="0.25">
      <c r="A852" t="s">
        <v>2476</v>
      </c>
      <c r="B852" t="s">
        <v>187</v>
      </c>
      <c r="C852" s="1">
        <v>44734.412715162034</v>
      </c>
      <c r="D852" s="1">
        <v>44848</v>
      </c>
      <c r="E852" t="s">
        <v>170</v>
      </c>
      <c r="G852" t="s">
        <v>113</v>
      </c>
      <c r="H852" t="s">
        <v>113</v>
      </c>
      <c r="I852" t="s">
        <v>113</v>
      </c>
      <c r="J852" t="s">
        <v>1087</v>
      </c>
      <c r="L852" t="s">
        <v>1088</v>
      </c>
      <c r="M852" t="s">
        <v>947</v>
      </c>
      <c r="N852" t="s">
        <v>117</v>
      </c>
      <c r="O852" t="s">
        <v>118</v>
      </c>
      <c r="P852" s="4">
        <v>96950</v>
      </c>
      <c r="Q852" t="s">
        <v>119</v>
      </c>
      <c r="S852" s="5">
        <v>16702858730</v>
      </c>
      <c r="U852">
        <v>561320</v>
      </c>
      <c r="V852" t="s">
        <v>120</v>
      </c>
      <c r="X852" t="s">
        <v>1089</v>
      </c>
      <c r="Y852" t="s">
        <v>1090</v>
      </c>
      <c r="Z852" t="s">
        <v>1091</v>
      </c>
      <c r="AA852" t="s">
        <v>1092</v>
      </c>
      <c r="AB852" t="s">
        <v>1093</v>
      </c>
      <c r="AD852" t="s">
        <v>117</v>
      </c>
      <c r="AE852" t="s">
        <v>118</v>
      </c>
      <c r="AF852" s="4">
        <v>96950</v>
      </c>
      <c r="AG852" t="s">
        <v>119</v>
      </c>
      <c r="AI852" s="5">
        <v>16702858730</v>
      </c>
      <c r="AK852" t="s">
        <v>1094</v>
      </c>
      <c r="BC852" t="str">
        <f>"35-3021.00"</f>
        <v>35-3021.00</v>
      </c>
      <c r="BD852" t="s">
        <v>328</v>
      </c>
      <c r="BE852" t="s">
        <v>2477</v>
      </c>
      <c r="BF852" t="s">
        <v>2478</v>
      </c>
      <c r="BG852">
        <v>10</v>
      </c>
      <c r="BH852">
        <v>10</v>
      </c>
      <c r="BI852" s="1">
        <v>44835</v>
      </c>
      <c r="BJ852" s="1">
        <v>45199</v>
      </c>
      <c r="BK852" s="1">
        <v>44848</v>
      </c>
      <c r="BL852" s="1">
        <v>45199</v>
      </c>
      <c r="BM852">
        <v>36</v>
      </c>
      <c r="BN852">
        <v>6</v>
      </c>
      <c r="BO852">
        <v>0</v>
      </c>
      <c r="BP852">
        <v>6</v>
      </c>
      <c r="BQ852">
        <v>6</v>
      </c>
      <c r="BR852">
        <v>6</v>
      </c>
      <c r="BS852">
        <v>6</v>
      </c>
      <c r="BT852">
        <v>6</v>
      </c>
      <c r="BU852" t="str">
        <f>"8:00 AM"</f>
        <v>8:00 AM</v>
      </c>
      <c r="BV852" t="str">
        <f>"3:00 PM"</f>
        <v>3:00 PM</v>
      </c>
      <c r="BW852" t="s">
        <v>164</v>
      </c>
      <c r="BX852">
        <v>0</v>
      </c>
      <c r="BY852">
        <v>3</v>
      </c>
      <c r="BZ852" t="s">
        <v>113</v>
      </c>
      <c r="CB852" t="s">
        <v>2479</v>
      </c>
      <c r="CC852" t="s">
        <v>1098</v>
      </c>
      <c r="CD852" t="s">
        <v>947</v>
      </c>
      <c r="CE852" t="s">
        <v>117</v>
      </c>
      <c r="CF852" t="s">
        <v>118</v>
      </c>
      <c r="CG852" s="4">
        <v>96950</v>
      </c>
      <c r="CH852" s="2">
        <v>7.5</v>
      </c>
      <c r="CI852" s="2">
        <v>7.5</v>
      </c>
      <c r="CJ852" s="2">
        <v>11.25</v>
      </c>
      <c r="CK852" s="2">
        <v>11.25</v>
      </c>
      <c r="CL852" t="s">
        <v>131</v>
      </c>
      <c r="CM852" t="s">
        <v>132</v>
      </c>
      <c r="CN852" t="s">
        <v>133</v>
      </c>
      <c r="CP852" t="s">
        <v>113</v>
      </c>
      <c r="CQ852" t="s">
        <v>134</v>
      </c>
      <c r="CR852" t="s">
        <v>113</v>
      </c>
      <c r="CS852" t="s">
        <v>134</v>
      </c>
      <c r="CT852" t="s">
        <v>132</v>
      </c>
      <c r="CU852" t="s">
        <v>134</v>
      </c>
      <c r="CV852" t="s">
        <v>134</v>
      </c>
      <c r="CW852" t="s">
        <v>132</v>
      </c>
      <c r="CX852" s="5">
        <v>16702858730</v>
      </c>
      <c r="CY852" t="s">
        <v>1094</v>
      </c>
      <c r="CZ852" t="s">
        <v>132</v>
      </c>
      <c r="DA852" t="s">
        <v>134</v>
      </c>
      <c r="DB852" t="s">
        <v>113</v>
      </c>
    </row>
    <row r="853" spans="1:111" ht="14.45" customHeight="1" x14ac:dyDescent="0.25">
      <c r="A853" t="s">
        <v>2480</v>
      </c>
      <c r="B853" t="s">
        <v>187</v>
      </c>
      <c r="C853" s="1">
        <v>44740.283007986109</v>
      </c>
      <c r="D853" s="1">
        <v>44848</v>
      </c>
      <c r="E853" t="s">
        <v>170</v>
      </c>
      <c r="G853" t="s">
        <v>113</v>
      </c>
      <c r="H853" t="s">
        <v>113</v>
      </c>
      <c r="I853" t="s">
        <v>113</v>
      </c>
      <c r="J853" t="s">
        <v>1603</v>
      </c>
      <c r="K853" t="s">
        <v>1604</v>
      </c>
      <c r="L853" t="s">
        <v>1605</v>
      </c>
      <c r="M853" t="s">
        <v>1606</v>
      </c>
      <c r="N853" t="s">
        <v>117</v>
      </c>
      <c r="O853" t="s">
        <v>118</v>
      </c>
      <c r="P853" s="4">
        <v>96950</v>
      </c>
      <c r="Q853" t="s">
        <v>119</v>
      </c>
      <c r="S853" s="5">
        <v>16702352883</v>
      </c>
      <c r="U853">
        <v>561320</v>
      </c>
      <c r="V853" t="s">
        <v>120</v>
      </c>
      <c r="X853" t="s">
        <v>1607</v>
      </c>
      <c r="Y853" t="s">
        <v>1608</v>
      </c>
      <c r="Z853" t="s">
        <v>1609</v>
      </c>
      <c r="AA853" t="s">
        <v>390</v>
      </c>
      <c r="AB853" t="s">
        <v>1605</v>
      </c>
      <c r="AC853" t="s">
        <v>1606</v>
      </c>
      <c r="AD853" t="s">
        <v>117</v>
      </c>
      <c r="AE853" t="s">
        <v>118</v>
      </c>
      <c r="AF853" s="4">
        <v>96950</v>
      </c>
      <c r="AG853" t="s">
        <v>119</v>
      </c>
      <c r="AI853" s="5">
        <v>16702352883</v>
      </c>
      <c r="AK853" t="s">
        <v>1610</v>
      </c>
      <c r="BC853" t="str">
        <f>"37-2012.00"</f>
        <v>37-2012.00</v>
      </c>
      <c r="BD853" t="s">
        <v>180</v>
      </c>
      <c r="BE853" t="s">
        <v>2481</v>
      </c>
      <c r="BF853" t="s">
        <v>1809</v>
      </c>
      <c r="BG853">
        <v>5</v>
      </c>
      <c r="BH853">
        <v>5</v>
      </c>
      <c r="BI853" s="1">
        <v>44835</v>
      </c>
      <c r="BJ853" s="1">
        <v>45199</v>
      </c>
      <c r="BK853" s="1">
        <v>44848</v>
      </c>
      <c r="BL853" s="1">
        <v>45199</v>
      </c>
      <c r="BM853">
        <v>35</v>
      </c>
      <c r="BN853">
        <v>0</v>
      </c>
      <c r="BO853">
        <v>7</v>
      </c>
      <c r="BP853">
        <v>7</v>
      </c>
      <c r="BQ853">
        <v>7</v>
      </c>
      <c r="BR853">
        <v>7</v>
      </c>
      <c r="BS853">
        <v>7</v>
      </c>
      <c r="BT853">
        <v>0</v>
      </c>
      <c r="BU853" t="str">
        <f>"8:00 AM"</f>
        <v>8:00 AM</v>
      </c>
      <c r="BV853" t="str">
        <f>"4:00 PM"</f>
        <v>4:00 PM</v>
      </c>
      <c r="BW853" t="s">
        <v>164</v>
      </c>
      <c r="BX853">
        <v>3</v>
      </c>
      <c r="BY853">
        <v>3</v>
      </c>
      <c r="BZ853" t="s">
        <v>113</v>
      </c>
      <c r="CB853" t="s">
        <v>2482</v>
      </c>
      <c r="CC853" t="s">
        <v>1693</v>
      </c>
      <c r="CD853" t="s">
        <v>1606</v>
      </c>
      <c r="CE853" t="s">
        <v>117</v>
      </c>
      <c r="CF853" t="s">
        <v>118</v>
      </c>
      <c r="CG853" s="4">
        <v>96950</v>
      </c>
      <c r="CH853" s="2">
        <v>7.45</v>
      </c>
      <c r="CI853" s="2">
        <v>7.45</v>
      </c>
      <c r="CJ853" s="2">
        <v>11.18</v>
      </c>
      <c r="CK853" s="2">
        <v>11.18</v>
      </c>
      <c r="CL853" t="s">
        <v>131</v>
      </c>
      <c r="CM853" t="s">
        <v>228</v>
      </c>
      <c r="CN853" t="s">
        <v>133</v>
      </c>
      <c r="CP853" t="s">
        <v>113</v>
      </c>
      <c r="CQ853" t="s">
        <v>134</v>
      </c>
      <c r="CR853" t="s">
        <v>113</v>
      </c>
      <c r="CS853" t="s">
        <v>134</v>
      </c>
      <c r="CT853" t="s">
        <v>134</v>
      </c>
      <c r="CU853" t="s">
        <v>134</v>
      </c>
      <c r="CV853" t="s">
        <v>132</v>
      </c>
      <c r="CW853" t="s">
        <v>1614</v>
      </c>
      <c r="CX853" s="5">
        <v>16702352883</v>
      </c>
      <c r="CY853" t="s">
        <v>1610</v>
      </c>
      <c r="CZ853" t="s">
        <v>132</v>
      </c>
      <c r="DA853" t="s">
        <v>134</v>
      </c>
      <c r="DB853" t="s">
        <v>113</v>
      </c>
    </row>
    <row r="854" spans="1:111" ht="14.45" customHeight="1" x14ac:dyDescent="0.25">
      <c r="A854" t="s">
        <v>2483</v>
      </c>
      <c r="B854" t="s">
        <v>356</v>
      </c>
      <c r="C854" s="1">
        <v>44750.187210879631</v>
      </c>
      <c r="D854" s="1">
        <v>44848</v>
      </c>
      <c r="E854" t="s">
        <v>170</v>
      </c>
      <c r="G854" t="s">
        <v>113</v>
      </c>
      <c r="H854" t="s">
        <v>113</v>
      </c>
      <c r="I854" t="s">
        <v>113</v>
      </c>
      <c r="J854" t="s">
        <v>2133</v>
      </c>
      <c r="K854" t="s">
        <v>2134</v>
      </c>
      <c r="L854" t="s">
        <v>473</v>
      </c>
      <c r="M854" t="s">
        <v>2484</v>
      </c>
      <c r="N854" t="s">
        <v>117</v>
      </c>
      <c r="O854" t="s">
        <v>118</v>
      </c>
      <c r="P854" s="4">
        <v>96950</v>
      </c>
      <c r="Q854" t="s">
        <v>119</v>
      </c>
      <c r="S854" s="5">
        <v>16702872161</v>
      </c>
      <c r="U854">
        <v>81141</v>
      </c>
      <c r="V854" t="s">
        <v>120</v>
      </c>
      <c r="X854" t="s">
        <v>475</v>
      </c>
      <c r="Y854" t="s">
        <v>476</v>
      </c>
      <c r="AA854" t="s">
        <v>255</v>
      </c>
      <c r="AB854" t="s">
        <v>473</v>
      </c>
      <c r="AC854" t="s">
        <v>2484</v>
      </c>
      <c r="AD854" t="s">
        <v>117</v>
      </c>
      <c r="AE854" t="s">
        <v>118</v>
      </c>
      <c r="AF854" s="4">
        <v>96950</v>
      </c>
      <c r="AG854" t="s">
        <v>119</v>
      </c>
      <c r="AI854" s="5">
        <v>16702872161</v>
      </c>
      <c r="AK854" t="s">
        <v>1258</v>
      </c>
      <c r="BC854" t="str">
        <f>"37-2011.00"</f>
        <v>37-2011.00</v>
      </c>
      <c r="BD854" t="s">
        <v>125</v>
      </c>
      <c r="BE854" t="s">
        <v>2485</v>
      </c>
      <c r="BF854" t="s">
        <v>2486</v>
      </c>
      <c r="BG854">
        <v>5</v>
      </c>
      <c r="BI854" s="1">
        <v>44835</v>
      </c>
      <c r="BJ854" s="1">
        <v>45199</v>
      </c>
      <c r="BM854">
        <v>35</v>
      </c>
      <c r="BN854">
        <v>0</v>
      </c>
      <c r="BO854">
        <v>7</v>
      </c>
      <c r="BP854">
        <v>7</v>
      </c>
      <c r="BQ854">
        <v>7</v>
      </c>
      <c r="BR854">
        <v>7</v>
      </c>
      <c r="BS854">
        <v>7</v>
      </c>
      <c r="BT854">
        <v>0</v>
      </c>
      <c r="BU854" t="str">
        <f>"9:00 AM"</f>
        <v>9:00 AM</v>
      </c>
      <c r="BV854" t="str">
        <f>"5:00 PM"</f>
        <v>5:00 PM</v>
      </c>
      <c r="BW854" t="s">
        <v>164</v>
      </c>
      <c r="BX854">
        <v>0</v>
      </c>
      <c r="BY854">
        <v>3</v>
      </c>
      <c r="BZ854" t="s">
        <v>113</v>
      </c>
      <c r="CB854" t="s">
        <v>2138</v>
      </c>
      <c r="CC854" t="s">
        <v>473</v>
      </c>
      <c r="CD854" t="s">
        <v>1256</v>
      </c>
      <c r="CE854" t="s">
        <v>117</v>
      </c>
      <c r="CF854" t="s">
        <v>118</v>
      </c>
      <c r="CG854" s="4">
        <v>96950</v>
      </c>
      <c r="CH854" s="2">
        <v>7.93</v>
      </c>
      <c r="CI854" s="2">
        <v>7.93</v>
      </c>
      <c r="CJ854" s="2">
        <v>11.9</v>
      </c>
      <c r="CK854" s="2">
        <v>11.9</v>
      </c>
      <c r="CL854" t="s">
        <v>131</v>
      </c>
      <c r="CM854" t="s">
        <v>132</v>
      </c>
      <c r="CN854" t="s">
        <v>133</v>
      </c>
      <c r="CP854" t="s">
        <v>113</v>
      </c>
      <c r="CQ854" t="s">
        <v>134</v>
      </c>
      <c r="CR854" t="s">
        <v>113</v>
      </c>
      <c r="CS854" t="s">
        <v>134</v>
      </c>
      <c r="CT854" t="s">
        <v>132</v>
      </c>
      <c r="CU854" t="s">
        <v>134</v>
      </c>
      <c r="CV854" t="s">
        <v>132</v>
      </c>
      <c r="CW854" t="s">
        <v>1195</v>
      </c>
      <c r="CX854" s="5">
        <v>16702872161</v>
      </c>
      <c r="CY854" t="s">
        <v>1258</v>
      </c>
      <c r="CZ854" t="s">
        <v>132</v>
      </c>
      <c r="DA854" t="s">
        <v>134</v>
      </c>
      <c r="DB854" t="s">
        <v>113</v>
      </c>
      <c r="DC854" t="s">
        <v>475</v>
      </c>
      <c r="DD854" t="s">
        <v>485</v>
      </c>
      <c r="DF854" t="s">
        <v>2140</v>
      </c>
      <c r="DG854" t="s">
        <v>1258</v>
      </c>
    </row>
    <row r="855" spans="1:111" ht="14.45" customHeight="1" x14ac:dyDescent="0.25">
      <c r="A855" t="s">
        <v>2062</v>
      </c>
      <c r="B855" t="s">
        <v>356</v>
      </c>
      <c r="C855" s="1">
        <v>44738.696420370368</v>
      </c>
      <c r="D855" s="1">
        <v>44847</v>
      </c>
      <c r="E855" t="s">
        <v>170</v>
      </c>
      <c r="G855" t="s">
        <v>113</v>
      </c>
      <c r="H855" t="s">
        <v>113</v>
      </c>
      <c r="I855" t="s">
        <v>113</v>
      </c>
      <c r="J855" t="s">
        <v>2063</v>
      </c>
      <c r="K855" t="s">
        <v>2064</v>
      </c>
      <c r="L855" t="s">
        <v>2065</v>
      </c>
      <c r="N855" t="s">
        <v>117</v>
      </c>
      <c r="O855" t="s">
        <v>118</v>
      </c>
      <c r="P855" s="4">
        <v>96950</v>
      </c>
      <c r="Q855" t="s">
        <v>119</v>
      </c>
      <c r="S855" s="5">
        <v>16702358570</v>
      </c>
      <c r="U855">
        <v>44522</v>
      </c>
      <c r="V855" t="s">
        <v>120</v>
      </c>
      <c r="X855" t="s">
        <v>2066</v>
      </c>
      <c r="Y855" t="s">
        <v>2067</v>
      </c>
      <c r="Z855" t="s">
        <v>1032</v>
      </c>
      <c r="AA855" t="s">
        <v>2068</v>
      </c>
      <c r="AB855" t="s">
        <v>2065</v>
      </c>
      <c r="AD855" t="s">
        <v>117</v>
      </c>
      <c r="AE855" t="s">
        <v>118</v>
      </c>
      <c r="AF855" s="4">
        <v>96950</v>
      </c>
      <c r="AG855" t="s">
        <v>119</v>
      </c>
      <c r="AI855" s="5">
        <v>16702358570</v>
      </c>
      <c r="AK855" t="s">
        <v>2069</v>
      </c>
      <c r="BC855" t="str">
        <f>"45-3011.00"</f>
        <v>45-3011.00</v>
      </c>
      <c r="BD855" t="s">
        <v>1393</v>
      </c>
      <c r="BE855" t="s">
        <v>2070</v>
      </c>
      <c r="BF855" t="s">
        <v>2071</v>
      </c>
      <c r="BG855">
        <v>5</v>
      </c>
      <c r="BI855" s="1">
        <v>44835</v>
      </c>
      <c r="BJ855" s="1">
        <v>45199</v>
      </c>
      <c r="BM855">
        <v>35</v>
      </c>
      <c r="BN855">
        <v>0</v>
      </c>
      <c r="BO855">
        <v>6</v>
      </c>
      <c r="BP855">
        <v>6</v>
      </c>
      <c r="BQ855">
        <v>6</v>
      </c>
      <c r="BR855">
        <v>5</v>
      </c>
      <c r="BS855">
        <v>6</v>
      </c>
      <c r="BT855">
        <v>6</v>
      </c>
      <c r="BU855" t="str">
        <f>"6:00 AM"</f>
        <v>6:00 AM</v>
      </c>
      <c r="BV855" t="str">
        <f>"1:00 PM"</f>
        <v>1:00 PM</v>
      </c>
      <c r="BW855" t="s">
        <v>164</v>
      </c>
      <c r="BX855">
        <v>3</v>
      </c>
      <c r="BY855">
        <v>3</v>
      </c>
      <c r="BZ855" t="s">
        <v>113</v>
      </c>
      <c r="CB855" s="3" t="s">
        <v>2072</v>
      </c>
      <c r="CC855" t="s">
        <v>2073</v>
      </c>
      <c r="CD855" t="s">
        <v>1373</v>
      </c>
      <c r="CE855" t="s">
        <v>141</v>
      </c>
      <c r="CF855" t="s">
        <v>118</v>
      </c>
      <c r="CG855" s="4">
        <v>96950</v>
      </c>
      <c r="CH855" s="2">
        <v>14.15</v>
      </c>
      <c r="CI855" s="2">
        <v>14.15</v>
      </c>
      <c r="CJ855" s="2">
        <v>21.23</v>
      </c>
      <c r="CK855" s="2">
        <v>21.23</v>
      </c>
      <c r="CL855" t="s">
        <v>131</v>
      </c>
      <c r="CM855" t="s">
        <v>132</v>
      </c>
      <c r="CN855" t="s">
        <v>133</v>
      </c>
      <c r="CP855" t="s">
        <v>113</v>
      </c>
      <c r="CQ855" t="s">
        <v>134</v>
      </c>
      <c r="CR855" t="s">
        <v>113</v>
      </c>
      <c r="CS855" t="s">
        <v>134</v>
      </c>
      <c r="CT855" t="s">
        <v>132</v>
      </c>
      <c r="CU855" t="s">
        <v>134</v>
      </c>
      <c r="CV855" t="s">
        <v>132</v>
      </c>
      <c r="CW855" t="s">
        <v>715</v>
      </c>
      <c r="CX855" s="5">
        <v>16702358570</v>
      </c>
      <c r="CY855" t="s">
        <v>2069</v>
      </c>
      <c r="CZ855" t="s">
        <v>132</v>
      </c>
      <c r="DA855" t="s">
        <v>134</v>
      </c>
      <c r="DB855" t="s">
        <v>113</v>
      </c>
      <c r="DC855" t="s">
        <v>2074</v>
      </c>
      <c r="DD855" t="s">
        <v>2075</v>
      </c>
      <c r="DE855" t="s">
        <v>2076</v>
      </c>
    </row>
    <row r="856" spans="1:111" ht="14.45" customHeight="1" x14ac:dyDescent="0.25">
      <c r="A856" t="s">
        <v>2077</v>
      </c>
      <c r="B856" t="s">
        <v>187</v>
      </c>
      <c r="C856" s="1">
        <v>44740.999321875002</v>
      </c>
      <c r="D856" s="1">
        <v>44847</v>
      </c>
      <c r="E856" t="s">
        <v>170</v>
      </c>
      <c r="G856" t="s">
        <v>113</v>
      </c>
      <c r="H856" t="s">
        <v>113</v>
      </c>
      <c r="I856" t="s">
        <v>113</v>
      </c>
      <c r="J856" t="s">
        <v>2078</v>
      </c>
      <c r="L856" t="s">
        <v>2079</v>
      </c>
      <c r="M856" t="s">
        <v>372</v>
      </c>
      <c r="N856" t="s">
        <v>117</v>
      </c>
      <c r="O856" t="s">
        <v>118</v>
      </c>
      <c r="P856" s="4">
        <v>96950</v>
      </c>
      <c r="Q856" t="s">
        <v>119</v>
      </c>
      <c r="R856" t="s">
        <v>132</v>
      </c>
      <c r="S856" s="5">
        <v>16702333702</v>
      </c>
      <c r="T856">
        <v>0</v>
      </c>
      <c r="U856">
        <v>541219</v>
      </c>
      <c r="V856" t="s">
        <v>120</v>
      </c>
      <c r="X856" t="s">
        <v>142</v>
      </c>
      <c r="Y856" t="s">
        <v>1640</v>
      </c>
      <c r="AA856" t="s">
        <v>2080</v>
      </c>
      <c r="AB856" t="s">
        <v>2079</v>
      </c>
      <c r="AC856" t="s">
        <v>372</v>
      </c>
      <c r="AD856" t="s">
        <v>117</v>
      </c>
      <c r="AE856" t="s">
        <v>118</v>
      </c>
      <c r="AF856" s="4">
        <v>96950</v>
      </c>
      <c r="AG856" t="s">
        <v>119</v>
      </c>
      <c r="AH856" t="s">
        <v>132</v>
      </c>
      <c r="AI856" s="5">
        <v>16702333702</v>
      </c>
      <c r="AJ856">
        <v>0</v>
      </c>
      <c r="AK856" t="s">
        <v>2081</v>
      </c>
      <c r="BC856" t="str">
        <f>"43-3031.00"</f>
        <v>43-3031.00</v>
      </c>
      <c r="BD856" t="s">
        <v>316</v>
      </c>
      <c r="BE856" t="s">
        <v>2082</v>
      </c>
      <c r="BF856" t="s">
        <v>1366</v>
      </c>
      <c r="BG856">
        <v>2</v>
      </c>
      <c r="BH856">
        <v>2</v>
      </c>
      <c r="BI856" s="1">
        <v>44835</v>
      </c>
      <c r="BJ856" s="1">
        <v>45199</v>
      </c>
      <c r="BK856" s="1">
        <v>44847</v>
      </c>
      <c r="BL856" s="1">
        <v>45199</v>
      </c>
      <c r="BM856">
        <v>40</v>
      </c>
      <c r="BN856">
        <v>0</v>
      </c>
      <c r="BO856">
        <v>8</v>
      </c>
      <c r="BP856">
        <v>8</v>
      </c>
      <c r="BQ856">
        <v>8</v>
      </c>
      <c r="BR856">
        <v>8</v>
      </c>
      <c r="BS856">
        <v>8</v>
      </c>
      <c r="BT856">
        <v>0</v>
      </c>
      <c r="BU856" t="str">
        <f>"8:00 AM"</f>
        <v>8:00 AM</v>
      </c>
      <c r="BV856" t="str">
        <f>"5:00 PM"</f>
        <v>5:00 PM</v>
      </c>
      <c r="BW856" t="s">
        <v>394</v>
      </c>
      <c r="BX856">
        <v>0</v>
      </c>
      <c r="BY856">
        <v>24</v>
      </c>
      <c r="BZ856" t="s">
        <v>113</v>
      </c>
      <c r="CB856" t="s">
        <v>2083</v>
      </c>
      <c r="CC856" t="s">
        <v>2079</v>
      </c>
      <c r="CD856" t="s">
        <v>372</v>
      </c>
      <c r="CE856" t="s">
        <v>117</v>
      </c>
      <c r="CF856" t="s">
        <v>118</v>
      </c>
      <c r="CG856" s="4">
        <v>96950</v>
      </c>
      <c r="CH856" s="2">
        <v>10.16</v>
      </c>
      <c r="CI856" s="2">
        <v>10.16</v>
      </c>
      <c r="CJ856" s="2">
        <v>15.24</v>
      </c>
      <c r="CK856" s="2">
        <v>15.24</v>
      </c>
      <c r="CL856" t="s">
        <v>131</v>
      </c>
      <c r="CM856" t="s">
        <v>132</v>
      </c>
      <c r="CN856" t="s">
        <v>133</v>
      </c>
      <c r="CP856" t="s">
        <v>113</v>
      </c>
      <c r="CQ856" t="s">
        <v>134</v>
      </c>
      <c r="CR856" t="s">
        <v>113</v>
      </c>
      <c r="CS856" t="s">
        <v>134</v>
      </c>
      <c r="CT856" t="s">
        <v>132</v>
      </c>
      <c r="CU856" t="s">
        <v>134</v>
      </c>
      <c r="CV856" t="s">
        <v>132</v>
      </c>
      <c r="CW856" t="s">
        <v>132</v>
      </c>
      <c r="CX856" s="5">
        <v>16702333702</v>
      </c>
      <c r="CY856" t="s">
        <v>2081</v>
      </c>
      <c r="CZ856" t="s">
        <v>132</v>
      </c>
      <c r="DA856" t="s">
        <v>134</v>
      </c>
      <c r="DB856" t="s">
        <v>113</v>
      </c>
      <c r="DC856" t="s">
        <v>142</v>
      </c>
      <c r="DD856" t="s">
        <v>1640</v>
      </c>
      <c r="DF856" t="s">
        <v>2078</v>
      </c>
      <c r="DG856" t="s">
        <v>2081</v>
      </c>
    </row>
    <row r="857" spans="1:111" ht="14.45" customHeight="1" x14ac:dyDescent="0.25">
      <c r="A857" t="s">
        <v>2084</v>
      </c>
      <c r="B857" t="s">
        <v>187</v>
      </c>
      <c r="C857" s="1">
        <v>44750.133586574077</v>
      </c>
      <c r="D857" s="1">
        <v>44847</v>
      </c>
      <c r="E857" t="s">
        <v>170</v>
      </c>
      <c r="G857" t="s">
        <v>113</v>
      </c>
      <c r="H857" t="s">
        <v>113</v>
      </c>
      <c r="I857" t="s">
        <v>113</v>
      </c>
      <c r="J857" t="s">
        <v>2085</v>
      </c>
      <c r="K857" t="s">
        <v>2086</v>
      </c>
      <c r="L857" t="s">
        <v>2087</v>
      </c>
      <c r="M857" t="s">
        <v>2088</v>
      </c>
      <c r="N857" t="s">
        <v>815</v>
      </c>
      <c r="O857" t="s">
        <v>118</v>
      </c>
      <c r="P857" s="4">
        <v>96950</v>
      </c>
      <c r="Q857" t="s">
        <v>119</v>
      </c>
      <c r="R857" t="s">
        <v>183</v>
      </c>
      <c r="S857" s="5">
        <v>16702852253</v>
      </c>
      <c r="U857">
        <v>31181</v>
      </c>
      <c r="V857" t="s">
        <v>120</v>
      </c>
      <c r="X857" t="s">
        <v>2089</v>
      </c>
      <c r="Y857" t="s">
        <v>2090</v>
      </c>
      <c r="Z857" t="s">
        <v>2091</v>
      </c>
      <c r="AA857" t="s">
        <v>2092</v>
      </c>
      <c r="AB857" t="s">
        <v>2087</v>
      </c>
      <c r="AC857" t="s">
        <v>2088</v>
      </c>
      <c r="AD857" t="s">
        <v>815</v>
      </c>
      <c r="AE857" t="s">
        <v>118</v>
      </c>
      <c r="AF857" s="4">
        <v>96950</v>
      </c>
      <c r="AG857" t="s">
        <v>119</v>
      </c>
      <c r="AH857" t="s">
        <v>183</v>
      </c>
      <c r="AI857" s="5">
        <v>16702852253</v>
      </c>
      <c r="AK857" t="s">
        <v>2093</v>
      </c>
      <c r="BC857" t="str">
        <f>"51-3011.00"</f>
        <v>51-3011.00</v>
      </c>
      <c r="BD857" t="s">
        <v>718</v>
      </c>
      <c r="BE857" t="s">
        <v>2094</v>
      </c>
      <c r="BF857" t="s">
        <v>1654</v>
      </c>
      <c r="BG857">
        <v>1</v>
      </c>
      <c r="BH857">
        <v>1</v>
      </c>
      <c r="BI857" s="1">
        <v>44775</v>
      </c>
      <c r="BJ857" s="1">
        <v>45139</v>
      </c>
      <c r="BK857" s="1">
        <v>44847</v>
      </c>
      <c r="BL857" s="1">
        <v>45139</v>
      </c>
      <c r="BM857">
        <v>35</v>
      </c>
      <c r="BN857">
        <v>0</v>
      </c>
      <c r="BO857">
        <v>6</v>
      </c>
      <c r="BP857">
        <v>5</v>
      </c>
      <c r="BQ857">
        <v>6</v>
      </c>
      <c r="BR857">
        <v>6</v>
      </c>
      <c r="BS857">
        <v>6</v>
      </c>
      <c r="BT857">
        <v>6</v>
      </c>
      <c r="BU857" t="str">
        <f>"3:00 AM"</f>
        <v>3:00 AM</v>
      </c>
      <c r="BV857" t="str">
        <f>"2:00 PM"</f>
        <v>2:00 PM</v>
      </c>
      <c r="BW857" t="s">
        <v>128</v>
      </c>
      <c r="BX857">
        <v>0</v>
      </c>
      <c r="BY857">
        <v>12</v>
      </c>
      <c r="BZ857" t="s">
        <v>113</v>
      </c>
      <c r="CB857" s="3" t="s">
        <v>2095</v>
      </c>
      <c r="CC857" t="s">
        <v>2087</v>
      </c>
      <c r="CD857" t="s">
        <v>2088</v>
      </c>
      <c r="CE857" t="s">
        <v>815</v>
      </c>
      <c r="CF857" t="s">
        <v>118</v>
      </c>
      <c r="CG857" s="4">
        <v>96950</v>
      </c>
      <c r="CH857" s="2">
        <v>7.96</v>
      </c>
      <c r="CI857" s="2">
        <v>7.96</v>
      </c>
      <c r="CJ857" s="2">
        <v>11.94</v>
      </c>
      <c r="CK857" s="2">
        <v>11.94</v>
      </c>
      <c r="CL857" t="s">
        <v>131</v>
      </c>
      <c r="CM857" t="s">
        <v>183</v>
      </c>
      <c r="CN857" t="s">
        <v>133</v>
      </c>
      <c r="CP857" t="s">
        <v>113</v>
      </c>
      <c r="CQ857" t="s">
        <v>134</v>
      </c>
      <c r="CR857" t="s">
        <v>113</v>
      </c>
      <c r="CS857" t="s">
        <v>134</v>
      </c>
      <c r="CT857" t="s">
        <v>132</v>
      </c>
      <c r="CU857" t="s">
        <v>134</v>
      </c>
      <c r="CV857" t="s">
        <v>132</v>
      </c>
      <c r="CW857" t="s">
        <v>2096</v>
      </c>
      <c r="CX857" s="5">
        <v>16702852253</v>
      </c>
      <c r="CY857" t="s">
        <v>2093</v>
      </c>
      <c r="CZ857" t="s">
        <v>399</v>
      </c>
      <c r="DA857" t="s">
        <v>134</v>
      </c>
      <c r="DB857" t="s">
        <v>113</v>
      </c>
    </row>
    <row r="858" spans="1:111" ht="14.45" customHeight="1" x14ac:dyDescent="0.25">
      <c r="A858" t="s">
        <v>2097</v>
      </c>
      <c r="B858" t="s">
        <v>187</v>
      </c>
      <c r="C858" s="1">
        <v>44740.336169675924</v>
      </c>
      <c r="D858" s="1">
        <v>44847</v>
      </c>
      <c r="E858" t="s">
        <v>170</v>
      </c>
      <c r="G858" t="s">
        <v>113</v>
      </c>
      <c r="H858" t="s">
        <v>113</v>
      </c>
      <c r="I858" t="s">
        <v>113</v>
      </c>
      <c r="J858" t="s">
        <v>2098</v>
      </c>
      <c r="K858" t="s">
        <v>2099</v>
      </c>
      <c r="L858" t="s">
        <v>2100</v>
      </c>
      <c r="M858" t="s">
        <v>397</v>
      </c>
      <c r="N858" t="s">
        <v>117</v>
      </c>
      <c r="O858" t="s">
        <v>118</v>
      </c>
      <c r="P858" s="4">
        <v>96950</v>
      </c>
      <c r="Q858" t="s">
        <v>119</v>
      </c>
      <c r="R858" t="s">
        <v>118</v>
      </c>
      <c r="S858" s="5">
        <v>16718884941</v>
      </c>
      <c r="U858">
        <v>53111</v>
      </c>
      <c r="V858" t="s">
        <v>120</v>
      </c>
      <c r="X858" t="s">
        <v>1711</v>
      </c>
      <c r="Y858" t="s">
        <v>2101</v>
      </c>
      <c r="Z858" t="s">
        <v>2102</v>
      </c>
      <c r="AA858" t="s">
        <v>238</v>
      </c>
      <c r="AB858" t="s">
        <v>2100</v>
      </c>
      <c r="AC858" t="s">
        <v>397</v>
      </c>
      <c r="AD858" t="s">
        <v>117</v>
      </c>
      <c r="AE858" t="s">
        <v>118</v>
      </c>
      <c r="AF858" s="4">
        <v>96950</v>
      </c>
      <c r="AG858" t="s">
        <v>119</v>
      </c>
      <c r="AH858" t="s">
        <v>118</v>
      </c>
      <c r="AI858" s="5">
        <v>16718884941</v>
      </c>
      <c r="AK858" t="s">
        <v>2103</v>
      </c>
      <c r="BC858" t="str">
        <f>"49-9071.00"</f>
        <v>49-9071.00</v>
      </c>
      <c r="BD858" t="s">
        <v>240</v>
      </c>
      <c r="BE858" t="s">
        <v>2104</v>
      </c>
      <c r="BF858" t="s">
        <v>275</v>
      </c>
      <c r="BG858">
        <v>5</v>
      </c>
      <c r="BH858">
        <v>5</v>
      </c>
      <c r="BI858" s="1">
        <v>44835</v>
      </c>
      <c r="BJ858" s="1">
        <v>45199</v>
      </c>
      <c r="BK858" s="1">
        <v>44847</v>
      </c>
      <c r="BL858" s="1">
        <v>45199</v>
      </c>
      <c r="BM858">
        <v>40</v>
      </c>
      <c r="BN858">
        <v>0</v>
      </c>
      <c r="BO858">
        <v>8</v>
      </c>
      <c r="BP858">
        <v>8</v>
      </c>
      <c r="BQ858">
        <v>8</v>
      </c>
      <c r="BR858">
        <v>8</v>
      </c>
      <c r="BS858">
        <v>8</v>
      </c>
      <c r="BT858">
        <v>0</v>
      </c>
      <c r="BU858" t="str">
        <f>"8:00 AM"</f>
        <v>8:00 AM</v>
      </c>
      <c r="BV858" t="str">
        <f>"5:00 PM"</f>
        <v>5:00 PM</v>
      </c>
      <c r="BW858" t="s">
        <v>164</v>
      </c>
      <c r="BX858">
        <v>0</v>
      </c>
      <c r="BY858">
        <v>12</v>
      </c>
      <c r="BZ858" t="s">
        <v>113</v>
      </c>
      <c r="CB858" t="s">
        <v>2105</v>
      </c>
      <c r="CC858" t="s">
        <v>2106</v>
      </c>
      <c r="CD858" t="s">
        <v>397</v>
      </c>
      <c r="CE858" t="s">
        <v>117</v>
      </c>
      <c r="CF858" t="s">
        <v>118</v>
      </c>
      <c r="CG858" s="4">
        <v>96950</v>
      </c>
      <c r="CH858" s="2">
        <v>8.7200000000000006</v>
      </c>
      <c r="CI858" s="2">
        <v>9.5</v>
      </c>
      <c r="CJ858" s="2">
        <v>13.08</v>
      </c>
      <c r="CK858" s="2">
        <v>14.25</v>
      </c>
      <c r="CL858" t="s">
        <v>131</v>
      </c>
      <c r="CM858" t="s">
        <v>132</v>
      </c>
      <c r="CN858" t="s">
        <v>1330</v>
      </c>
      <c r="CP858" t="s">
        <v>113</v>
      </c>
      <c r="CQ858" t="s">
        <v>134</v>
      </c>
      <c r="CR858" t="s">
        <v>134</v>
      </c>
      <c r="CS858" t="s">
        <v>134</v>
      </c>
      <c r="CT858" t="s">
        <v>132</v>
      </c>
      <c r="CU858" t="s">
        <v>134</v>
      </c>
      <c r="CV858" t="s">
        <v>132</v>
      </c>
      <c r="CW858" t="s">
        <v>1460</v>
      </c>
      <c r="CX858" s="5">
        <v>16718884941</v>
      </c>
      <c r="CY858" t="s">
        <v>2103</v>
      </c>
      <c r="CZ858" t="s">
        <v>132</v>
      </c>
      <c r="DA858" t="s">
        <v>134</v>
      </c>
      <c r="DB858" t="s">
        <v>113</v>
      </c>
    </row>
    <row r="859" spans="1:111" ht="14.45" customHeight="1" x14ac:dyDescent="0.25">
      <c r="A859" t="s">
        <v>2107</v>
      </c>
      <c r="B859" t="s">
        <v>187</v>
      </c>
      <c r="C859" s="1">
        <v>44741.957306944445</v>
      </c>
      <c r="D859" s="1">
        <v>44847</v>
      </c>
      <c r="E859" t="s">
        <v>112</v>
      </c>
      <c r="F859" s="1">
        <v>44833.833333333336</v>
      </c>
      <c r="G859" t="s">
        <v>113</v>
      </c>
      <c r="H859" t="s">
        <v>113</v>
      </c>
      <c r="I859" t="s">
        <v>113</v>
      </c>
      <c r="J859" t="s">
        <v>812</v>
      </c>
      <c r="L859" t="s">
        <v>813</v>
      </c>
      <c r="M859" t="s">
        <v>814</v>
      </c>
      <c r="N859" t="s">
        <v>815</v>
      </c>
      <c r="O859" t="s">
        <v>118</v>
      </c>
      <c r="P859" s="4">
        <v>96950</v>
      </c>
      <c r="Q859" t="s">
        <v>119</v>
      </c>
      <c r="S859" s="5">
        <v>16702345828</v>
      </c>
      <c r="U859">
        <v>2362</v>
      </c>
      <c r="V859" t="s">
        <v>120</v>
      </c>
      <c r="X859" t="s">
        <v>816</v>
      </c>
      <c r="Y859" t="s">
        <v>817</v>
      </c>
      <c r="AA859" t="s">
        <v>326</v>
      </c>
      <c r="AB859" t="s">
        <v>813</v>
      </c>
      <c r="AC859" t="s">
        <v>814</v>
      </c>
      <c r="AD859" t="s">
        <v>815</v>
      </c>
      <c r="AE859" t="s">
        <v>118</v>
      </c>
      <c r="AF859" s="4">
        <v>96950</v>
      </c>
      <c r="AG859" t="s">
        <v>119</v>
      </c>
      <c r="AI859" s="5">
        <v>16702345828</v>
      </c>
      <c r="AK859" t="s">
        <v>818</v>
      </c>
      <c r="BC859" t="str">
        <f>"47-2073.00"</f>
        <v>47-2073.00</v>
      </c>
      <c r="BD859" t="s">
        <v>2108</v>
      </c>
      <c r="BE859" t="s">
        <v>2109</v>
      </c>
      <c r="BF859" t="s">
        <v>2110</v>
      </c>
      <c r="BG859">
        <v>1</v>
      </c>
      <c r="BH859">
        <v>1</v>
      </c>
      <c r="BI859" s="1">
        <v>44835</v>
      </c>
      <c r="BJ859" s="1">
        <v>45199</v>
      </c>
      <c r="BK859" s="1">
        <v>44847</v>
      </c>
      <c r="BL859" s="1">
        <v>45199</v>
      </c>
      <c r="BM859">
        <v>40</v>
      </c>
      <c r="BN859">
        <v>0</v>
      </c>
      <c r="BO859">
        <v>8</v>
      </c>
      <c r="BP859">
        <v>8</v>
      </c>
      <c r="BQ859">
        <v>8</v>
      </c>
      <c r="BR859">
        <v>8</v>
      </c>
      <c r="BS859">
        <v>8</v>
      </c>
      <c r="BT859">
        <v>0</v>
      </c>
      <c r="BU859" t="str">
        <f>"8:00 AM"</f>
        <v>8:00 AM</v>
      </c>
      <c r="BV859" t="str">
        <f>"5:00 PM"</f>
        <v>5:00 PM</v>
      </c>
      <c r="BW859" t="s">
        <v>164</v>
      </c>
      <c r="BX859">
        <v>0</v>
      </c>
      <c r="BY859">
        <v>12</v>
      </c>
      <c r="BZ859" t="s">
        <v>113</v>
      </c>
      <c r="CB859" t="s">
        <v>557</v>
      </c>
      <c r="CC859" t="s">
        <v>813</v>
      </c>
      <c r="CD859" t="s">
        <v>814</v>
      </c>
      <c r="CE859" t="s">
        <v>815</v>
      </c>
      <c r="CF859" t="s">
        <v>118</v>
      </c>
      <c r="CG859" s="4">
        <v>96950</v>
      </c>
      <c r="CH859" s="2">
        <v>9.76</v>
      </c>
      <c r="CI859" s="2">
        <v>9.76</v>
      </c>
      <c r="CJ859" s="2">
        <v>14.64</v>
      </c>
      <c r="CK859" s="2">
        <v>14.64</v>
      </c>
      <c r="CL859" t="s">
        <v>131</v>
      </c>
      <c r="CM859" t="s">
        <v>557</v>
      </c>
      <c r="CN859" t="s">
        <v>133</v>
      </c>
      <c r="CP859" t="s">
        <v>113</v>
      </c>
      <c r="CQ859" t="s">
        <v>134</v>
      </c>
      <c r="CR859" t="s">
        <v>113</v>
      </c>
      <c r="CS859" t="s">
        <v>134</v>
      </c>
      <c r="CT859" t="s">
        <v>132</v>
      </c>
      <c r="CU859" t="s">
        <v>134</v>
      </c>
      <c r="CV859" t="s">
        <v>132</v>
      </c>
      <c r="CW859" t="s">
        <v>557</v>
      </c>
      <c r="CX859" s="5">
        <v>16702345828</v>
      </c>
      <c r="CY859" t="s">
        <v>818</v>
      </c>
      <c r="CZ859" t="s">
        <v>132</v>
      </c>
      <c r="DA859" t="s">
        <v>134</v>
      </c>
      <c r="DB859" t="s">
        <v>113</v>
      </c>
      <c r="DC859" t="s">
        <v>1847</v>
      </c>
      <c r="DD859" t="s">
        <v>1848</v>
      </c>
      <c r="DF859" t="s">
        <v>1849</v>
      </c>
      <c r="DG859" t="s">
        <v>1850</v>
      </c>
    </row>
    <row r="860" spans="1:111" ht="14.45" customHeight="1" x14ac:dyDescent="0.25">
      <c r="A860" t="s">
        <v>2111</v>
      </c>
      <c r="B860" t="s">
        <v>187</v>
      </c>
      <c r="C860" s="1">
        <v>44742.024461226851</v>
      </c>
      <c r="D860" s="1">
        <v>44847</v>
      </c>
      <c r="E860" t="s">
        <v>170</v>
      </c>
      <c r="G860" t="s">
        <v>113</v>
      </c>
      <c r="H860" t="s">
        <v>113</v>
      </c>
      <c r="I860" t="s">
        <v>113</v>
      </c>
      <c r="J860" t="s">
        <v>812</v>
      </c>
      <c r="L860" t="s">
        <v>813</v>
      </c>
      <c r="M860" t="s">
        <v>814</v>
      </c>
      <c r="N860" t="s">
        <v>815</v>
      </c>
      <c r="O860" t="s">
        <v>118</v>
      </c>
      <c r="P860" s="4">
        <v>96950</v>
      </c>
      <c r="Q860" t="s">
        <v>119</v>
      </c>
      <c r="S860" s="5">
        <v>16702345828</v>
      </c>
      <c r="U860">
        <v>2362</v>
      </c>
      <c r="V860" t="s">
        <v>120</v>
      </c>
      <c r="X860" t="s">
        <v>816</v>
      </c>
      <c r="Y860" t="s">
        <v>817</v>
      </c>
      <c r="AA860" t="s">
        <v>326</v>
      </c>
      <c r="AB860" t="s">
        <v>813</v>
      </c>
      <c r="AC860" t="s">
        <v>814</v>
      </c>
      <c r="AD860" t="s">
        <v>815</v>
      </c>
      <c r="AE860" t="s">
        <v>118</v>
      </c>
      <c r="AF860" s="4">
        <v>96950</v>
      </c>
      <c r="AG860" t="s">
        <v>119</v>
      </c>
      <c r="AI860" s="5">
        <v>16702345828</v>
      </c>
      <c r="AK860" t="s">
        <v>818</v>
      </c>
      <c r="BC860" t="str">
        <f>"49-9071.00"</f>
        <v>49-9071.00</v>
      </c>
      <c r="BD860" t="s">
        <v>240</v>
      </c>
      <c r="BE860" t="s">
        <v>2112</v>
      </c>
      <c r="BF860" t="s">
        <v>2113</v>
      </c>
      <c r="BG860">
        <v>5</v>
      </c>
      <c r="BH860">
        <v>5</v>
      </c>
      <c r="BI860" s="1">
        <v>44835</v>
      </c>
      <c r="BJ860" s="1">
        <v>45199</v>
      </c>
      <c r="BK860" s="1">
        <v>44847</v>
      </c>
      <c r="BL860" s="1">
        <v>45199</v>
      </c>
      <c r="BM860">
        <v>40</v>
      </c>
      <c r="BN860">
        <v>0</v>
      </c>
      <c r="BO860">
        <v>8</v>
      </c>
      <c r="BP860">
        <v>8</v>
      </c>
      <c r="BQ860">
        <v>8</v>
      </c>
      <c r="BR860">
        <v>8</v>
      </c>
      <c r="BS860">
        <v>8</v>
      </c>
      <c r="BT860">
        <v>0</v>
      </c>
      <c r="BU860" t="str">
        <f>"8:00 AM"</f>
        <v>8:00 AM</v>
      </c>
      <c r="BV860" t="str">
        <f>"5:00 PM"</f>
        <v>5:00 PM</v>
      </c>
      <c r="BW860" t="s">
        <v>164</v>
      </c>
      <c r="BX860">
        <v>0</v>
      </c>
      <c r="BY860">
        <v>24</v>
      </c>
      <c r="BZ860" t="s">
        <v>113</v>
      </c>
      <c r="CB860" t="s">
        <v>557</v>
      </c>
      <c r="CC860" t="s">
        <v>813</v>
      </c>
      <c r="CD860" t="s">
        <v>814</v>
      </c>
      <c r="CE860" t="s">
        <v>815</v>
      </c>
      <c r="CF860" t="s">
        <v>118</v>
      </c>
      <c r="CG860" s="4">
        <v>96950</v>
      </c>
      <c r="CH860" s="2">
        <v>8.7200000000000006</v>
      </c>
      <c r="CI860" s="2">
        <v>8.7200000000000006</v>
      </c>
      <c r="CJ860" s="2">
        <v>13.08</v>
      </c>
      <c r="CK860" s="2">
        <v>13.08</v>
      </c>
      <c r="CL860" t="s">
        <v>131</v>
      </c>
      <c r="CM860" t="s">
        <v>557</v>
      </c>
      <c r="CN860" t="s">
        <v>133</v>
      </c>
      <c r="CP860" t="s">
        <v>113</v>
      </c>
      <c r="CQ860" t="s">
        <v>134</v>
      </c>
      <c r="CR860" t="s">
        <v>113</v>
      </c>
      <c r="CS860" t="s">
        <v>134</v>
      </c>
      <c r="CT860" t="s">
        <v>132</v>
      </c>
      <c r="CU860" t="s">
        <v>134</v>
      </c>
      <c r="CV860" t="s">
        <v>132</v>
      </c>
      <c r="CW860" t="s">
        <v>557</v>
      </c>
      <c r="CX860" s="5">
        <v>16702345828</v>
      </c>
      <c r="CY860" t="s">
        <v>818</v>
      </c>
      <c r="CZ860" t="s">
        <v>132</v>
      </c>
      <c r="DA860" t="s">
        <v>134</v>
      </c>
      <c r="DB860" t="s">
        <v>113</v>
      </c>
      <c r="DC860" t="s">
        <v>1847</v>
      </c>
      <c r="DD860" t="s">
        <v>1848</v>
      </c>
      <c r="DF860" t="s">
        <v>1849</v>
      </c>
      <c r="DG860" t="s">
        <v>1850</v>
      </c>
    </row>
    <row r="861" spans="1:111" ht="14.45" customHeight="1" x14ac:dyDescent="0.25">
      <c r="A861" t="s">
        <v>2114</v>
      </c>
      <c r="B861" t="s">
        <v>111</v>
      </c>
      <c r="C861" s="1">
        <v>44752.40010486111</v>
      </c>
      <c r="D861" s="1">
        <v>44847</v>
      </c>
      <c r="E861" t="s">
        <v>170</v>
      </c>
      <c r="G861" t="s">
        <v>113</v>
      </c>
      <c r="H861" t="s">
        <v>113</v>
      </c>
      <c r="I861" t="s">
        <v>113</v>
      </c>
      <c r="J861" t="s">
        <v>2115</v>
      </c>
      <c r="K861" t="s">
        <v>2116</v>
      </c>
      <c r="L861" t="s">
        <v>2117</v>
      </c>
      <c r="M861" t="s">
        <v>2118</v>
      </c>
      <c r="N861" t="s">
        <v>117</v>
      </c>
      <c r="O861" t="s">
        <v>118</v>
      </c>
      <c r="P861" s="4">
        <v>96950</v>
      </c>
      <c r="Q861" t="s">
        <v>119</v>
      </c>
      <c r="S861" s="5">
        <v>16702352366</v>
      </c>
      <c r="U861">
        <v>445110</v>
      </c>
      <c r="V861" t="s">
        <v>120</v>
      </c>
      <c r="X861" t="s">
        <v>2119</v>
      </c>
      <c r="Y861" t="s">
        <v>2120</v>
      </c>
      <c r="Z861" t="s">
        <v>794</v>
      </c>
      <c r="AA861" t="s">
        <v>2121</v>
      </c>
      <c r="AB861" t="s">
        <v>2117</v>
      </c>
      <c r="AC861" t="s">
        <v>2118</v>
      </c>
      <c r="AD861" t="s">
        <v>117</v>
      </c>
      <c r="AE861" t="s">
        <v>118</v>
      </c>
      <c r="AF861" s="4">
        <v>96950</v>
      </c>
      <c r="AG861" t="s">
        <v>119</v>
      </c>
      <c r="AI861" s="5">
        <v>16702352366</v>
      </c>
      <c r="AK861" t="s">
        <v>2122</v>
      </c>
      <c r="BC861" t="str">
        <f>"51-3021.00"</f>
        <v>51-3021.00</v>
      </c>
      <c r="BD861" t="s">
        <v>2123</v>
      </c>
      <c r="BE861" t="s">
        <v>2124</v>
      </c>
      <c r="BF861" t="s">
        <v>2125</v>
      </c>
      <c r="BG861">
        <v>1</v>
      </c>
      <c r="BI861" s="1">
        <v>44866</v>
      </c>
      <c r="BJ861" s="1">
        <v>45199</v>
      </c>
      <c r="BM861">
        <v>40</v>
      </c>
      <c r="BN861">
        <v>8</v>
      </c>
      <c r="BO861">
        <v>0</v>
      </c>
      <c r="BP861">
        <v>8</v>
      </c>
      <c r="BQ861">
        <v>8</v>
      </c>
      <c r="BR861">
        <v>0</v>
      </c>
      <c r="BS861">
        <v>8</v>
      </c>
      <c r="BT861">
        <v>8</v>
      </c>
      <c r="BU861" t="str">
        <f>"7:30 AM"</f>
        <v>7:30 AM</v>
      </c>
      <c r="BV861" t="str">
        <f>"4:30 PM"</f>
        <v>4:30 PM</v>
      </c>
      <c r="BW861" t="s">
        <v>164</v>
      </c>
      <c r="BX861">
        <v>0</v>
      </c>
      <c r="BY861">
        <v>12</v>
      </c>
      <c r="BZ861" t="s">
        <v>113</v>
      </c>
      <c r="CB861" s="3" t="s">
        <v>2126</v>
      </c>
      <c r="CC861" t="s">
        <v>2117</v>
      </c>
      <c r="CD861" t="s">
        <v>2118</v>
      </c>
      <c r="CE861" t="s">
        <v>117</v>
      </c>
      <c r="CF861" t="s">
        <v>118</v>
      </c>
      <c r="CG861" s="4">
        <v>96950</v>
      </c>
      <c r="CH861" s="2">
        <v>8.1</v>
      </c>
      <c r="CI861" s="2">
        <v>8.1</v>
      </c>
      <c r="CJ861" s="2">
        <v>12.15</v>
      </c>
      <c r="CK861" s="2">
        <v>12.15</v>
      </c>
      <c r="CL861" t="s">
        <v>131</v>
      </c>
      <c r="CM861" t="s">
        <v>132</v>
      </c>
      <c r="CN861" t="s">
        <v>133</v>
      </c>
      <c r="CP861" t="s">
        <v>113</v>
      </c>
      <c r="CQ861" t="s">
        <v>134</v>
      </c>
      <c r="CR861" t="s">
        <v>113</v>
      </c>
      <c r="CS861" t="s">
        <v>134</v>
      </c>
      <c r="CT861" t="s">
        <v>132</v>
      </c>
      <c r="CU861" t="s">
        <v>134</v>
      </c>
      <c r="CV861" t="s">
        <v>132</v>
      </c>
      <c r="CW861" t="s">
        <v>132</v>
      </c>
      <c r="CX861" s="5">
        <v>16702352366</v>
      </c>
      <c r="CY861" t="s">
        <v>2127</v>
      </c>
      <c r="CZ861" t="s">
        <v>132</v>
      </c>
      <c r="DA861" t="s">
        <v>134</v>
      </c>
      <c r="DB861" t="s">
        <v>113</v>
      </c>
      <c r="DC861" t="s">
        <v>2128</v>
      </c>
      <c r="DD861" t="s">
        <v>2129</v>
      </c>
      <c r="DE861" t="s">
        <v>246</v>
      </c>
      <c r="DF861" t="s">
        <v>2130</v>
      </c>
      <c r="DG861" t="s">
        <v>2131</v>
      </c>
    </row>
    <row r="862" spans="1:111" ht="14.45" customHeight="1" x14ac:dyDescent="0.25">
      <c r="A862" t="s">
        <v>2132</v>
      </c>
      <c r="B862" t="s">
        <v>356</v>
      </c>
      <c r="C862" s="1">
        <v>44750.191181365743</v>
      </c>
      <c r="D862" s="1">
        <v>44847</v>
      </c>
      <c r="E862" t="s">
        <v>170</v>
      </c>
      <c r="G862" t="s">
        <v>113</v>
      </c>
      <c r="H862" t="s">
        <v>113</v>
      </c>
      <c r="I862" t="s">
        <v>113</v>
      </c>
      <c r="J862" t="s">
        <v>2133</v>
      </c>
      <c r="K862" t="s">
        <v>2134</v>
      </c>
      <c r="L862" t="s">
        <v>473</v>
      </c>
      <c r="M862" t="s">
        <v>1256</v>
      </c>
      <c r="N862" t="s">
        <v>117</v>
      </c>
      <c r="O862" t="s">
        <v>118</v>
      </c>
      <c r="P862" s="4">
        <v>96950</v>
      </c>
      <c r="Q862" t="s">
        <v>119</v>
      </c>
      <c r="S862" s="5">
        <v>16702872161</v>
      </c>
      <c r="U862">
        <v>81141</v>
      </c>
      <c r="V862" t="s">
        <v>120</v>
      </c>
      <c r="X862" t="s">
        <v>475</v>
      </c>
      <c r="Y862" t="s">
        <v>2135</v>
      </c>
      <c r="AA862" t="s">
        <v>255</v>
      </c>
      <c r="AB862" t="s">
        <v>473</v>
      </c>
      <c r="AC862" t="s">
        <v>1256</v>
      </c>
      <c r="AD862" t="s">
        <v>117</v>
      </c>
      <c r="AE862" t="s">
        <v>118</v>
      </c>
      <c r="AF862" s="4">
        <v>96950</v>
      </c>
      <c r="AG862" t="s">
        <v>119</v>
      </c>
      <c r="AI862" s="5">
        <v>16702872161</v>
      </c>
      <c r="AK862" t="s">
        <v>1258</v>
      </c>
      <c r="BC862" t="str">
        <f>"37-2011.00"</f>
        <v>37-2011.00</v>
      </c>
      <c r="BD862" t="s">
        <v>125</v>
      </c>
      <c r="BE862" t="s">
        <v>2136</v>
      </c>
      <c r="BF862" t="s">
        <v>2137</v>
      </c>
      <c r="BG862">
        <v>4</v>
      </c>
      <c r="BI862" s="1">
        <v>44835</v>
      </c>
      <c r="BJ862" s="1">
        <v>45199</v>
      </c>
      <c r="BM862">
        <v>35</v>
      </c>
      <c r="BN862">
        <v>0</v>
      </c>
      <c r="BO862">
        <v>7</v>
      </c>
      <c r="BP862">
        <v>7</v>
      </c>
      <c r="BQ862">
        <v>7</v>
      </c>
      <c r="BR862">
        <v>7</v>
      </c>
      <c r="BS862">
        <v>7</v>
      </c>
      <c r="BT862">
        <v>0</v>
      </c>
      <c r="BU862" t="str">
        <f>"9:00 AM"</f>
        <v>9:00 AM</v>
      </c>
      <c r="BV862" t="str">
        <f>"5:00 PM"</f>
        <v>5:00 PM</v>
      </c>
      <c r="BW862" t="s">
        <v>164</v>
      </c>
      <c r="BX862">
        <v>0</v>
      </c>
      <c r="BY862">
        <v>3</v>
      </c>
      <c r="BZ862" t="s">
        <v>113</v>
      </c>
      <c r="CB862" t="s">
        <v>2138</v>
      </c>
      <c r="CC862" t="s">
        <v>473</v>
      </c>
      <c r="CD862" t="s">
        <v>1256</v>
      </c>
      <c r="CE862" t="s">
        <v>117</v>
      </c>
      <c r="CF862" t="s">
        <v>118</v>
      </c>
      <c r="CG862" s="4">
        <v>96950</v>
      </c>
      <c r="CH862" s="2">
        <v>7.93</v>
      </c>
      <c r="CI862" s="2">
        <v>7.93</v>
      </c>
      <c r="CJ862" s="2">
        <v>11.9</v>
      </c>
      <c r="CK862" s="2">
        <v>11.9</v>
      </c>
      <c r="CL862" t="s">
        <v>131</v>
      </c>
      <c r="CM862" t="s">
        <v>183</v>
      </c>
      <c r="CN862" t="s">
        <v>133</v>
      </c>
      <c r="CP862" t="s">
        <v>113</v>
      </c>
      <c r="CQ862" t="s">
        <v>134</v>
      </c>
      <c r="CR862" t="s">
        <v>113</v>
      </c>
      <c r="CS862" t="s">
        <v>134</v>
      </c>
      <c r="CT862" t="s">
        <v>132</v>
      </c>
      <c r="CU862" t="s">
        <v>134</v>
      </c>
      <c r="CV862" t="s">
        <v>132</v>
      </c>
      <c r="CW862" t="s">
        <v>1195</v>
      </c>
      <c r="CX862" s="5">
        <v>16702872161</v>
      </c>
      <c r="CY862" t="s">
        <v>2139</v>
      </c>
      <c r="CZ862" t="s">
        <v>132</v>
      </c>
      <c r="DA862" t="s">
        <v>134</v>
      </c>
      <c r="DB862" t="s">
        <v>113</v>
      </c>
      <c r="DC862" t="s">
        <v>475</v>
      </c>
      <c r="DD862" t="s">
        <v>485</v>
      </c>
      <c r="DF862" t="s">
        <v>2140</v>
      </c>
      <c r="DG862" t="s">
        <v>1258</v>
      </c>
    </row>
    <row r="863" spans="1:111" ht="14.45" customHeight="1" x14ac:dyDescent="0.25">
      <c r="A863" t="s">
        <v>2141</v>
      </c>
      <c r="B863" t="s">
        <v>187</v>
      </c>
      <c r="C863" s="1">
        <v>44741.906054050924</v>
      </c>
      <c r="D863" s="1">
        <v>44847</v>
      </c>
      <c r="E863" t="s">
        <v>112</v>
      </c>
      <c r="F863" s="1">
        <v>44833.833333333336</v>
      </c>
      <c r="G863" t="s">
        <v>113</v>
      </c>
      <c r="H863" t="s">
        <v>113</v>
      </c>
      <c r="I863" t="s">
        <v>113</v>
      </c>
      <c r="J863" t="s">
        <v>812</v>
      </c>
      <c r="L863" t="s">
        <v>813</v>
      </c>
      <c r="M863" t="s">
        <v>814</v>
      </c>
      <c r="N863" t="s">
        <v>815</v>
      </c>
      <c r="O863" t="s">
        <v>118</v>
      </c>
      <c r="P863" s="4">
        <v>96950</v>
      </c>
      <c r="Q863" t="s">
        <v>119</v>
      </c>
      <c r="S863" s="5">
        <v>16702345828</v>
      </c>
      <c r="U863">
        <v>2362</v>
      </c>
      <c r="V863" t="s">
        <v>120</v>
      </c>
      <c r="X863" t="s">
        <v>816</v>
      </c>
      <c r="Y863" t="s">
        <v>817</v>
      </c>
      <c r="AA863" t="s">
        <v>326</v>
      </c>
      <c r="AB863" t="s">
        <v>813</v>
      </c>
      <c r="AC863" t="s">
        <v>814</v>
      </c>
      <c r="AD863" t="s">
        <v>815</v>
      </c>
      <c r="AE863" t="s">
        <v>118</v>
      </c>
      <c r="AF863" s="4">
        <v>96950</v>
      </c>
      <c r="AG863" t="s">
        <v>119</v>
      </c>
      <c r="AI863" s="5">
        <v>16702345828</v>
      </c>
      <c r="AK863" t="s">
        <v>818</v>
      </c>
      <c r="BC863" t="str">
        <f>"17-3022.00"</f>
        <v>17-3022.00</v>
      </c>
      <c r="BD863" t="s">
        <v>1844</v>
      </c>
      <c r="BE863" t="s">
        <v>1845</v>
      </c>
      <c r="BF863" t="s">
        <v>1846</v>
      </c>
      <c r="BG863">
        <v>4</v>
      </c>
      <c r="BH863">
        <v>4</v>
      </c>
      <c r="BI863" s="1">
        <v>44835</v>
      </c>
      <c r="BJ863" s="1">
        <v>45199</v>
      </c>
      <c r="BK863" s="1">
        <v>44847</v>
      </c>
      <c r="BL863" s="1">
        <v>45199</v>
      </c>
      <c r="BM863">
        <v>40</v>
      </c>
      <c r="BN863">
        <v>0</v>
      </c>
      <c r="BO863">
        <v>8</v>
      </c>
      <c r="BP863">
        <v>8</v>
      </c>
      <c r="BQ863">
        <v>8</v>
      </c>
      <c r="BR863">
        <v>8</v>
      </c>
      <c r="BS863">
        <v>8</v>
      </c>
      <c r="BT863">
        <v>0</v>
      </c>
      <c r="BU863" t="str">
        <f>"8:00 AM"</f>
        <v>8:00 AM</v>
      </c>
      <c r="BV863" t="str">
        <f>"5:00 PM"</f>
        <v>5:00 PM</v>
      </c>
      <c r="BW863" t="s">
        <v>394</v>
      </c>
      <c r="BX863">
        <v>0</v>
      </c>
      <c r="BY863">
        <v>24</v>
      </c>
      <c r="BZ863" t="s">
        <v>113</v>
      </c>
      <c r="CB863" t="s">
        <v>557</v>
      </c>
      <c r="CC863" t="s">
        <v>813</v>
      </c>
      <c r="CD863" t="s">
        <v>814</v>
      </c>
      <c r="CE863" t="s">
        <v>815</v>
      </c>
      <c r="CF863" t="s">
        <v>118</v>
      </c>
      <c r="CG863" s="4">
        <v>96950</v>
      </c>
      <c r="CH863" s="2">
        <v>16.329999999999998</v>
      </c>
      <c r="CI863" s="2">
        <v>16.329999999999998</v>
      </c>
      <c r="CJ863" s="2">
        <v>24.5</v>
      </c>
      <c r="CK863" s="2">
        <v>24.5</v>
      </c>
      <c r="CL863" t="s">
        <v>131</v>
      </c>
      <c r="CM863" t="s">
        <v>557</v>
      </c>
      <c r="CN863" t="s">
        <v>133</v>
      </c>
      <c r="CP863" t="s">
        <v>113</v>
      </c>
      <c r="CQ863" t="s">
        <v>134</v>
      </c>
      <c r="CR863" t="s">
        <v>113</v>
      </c>
      <c r="CS863" t="s">
        <v>134</v>
      </c>
      <c r="CT863" t="s">
        <v>132</v>
      </c>
      <c r="CU863" t="s">
        <v>134</v>
      </c>
      <c r="CV863" t="s">
        <v>132</v>
      </c>
      <c r="CW863" t="s">
        <v>557</v>
      </c>
      <c r="CX863" s="5">
        <v>16702345828</v>
      </c>
      <c r="CY863" t="s">
        <v>818</v>
      </c>
      <c r="CZ863" t="s">
        <v>132</v>
      </c>
      <c r="DA863" t="s">
        <v>134</v>
      </c>
      <c r="DB863" t="s">
        <v>113</v>
      </c>
      <c r="DC863" t="s">
        <v>1847</v>
      </c>
      <c r="DD863" t="s">
        <v>1848</v>
      </c>
      <c r="DF863" t="s">
        <v>1849</v>
      </c>
      <c r="DG863" t="s">
        <v>1850</v>
      </c>
    </row>
    <row r="864" spans="1:111" ht="14.45" customHeight="1" x14ac:dyDescent="0.25">
      <c r="A864" t="s">
        <v>2142</v>
      </c>
      <c r="B864" t="s">
        <v>187</v>
      </c>
      <c r="C864" s="1">
        <v>44741.822863194444</v>
      </c>
      <c r="D864" s="1">
        <v>44847</v>
      </c>
      <c r="E864" t="s">
        <v>112</v>
      </c>
      <c r="F864" s="1">
        <v>44833.833333333336</v>
      </c>
      <c r="G864" t="s">
        <v>134</v>
      </c>
      <c r="H864" t="s">
        <v>113</v>
      </c>
      <c r="I864" t="s">
        <v>113</v>
      </c>
      <c r="J864" t="s">
        <v>2143</v>
      </c>
      <c r="K864" t="s">
        <v>228</v>
      </c>
      <c r="L864" t="s">
        <v>694</v>
      </c>
      <c r="M864" t="s">
        <v>2144</v>
      </c>
      <c r="N864" t="s">
        <v>695</v>
      </c>
      <c r="O864" t="s">
        <v>118</v>
      </c>
      <c r="P864" s="4">
        <v>96952</v>
      </c>
      <c r="Q864" t="s">
        <v>119</v>
      </c>
      <c r="S864" s="5">
        <v>16704334501</v>
      </c>
      <c r="U864">
        <v>221112</v>
      </c>
      <c r="V864" t="s">
        <v>120</v>
      </c>
      <c r="X864" t="s">
        <v>2145</v>
      </c>
      <c r="Y864" t="s">
        <v>2146</v>
      </c>
      <c r="AA864" t="s">
        <v>390</v>
      </c>
      <c r="AB864" t="s">
        <v>694</v>
      </c>
      <c r="AC864" t="s">
        <v>2144</v>
      </c>
      <c r="AD864" t="s">
        <v>695</v>
      </c>
      <c r="AE864" t="s">
        <v>118</v>
      </c>
      <c r="AF864" s="4">
        <v>96952</v>
      </c>
      <c r="AG864" t="s">
        <v>119</v>
      </c>
      <c r="AI864" s="5">
        <v>16704334501</v>
      </c>
      <c r="AK864" t="s">
        <v>2147</v>
      </c>
      <c r="AL864" t="s">
        <v>197</v>
      </c>
      <c r="AM864" t="s">
        <v>2148</v>
      </c>
      <c r="AN864" t="s">
        <v>2149</v>
      </c>
      <c r="AO864" t="s">
        <v>142</v>
      </c>
      <c r="AP864" t="s">
        <v>2150</v>
      </c>
      <c r="AQ864" t="s">
        <v>2151</v>
      </c>
      <c r="AR864" t="s">
        <v>117</v>
      </c>
      <c r="AS864" t="s">
        <v>118</v>
      </c>
      <c r="AT864" s="4">
        <v>96950</v>
      </c>
      <c r="AU864" t="s">
        <v>119</v>
      </c>
      <c r="AW864" s="5">
        <v>16702330081</v>
      </c>
      <c r="AY864" t="s">
        <v>2152</v>
      </c>
      <c r="AZ864" t="s">
        <v>2153</v>
      </c>
      <c r="BA864" t="s">
        <v>118</v>
      </c>
      <c r="BB864" t="s">
        <v>1244</v>
      </c>
      <c r="BC864" t="str">
        <f>"49-9071.00"</f>
        <v>49-9071.00</v>
      </c>
      <c r="BD864" t="s">
        <v>240</v>
      </c>
      <c r="BE864" t="s">
        <v>2154</v>
      </c>
      <c r="BF864" t="s">
        <v>453</v>
      </c>
      <c r="BG864">
        <v>6</v>
      </c>
      <c r="BH864">
        <v>6</v>
      </c>
      <c r="BI864" s="1">
        <v>44835</v>
      </c>
      <c r="BJ864" s="1">
        <v>45930</v>
      </c>
      <c r="BK864" s="1">
        <v>44847</v>
      </c>
      <c r="BL864" s="1">
        <v>45930</v>
      </c>
      <c r="BM864">
        <v>40</v>
      </c>
      <c r="BN864">
        <v>0</v>
      </c>
      <c r="BO864">
        <v>8</v>
      </c>
      <c r="BP864">
        <v>8</v>
      </c>
      <c r="BQ864">
        <v>8</v>
      </c>
      <c r="BR864">
        <v>8</v>
      </c>
      <c r="BS864">
        <v>8</v>
      </c>
      <c r="BT864">
        <v>0</v>
      </c>
      <c r="BU864" t="str">
        <f>"7:30 AM"</f>
        <v>7:30 AM</v>
      </c>
      <c r="BV864" t="str">
        <f>"4:30 PM"</f>
        <v>4:30 PM</v>
      </c>
      <c r="BW864" t="s">
        <v>164</v>
      </c>
      <c r="BX864">
        <v>0</v>
      </c>
      <c r="BY864">
        <v>24</v>
      </c>
      <c r="BZ864" t="s">
        <v>113</v>
      </c>
      <c r="CB864" t="s">
        <v>2155</v>
      </c>
      <c r="CC864" t="s">
        <v>2156</v>
      </c>
      <c r="CD864" t="s">
        <v>2144</v>
      </c>
      <c r="CE864" t="s">
        <v>695</v>
      </c>
      <c r="CF864" t="s">
        <v>118</v>
      </c>
      <c r="CG864" s="4">
        <v>96952</v>
      </c>
      <c r="CH864" s="2">
        <v>8.7200000000000006</v>
      </c>
      <c r="CI864" s="2">
        <v>12.64</v>
      </c>
      <c r="CJ864" s="2">
        <v>13.08</v>
      </c>
      <c r="CK864" s="2">
        <v>18.96</v>
      </c>
      <c r="CL864" t="s">
        <v>131</v>
      </c>
      <c r="CM864" t="s">
        <v>228</v>
      </c>
      <c r="CN864" t="s">
        <v>133</v>
      </c>
      <c r="CP864" t="s">
        <v>113</v>
      </c>
      <c r="CQ864" t="s">
        <v>134</v>
      </c>
      <c r="CR864" t="s">
        <v>113</v>
      </c>
      <c r="CS864" t="s">
        <v>134</v>
      </c>
      <c r="CT864" t="s">
        <v>132</v>
      </c>
      <c r="CU864" t="s">
        <v>134</v>
      </c>
      <c r="CV864" t="s">
        <v>132</v>
      </c>
      <c r="CW864" t="s">
        <v>2157</v>
      </c>
      <c r="CX864" s="5">
        <v>16704334501</v>
      </c>
      <c r="CY864" t="s">
        <v>2158</v>
      </c>
      <c r="CZ864" t="s">
        <v>132</v>
      </c>
      <c r="DA864" t="s">
        <v>134</v>
      </c>
      <c r="DB864" t="s">
        <v>113</v>
      </c>
      <c r="DC864" t="s">
        <v>2148</v>
      </c>
      <c r="DD864" t="s">
        <v>2149</v>
      </c>
      <c r="DE864" t="s">
        <v>1085</v>
      </c>
      <c r="DF864" t="s">
        <v>2153</v>
      </c>
      <c r="DG864" t="s">
        <v>2152</v>
      </c>
    </row>
    <row r="865" spans="1:111" ht="14.45" customHeight="1" x14ac:dyDescent="0.25">
      <c r="A865" t="s">
        <v>2159</v>
      </c>
      <c r="B865" t="s">
        <v>187</v>
      </c>
      <c r="C865" s="1">
        <v>44740.907267245369</v>
      </c>
      <c r="D865" s="1">
        <v>44847</v>
      </c>
      <c r="E865" t="s">
        <v>170</v>
      </c>
      <c r="G865" t="s">
        <v>113</v>
      </c>
      <c r="H865" t="s">
        <v>113</v>
      </c>
      <c r="I865" t="s">
        <v>113</v>
      </c>
      <c r="J865" t="s">
        <v>2160</v>
      </c>
      <c r="L865" t="s">
        <v>2161</v>
      </c>
      <c r="M865" t="s">
        <v>117</v>
      </c>
      <c r="N865" t="s">
        <v>2162</v>
      </c>
      <c r="O865" t="s">
        <v>118</v>
      </c>
      <c r="P865" s="4">
        <v>96950</v>
      </c>
      <c r="Q865" t="s">
        <v>119</v>
      </c>
      <c r="S865" s="5">
        <v>16702872387</v>
      </c>
      <c r="U865">
        <v>56152</v>
      </c>
      <c r="V865" t="s">
        <v>120</v>
      </c>
      <c r="X865" t="s">
        <v>2163</v>
      </c>
      <c r="Y865" t="s">
        <v>2164</v>
      </c>
      <c r="AA865" t="s">
        <v>144</v>
      </c>
      <c r="AB865" t="s">
        <v>2161</v>
      </c>
      <c r="AC865" t="s">
        <v>117</v>
      </c>
      <c r="AD865" t="s">
        <v>2162</v>
      </c>
      <c r="AE865" t="s">
        <v>118</v>
      </c>
      <c r="AF865" s="4">
        <v>96950</v>
      </c>
      <c r="AG865" t="s">
        <v>119</v>
      </c>
      <c r="AI865" s="5">
        <v>16702872387</v>
      </c>
      <c r="AK865" t="s">
        <v>2165</v>
      </c>
      <c r="BC865" t="str">
        <f>"39-7011.00"</f>
        <v>39-7011.00</v>
      </c>
      <c r="BD865" t="s">
        <v>377</v>
      </c>
      <c r="BE865" t="s">
        <v>2166</v>
      </c>
      <c r="BF865" t="s">
        <v>379</v>
      </c>
      <c r="BG865">
        <v>1</v>
      </c>
      <c r="BH865">
        <v>1</v>
      </c>
      <c r="BI865" s="1">
        <v>44835</v>
      </c>
      <c r="BJ865" s="1">
        <v>45199</v>
      </c>
      <c r="BK865" s="1">
        <v>44847</v>
      </c>
      <c r="BL865" s="1">
        <v>45199</v>
      </c>
      <c r="BM865">
        <v>35</v>
      </c>
      <c r="BN865">
        <v>0</v>
      </c>
      <c r="BO865">
        <v>7</v>
      </c>
      <c r="BP865">
        <v>7</v>
      </c>
      <c r="BQ865">
        <v>7</v>
      </c>
      <c r="BR865">
        <v>7</v>
      </c>
      <c r="BS865">
        <v>7</v>
      </c>
      <c r="BT865">
        <v>0</v>
      </c>
      <c r="BU865" t="str">
        <f>"9:00 AM"</f>
        <v>9:00 AM</v>
      </c>
      <c r="BV865" t="str">
        <f>"5:00 PM"</f>
        <v>5:00 PM</v>
      </c>
      <c r="BW865" t="s">
        <v>164</v>
      </c>
      <c r="BX865">
        <v>0</v>
      </c>
      <c r="BY865">
        <v>3</v>
      </c>
      <c r="BZ865" t="s">
        <v>113</v>
      </c>
      <c r="CB865" t="s">
        <v>933</v>
      </c>
      <c r="CC865" t="s">
        <v>2161</v>
      </c>
      <c r="CD865" t="s">
        <v>117</v>
      </c>
      <c r="CE865" t="s">
        <v>2162</v>
      </c>
      <c r="CF865" t="s">
        <v>118</v>
      </c>
      <c r="CG865" s="4">
        <v>96950</v>
      </c>
      <c r="CH865" s="2">
        <v>9.85</v>
      </c>
      <c r="CI865" s="2">
        <v>9.85</v>
      </c>
      <c r="CJ865" s="2">
        <v>14.77</v>
      </c>
      <c r="CK865" s="2">
        <v>14.77</v>
      </c>
      <c r="CL865" t="s">
        <v>131</v>
      </c>
      <c r="CN865" t="s">
        <v>133</v>
      </c>
      <c r="CP865" t="s">
        <v>113</v>
      </c>
      <c r="CQ865" t="s">
        <v>134</v>
      </c>
      <c r="CR865" t="s">
        <v>113</v>
      </c>
      <c r="CS865" t="s">
        <v>134</v>
      </c>
      <c r="CT865" t="s">
        <v>132</v>
      </c>
      <c r="CU865" t="s">
        <v>134</v>
      </c>
      <c r="CV865" t="s">
        <v>132</v>
      </c>
      <c r="CW865" t="s">
        <v>409</v>
      </c>
      <c r="CX865" s="5">
        <v>16702872387</v>
      </c>
      <c r="CY865" t="s">
        <v>2165</v>
      </c>
      <c r="CZ865" t="s">
        <v>132</v>
      </c>
      <c r="DA865" t="s">
        <v>134</v>
      </c>
      <c r="DB865" t="s">
        <v>113</v>
      </c>
      <c r="DC865" t="s">
        <v>2163</v>
      </c>
      <c r="DD865" t="s">
        <v>2164</v>
      </c>
      <c r="DF865" t="s">
        <v>2160</v>
      </c>
      <c r="DG865" t="s">
        <v>2165</v>
      </c>
    </row>
    <row r="866" spans="1:111" ht="14.45" customHeight="1" x14ac:dyDescent="0.25">
      <c r="A866" t="s">
        <v>2167</v>
      </c>
      <c r="B866" t="s">
        <v>356</v>
      </c>
      <c r="C866" s="1">
        <v>44763.027190162036</v>
      </c>
      <c r="D866" s="1">
        <v>44847</v>
      </c>
      <c r="E866" t="s">
        <v>112</v>
      </c>
      <c r="F866" s="1">
        <v>44786.833333333336</v>
      </c>
      <c r="G866" t="s">
        <v>113</v>
      </c>
      <c r="H866" t="s">
        <v>113</v>
      </c>
      <c r="I866" t="s">
        <v>113</v>
      </c>
      <c r="J866" t="s">
        <v>2168</v>
      </c>
      <c r="L866" t="s">
        <v>2169</v>
      </c>
      <c r="M866" t="s">
        <v>1922</v>
      </c>
      <c r="N866" t="s">
        <v>586</v>
      </c>
      <c r="O866" t="s">
        <v>118</v>
      </c>
      <c r="P866" s="4">
        <v>96950</v>
      </c>
      <c r="Q866" t="s">
        <v>119</v>
      </c>
      <c r="S866" s="5">
        <v>16702343870</v>
      </c>
      <c r="U866">
        <v>56172</v>
      </c>
      <c r="V866" t="s">
        <v>120</v>
      </c>
      <c r="X866" t="s">
        <v>2170</v>
      </c>
      <c r="Y866" t="s">
        <v>2171</v>
      </c>
      <c r="Z866" t="s">
        <v>2172</v>
      </c>
      <c r="AA866" t="s">
        <v>2173</v>
      </c>
      <c r="AB866" t="s">
        <v>2169</v>
      </c>
      <c r="AC866" t="s">
        <v>1922</v>
      </c>
      <c r="AD866" t="s">
        <v>586</v>
      </c>
      <c r="AE866" t="s">
        <v>118</v>
      </c>
      <c r="AF866" s="4">
        <v>96950</v>
      </c>
      <c r="AG866" t="s">
        <v>119</v>
      </c>
      <c r="AI866" s="5">
        <v>16702343870</v>
      </c>
      <c r="AK866" t="s">
        <v>2174</v>
      </c>
      <c r="BC866" t="str">
        <f>"49-9021.01"</f>
        <v>49-9021.01</v>
      </c>
      <c r="BD866" t="s">
        <v>1410</v>
      </c>
      <c r="BE866" t="s">
        <v>2175</v>
      </c>
      <c r="BF866" t="s">
        <v>1825</v>
      </c>
      <c r="BG866">
        <v>7</v>
      </c>
      <c r="BI866" s="1">
        <v>44788</v>
      </c>
      <c r="BJ866" s="1">
        <v>45152</v>
      </c>
      <c r="BM866">
        <v>40</v>
      </c>
      <c r="BN866">
        <v>0</v>
      </c>
      <c r="BO866">
        <v>8</v>
      </c>
      <c r="BP866">
        <v>8</v>
      </c>
      <c r="BQ866">
        <v>8</v>
      </c>
      <c r="BR866">
        <v>8</v>
      </c>
      <c r="BS866">
        <v>8</v>
      </c>
      <c r="BT866">
        <v>0</v>
      </c>
      <c r="BU866" t="str">
        <f>"8:00 AM"</f>
        <v>8:00 AM</v>
      </c>
      <c r="BV866" t="str">
        <f>"5:00 PM"</f>
        <v>5:00 PM</v>
      </c>
      <c r="BW866" t="s">
        <v>164</v>
      </c>
      <c r="BX866">
        <v>0</v>
      </c>
      <c r="BY866">
        <v>12</v>
      </c>
      <c r="BZ866" t="s">
        <v>113</v>
      </c>
      <c r="CB866" s="3" t="s">
        <v>2176</v>
      </c>
      <c r="CC866" t="s">
        <v>2169</v>
      </c>
      <c r="CD866" t="s">
        <v>1922</v>
      </c>
      <c r="CE866" t="s">
        <v>586</v>
      </c>
      <c r="CF866" t="s">
        <v>118</v>
      </c>
      <c r="CG866" s="4">
        <v>96950</v>
      </c>
      <c r="CH866" s="2">
        <v>9.17</v>
      </c>
      <c r="CI866" s="2">
        <v>9.17</v>
      </c>
      <c r="CJ866" s="2">
        <v>13.75</v>
      </c>
      <c r="CK866" s="2">
        <v>13.75</v>
      </c>
      <c r="CL866" t="s">
        <v>131</v>
      </c>
      <c r="CM866" t="s">
        <v>183</v>
      </c>
      <c r="CN866" t="s">
        <v>133</v>
      </c>
      <c r="CP866" t="s">
        <v>113</v>
      </c>
      <c r="CQ866" t="s">
        <v>134</v>
      </c>
      <c r="CR866" t="s">
        <v>113</v>
      </c>
      <c r="CS866" t="s">
        <v>113</v>
      </c>
      <c r="CT866" t="s">
        <v>132</v>
      </c>
      <c r="CU866" t="s">
        <v>134</v>
      </c>
      <c r="CV866" t="s">
        <v>132</v>
      </c>
      <c r="CW866" t="s">
        <v>595</v>
      </c>
      <c r="CX866" s="5">
        <v>16702343870</v>
      </c>
      <c r="CY866" t="s">
        <v>2174</v>
      </c>
      <c r="CZ866" t="s">
        <v>533</v>
      </c>
      <c r="DA866" t="s">
        <v>134</v>
      </c>
      <c r="DB866" t="s">
        <v>113</v>
      </c>
    </row>
    <row r="867" spans="1:111" ht="14.45" customHeight="1" x14ac:dyDescent="0.25">
      <c r="A867" t="s">
        <v>2177</v>
      </c>
      <c r="B867" t="s">
        <v>111</v>
      </c>
      <c r="C867" s="1">
        <v>44741.876755092591</v>
      </c>
      <c r="D867" s="1">
        <v>44847</v>
      </c>
      <c r="E867" t="s">
        <v>112</v>
      </c>
      <c r="F867" s="1">
        <v>44833.833333333336</v>
      </c>
      <c r="G867" t="s">
        <v>113</v>
      </c>
      <c r="H867" t="s">
        <v>113</v>
      </c>
      <c r="I867" t="s">
        <v>113</v>
      </c>
      <c r="J867" t="s">
        <v>2178</v>
      </c>
      <c r="K867" t="s">
        <v>2179</v>
      </c>
      <c r="L867" t="s">
        <v>2180</v>
      </c>
      <c r="M867" t="s">
        <v>2181</v>
      </c>
      <c r="N867" t="s">
        <v>117</v>
      </c>
      <c r="O867" t="s">
        <v>118</v>
      </c>
      <c r="P867" s="4">
        <v>96950</v>
      </c>
      <c r="Q867" t="s">
        <v>119</v>
      </c>
      <c r="S867" s="5">
        <v>16702330240</v>
      </c>
      <c r="U867">
        <v>44619</v>
      </c>
      <c r="V867" t="s">
        <v>120</v>
      </c>
      <c r="X867" t="s">
        <v>2182</v>
      </c>
      <c r="Y867" t="s">
        <v>1406</v>
      </c>
      <c r="Z867" t="s">
        <v>2183</v>
      </c>
      <c r="AA867" t="s">
        <v>2184</v>
      </c>
      <c r="AB867" t="s">
        <v>2180</v>
      </c>
      <c r="AC867" t="s">
        <v>2181</v>
      </c>
      <c r="AD867" t="s">
        <v>117</v>
      </c>
      <c r="AE867" t="s">
        <v>118</v>
      </c>
      <c r="AF867" s="4">
        <v>96950</v>
      </c>
      <c r="AG867" t="s">
        <v>119</v>
      </c>
      <c r="AI867" s="5">
        <v>16702330240</v>
      </c>
      <c r="AK867" t="s">
        <v>2185</v>
      </c>
      <c r="BC867" t="str">
        <f>"41-4011.00"</f>
        <v>41-4011.00</v>
      </c>
      <c r="BD867" t="s">
        <v>2186</v>
      </c>
      <c r="BE867" t="s">
        <v>2187</v>
      </c>
      <c r="BF867" t="s">
        <v>2188</v>
      </c>
      <c r="BG867">
        <v>1</v>
      </c>
      <c r="BI867" s="1">
        <v>44835</v>
      </c>
      <c r="BJ867" s="1">
        <v>45199</v>
      </c>
      <c r="BM867">
        <v>40</v>
      </c>
      <c r="BN867">
        <v>0</v>
      </c>
      <c r="BO867">
        <v>8</v>
      </c>
      <c r="BP867">
        <v>8</v>
      </c>
      <c r="BQ867">
        <v>8</v>
      </c>
      <c r="BR867">
        <v>8</v>
      </c>
      <c r="BS867">
        <v>8</v>
      </c>
      <c r="BT867">
        <v>0</v>
      </c>
      <c r="BU867" t="str">
        <f>"8:00 AM"</f>
        <v>8:00 AM</v>
      </c>
      <c r="BV867" t="str">
        <f>"5:00 PM"</f>
        <v>5:00 PM</v>
      </c>
      <c r="BW867" t="s">
        <v>164</v>
      </c>
      <c r="BX867">
        <v>2</v>
      </c>
      <c r="BY867">
        <v>12</v>
      </c>
      <c r="BZ867" t="s">
        <v>113</v>
      </c>
      <c r="CB867" s="3" t="s">
        <v>2189</v>
      </c>
      <c r="CC867" t="s">
        <v>2180</v>
      </c>
      <c r="CD867" t="s">
        <v>2181</v>
      </c>
      <c r="CE867" t="s">
        <v>117</v>
      </c>
      <c r="CF867" t="s">
        <v>118</v>
      </c>
      <c r="CG867" s="4">
        <v>96950</v>
      </c>
      <c r="CH867" s="2">
        <v>10.029999999999999</v>
      </c>
      <c r="CI867" s="2">
        <v>10.029999999999999</v>
      </c>
      <c r="CJ867" s="2">
        <v>15.05</v>
      </c>
      <c r="CK867" s="2">
        <v>15.05</v>
      </c>
      <c r="CL867" t="s">
        <v>131</v>
      </c>
      <c r="CM867" t="s">
        <v>128</v>
      </c>
      <c r="CN867" t="s">
        <v>133</v>
      </c>
      <c r="CP867" t="s">
        <v>113</v>
      </c>
      <c r="CQ867" t="s">
        <v>134</v>
      </c>
      <c r="CR867" t="s">
        <v>113</v>
      </c>
      <c r="CS867" t="s">
        <v>134</v>
      </c>
      <c r="CT867" t="s">
        <v>134</v>
      </c>
      <c r="CU867" t="s">
        <v>134</v>
      </c>
      <c r="CV867" t="s">
        <v>132</v>
      </c>
      <c r="CW867" t="s">
        <v>128</v>
      </c>
      <c r="CX867" s="5">
        <v>16702330240</v>
      </c>
      <c r="CY867" t="s">
        <v>2190</v>
      </c>
      <c r="CZ867" t="s">
        <v>132</v>
      </c>
      <c r="DA867" t="s">
        <v>134</v>
      </c>
      <c r="DB867" t="s">
        <v>113</v>
      </c>
    </row>
    <row r="868" spans="1:111" ht="14.45" customHeight="1" x14ac:dyDescent="0.25">
      <c r="A868" t="s">
        <v>2191</v>
      </c>
      <c r="B868" t="s">
        <v>187</v>
      </c>
      <c r="C868" s="1">
        <v>44741.930609606483</v>
      </c>
      <c r="D868" s="1">
        <v>44847</v>
      </c>
      <c r="E868" t="s">
        <v>112</v>
      </c>
      <c r="F868" s="1">
        <v>44833.833333333336</v>
      </c>
      <c r="G868" t="s">
        <v>113</v>
      </c>
      <c r="H868" t="s">
        <v>113</v>
      </c>
      <c r="I868" t="s">
        <v>113</v>
      </c>
      <c r="J868" t="s">
        <v>812</v>
      </c>
      <c r="L868" t="s">
        <v>813</v>
      </c>
      <c r="M868" t="s">
        <v>814</v>
      </c>
      <c r="N868" t="s">
        <v>815</v>
      </c>
      <c r="O868" t="s">
        <v>118</v>
      </c>
      <c r="P868" s="4">
        <v>96950</v>
      </c>
      <c r="Q868" t="s">
        <v>119</v>
      </c>
      <c r="S868" s="5">
        <v>16702345828</v>
      </c>
      <c r="U868">
        <v>3273</v>
      </c>
      <c r="V868" t="s">
        <v>120</v>
      </c>
      <c r="X868" t="s">
        <v>816</v>
      </c>
      <c r="Y868" t="s">
        <v>817</v>
      </c>
      <c r="AA868" t="s">
        <v>326</v>
      </c>
      <c r="AB868" t="s">
        <v>813</v>
      </c>
      <c r="AC868" t="s">
        <v>814</v>
      </c>
      <c r="AD868" t="s">
        <v>815</v>
      </c>
      <c r="AE868" t="s">
        <v>118</v>
      </c>
      <c r="AF868" s="4">
        <v>96950</v>
      </c>
      <c r="AG868" t="s">
        <v>119</v>
      </c>
      <c r="AI868" s="5">
        <v>16702345828</v>
      </c>
      <c r="AK868" t="s">
        <v>818</v>
      </c>
      <c r="BC868" t="str">
        <f>"53-7011.00"</f>
        <v>53-7011.00</v>
      </c>
      <c r="BD868" t="s">
        <v>2192</v>
      </c>
      <c r="BE868" t="s">
        <v>2193</v>
      </c>
      <c r="BF868" t="s">
        <v>2194</v>
      </c>
      <c r="BG868">
        <v>2</v>
      </c>
      <c r="BH868">
        <v>2</v>
      </c>
      <c r="BI868" s="1">
        <v>44835</v>
      </c>
      <c r="BJ868" s="1">
        <v>45199</v>
      </c>
      <c r="BK868" s="1">
        <v>44847</v>
      </c>
      <c r="BL868" s="1">
        <v>45199</v>
      </c>
      <c r="BM868">
        <v>40</v>
      </c>
      <c r="BN868">
        <v>0</v>
      </c>
      <c r="BO868">
        <v>8</v>
      </c>
      <c r="BP868">
        <v>8</v>
      </c>
      <c r="BQ868">
        <v>8</v>
      </c>
      <c r="BR868">
        <v>8</v>
      </c>
      <c r="BS868">
        <v>8</v>
      </c>
      <c r="BT868">
        <v>0</v>
      </c>
      <c r="BU868" t="str">
        <f>"8:00 AM"</f>
        <v>8:00 AM</v>
      </c>
      <c r="BV868" t="str">
        <f>"5:00 PM"</f>
        <v>5:00 PM</v>
      </c>
      <c r="BW868" t="s">
        <v>164</v>
      </c>
      <c r="BX868">
        <v>0</v>
      </c>
      <c r="BY868">
        <v>3</v>
      </c>
      <c r="BZ868" t="s">
        <v>113</v>
      </c>
      <c r="CB868" t="s">
        <v>183</v>
      </c>
      <c r="CC868" t="s">
        <v>813</v>
      </c>
      <c r="CD868" t="s">
        <v>814</v>
      </c>
      <c r="CE868" t="s">
        <v>815</v>
      </c>
      <c r="CF868" t="s">
        <v>118</v>
      </c>
      <c r="CG868" s="4">
        <v>96950</v>
      </c>
      <c r="CH868" s="2">
        <v>8.67</v>
      </c>
      <c r="CI868" s="2">
        <v>8.67</v>
      </c>
      <c r="CJ868" s="2">
        <v>13</v>
      </c>
      <c r="CK868" s="2">
        <v>13</v>
      </c>
      <c r="CL868" t="s">
        <v>131</v>
      </c>
      <c r="CN868" t="s">
        <v>133</v>
      </c>
      <c r="CP868" t="s">
        <v>113</v>
      </c>
      <c r="CQ868" t="s">
        <v>134</v>
      </c>
      <c r="CR868" t="s">
        <v>113</v>
      </c>
      <c r="CS868" t="s">
        <v>134</v>
      </c>
      <c r="CT868" t="s">
        <v>132</v>
      </c>
      <c r="CU868" t="s">
        <v>134</v>
      </c>
      <c r="CV868" t="s">
        <v>132</v>
      </c>
      <c r="CW868" t="s">
        <v>557</v>
      </c>
      <c r="CX868" s="5">
        <v>16702345828</v>
      </c>
      <c r="CY868" t="s">
        <v>818</v>
      </c>
      <c r="CZ868" t="s">
        <v>132</v>
      </c>
      <c r="DA868" t="s">
        <v>134</v>
      </c>
      <c r="DB868" t="s">
        <v>113</v>
      </c>
      <c r="DC868" t="s">
        <v>1847</v>
      </c>
      <c r="DD868" t="s">
        <v>1848</v>
      </c>
      <c r="DF868" t="s">
        <v>1849</v>
      </c>
      <c r="DG868" t="s">
        <v>1850</v>
      </c>
    </row>
    <row r="869" spans="1:111" ht="14.45" customHeight="1" x14ac:dyDescent="0.25">
      <c r="A869" t="s">
        <v>2195</v>
      </c>
      <c r="B869" t="s">
        <v>111</v>
      </c>
      <c r="C869" s="1">
        <v>44752.40173229167</v>
      </c>
      <c r="D869" s="1">
        <v>44847</v>
      </c>
      <c r="E869" t="s">
        <v>170</v>
      </c>
      <c r="G869" t="s">
        <v>113</v>
      </c>
      <c r="H869" t="s">
        <v>113</v>
      </c>
      <c r="I869" t="s">
        <v>113</v>
      </c>
      <c r="J869" t="s">
        <v>2115</v>
      </c>
      <c r="K869" t="s">
        <v>2116</v>
      </c>
      <c r="L869" t="s">
        <v>2117</v>
      </c>
      <c r="M869" t="s">
        <v>2118</v>
      </c>
      <c r="N869" t="s">
        <v>117</v>
      </c>
      <c r="O869" t="s">
        <v>118</v>
      </c>
      <c r="P869" s="4">
        <v>96950</v>
      </c>
      <c r="Q869" t="s">
        <v>119</v>
      </c>
      <c r="S869" s="5">
        <v>16702352366</v>
      </c>
      <c r="U869">
        <v>445110</v>
      </c>
      <c r="V869" t="s">
        <v>120</v>
      </c>
      <c r="X869" t="s">
        <v>2119</v>
      </c>
      <c r="Y869" t="s">
        <v>2120</v>
      </c>
      <c r="Z869" t="s">
        <v>794</v>
      </c>
      <c r="AA869" t="s">
        <v>2196</v>
      </c>
      <c r="AB869" t="s">
        <v>2117</v>
      </c>
      <c r="AC869" t="s">
        <v>2118</v>
      </c>
      <c r="AD869" t="s">
        <v>117</v>
      </c>
      <c r="AE869" t="s">
        <v>118</v>
      </c>
      <c r="AF869" s="4">
        <v>96950</v>
      </c>
      <c r="AG869" t="s">
        <v>119</v>
      </c>
      <c r="AI869" s="5">
        <v>16702352366</v>
      </c>
      <c r="AK869" t="s">
        <v>2122</v>
      </c>
      <c r="BC869" t="str">
        <f>"53-7065.00"</f>
        <v>53-7065.00</v>
      </c>
      <c r="BD869" t="s">
        <v>2036</v>
      </c>
      <c r="BE869" t="s">
        <v>2197</v>
      </c>
      <c r="BF869" t="s">
        <v>2196</v>
      </c>
      <c r="BG869">
        <v>3</v>
      </c>
      <c r="BI869" s="1">
        <v>44835</v>
      </c>
      <c r="BJ869" s="1">
        <v>45199</v>
      </c>
      <c r="BM869">
        <v>40</v>
      </c>
      <c r="BN869">
        <v>8</v>
      </c>
      <c r="BO869">
        <v>8</v>
      </c>
      <c r="BP869">
        <v>0</v>
      </c>
      <c r="BQ869">
        <v>0</v>
      </c>
      <c r="BR869">
        <v>8</v>
      </c>
      <c r="BS869">
        <v>8</v>
      </c>
      <c r="BT869">
        <v>8</v>
      </c>
      <c r="BU869" t="str">
        <f>"8:00 AM"</f>
        <v>8:00 AM</v>
      </c>
      <c r="BV869" t="str">
        <f>"5:00 PM"</f>
        <v>5:00 PM</v>
      </c>
      <c r="BW869" t="s">
        <v>164</v>
      </c>
      <c r="BX869">
        <v>0</v>
      </c>
      <c r="BY869">
        <v>6</v>
      </c>
      <c r="BZ869" t="s">
        <v>113</v>
      </c>
      <c r="CB869" s="3" t="s">
        <v>2198</v>
      </c>
      <c r="CC869" t="s">
        <v>2117</v>
      </c>
      <c r="CD869" t="s">
        <v>2118</v>
      </c>
      <c r="CE869" t="s">
        <v>117</v>
      </c>
      <c r="CF869" t="s">
        <v>118</v>
      </c>
      <c r="CG869" s="4">
        <v>96950</v>
      </c>
      <c r="CH869" s="2">
        <v>7.92</v>
      </c>
      <c r="CI869" s="2">
        <v>7.92</v>
      </c>
      <c r="CJ869" s="2">
        <v>11.88</v>
      </c>
      <c r="CK869" s="2">
        <v>11.88</v>
      </c>
      <c r="CL869" t="s">
        <v>131</v>
      </c>
      <c r="CM869" t="s">
        <v>132</v>
      </c>
      <c r="CN869" t="s">
        <v>133</v>
      </c>
      <c r="CP869" t="s">
        <v>113</v>
      </c>
      <c r="CQ869" t="s">
        <v>134</v>
      </c>
      <c r="CR869" t="s">
        <v>113</v>
      </c>
      <c r="CS869" t="s">
        <v>134</v>
      </c>
      <c r="CT869" t="s">
        <v>132</v>
      </c>
      <c r="CU869" t="s">
        <v>134</v>
      </c>
      <c r="CV869" t="s">
        <v>132</v>
      </c>
      <c r="CW869" t="s">
        <v>132</v>
      </c>
      <c r="CX869" s="5">
        <v>16702352366</v>
      </c>
      <c r="CY869" t="s">
        <v>2127</v>
      </c>
      <c r="CZ869" t="s">
        <v>132</v>
      </c>
      <c r="DA869" t="s">
        <v>134</v>
      </c>
      <c r="DB869" t="s">
        <v>113</v>
      </c>
      <c r="DC869" t="s">
        <v>2128</v>
      </c>
      <c r="DD869" t="s">
        <v>2129</v>
      </c>
      <c r="DE869" t="s">
        <v>246</v>
      </c>
      <c r="DF869" t="s">
        <v>2130</v>
      </c>
      <c r="DG869" t="s">
        <v>2131</v>
      </c>
    </row>
    <row r="870" spans="1:111" ht="14.45" customHeight="1" x14ac:dyDescent="0.25">
      <c r="A870" t="s">
        <v>2199</v>
      </c>
      <c r="B870" t="s">
        <v>187</v>
      </c>
      <c r="C870" s="1">
        <v>44741.367766435185</v>
      </c>
      <c r="D870" s="1">
        <v>44847</v>
      </c>
      <c r="E870" t="s">
        <v>170</v>
      </c>
      <c r="G870" t="s">
        <v>113</v>
      </c>
      <c r="H870" t="s">
        <v>113</v>
      </c>
      <c r="I870" t="s">
        <v>113</v>
      </c>
      <c r="J870" t="s">
        <v>583</v>
      </c>
      <c r="L870" t="s">
        <v>584</v>
      </c>
      <c r="M870" t="s">
        <v>585</v>
      </c>
      <c r="N870" t="s">
        <v>586</v>
      </c>
      <c r="O870" t="s">
        <v>118</v>
      </c>
      <c r="P870" s="4">
        <v>96950</v>
      </c>
      <c r="Q870" t="s">
        <v>119</v>
      </c>
      <c r="S870" s="5">
        <v>16702342127</v>
      </c>
      <c r="U870">
        <v>56132</v>
      </c>
      <c r="V870" t="s">
        <v>120</v>
      </c>
      <c r="X870" t="s">
        <v>587</v>
      </c>
      <c r="Y870" t="s">
        <v>588</v>
      </c>
      <c r="Z870" t="s">
        <v>1823</v>
      </c>
      <c r="AA870" t="s">
        <v>590</v>
      </c>
      <c r="AB870" t="s">
        <v>584</v>
      </c>
      <c r="AC870" t="s">
        <v>585</v>
      </c>
      <c r="AD870" t="s">
        <v>586</v>
      </c>
      <c r="AE870" t="s">
        <v>118</v>
      </c>
      <c r="AF870" s="4">
        <v>96950</v>
      </c>
      <c r="AG870" t="s">
        <v>119</v>
      </c>
      <c r="AI870" s="5">
        <v>16702342127</v>
      </c>
      <c r="AK870" t="s">
        <v>591</v>
      </c>
      <c r="BC870" t="str">
        <f>"49-9021.01"</f>
        <v>49-9021.01</v>
      </c>
      <c r="BD870" t="s">
        <v>1410</v>
      </c>
      <c r="BE870" t="s">
        <v>1824</v>
      </c>
      <c r="BF870" t="s">
        <v>1825</v>
      </c>
      <c r="BG870">
        <v>5</v>
      </c>
      <c r="BH870">
        <v>5</v>
      </c>
      <c r="BI870" s="1">
        <v>44835</v>
      </c>
      <c r="BJ870" s="1">
        <v>45199</v>
      </c>
      <c r="BK870" s="1">
        <v>44847</v>
      </c>
      <c r="BL870" s="1">
        <v>45199</v>
      </c>
      <c r="BM870">
        <v>35</v>
      </c>
      <c r="BN870">
        <v>0</v>
      </c>
      <c r="BO870">
        <v>7</v>
      </c>
      <c r="BP870">
        <v>7</v>
      </c>
      <c r="BQ870">
        <v>7</v>
      </c>
      <c r="BR870">
        <v>7</v>
      </c>
      <c r="BS870">
        <v>7</v>
      </c>
      <c r="BT870">
        <v>0</v>
      </c>
      <c r="BU870" t="str">
        <f>"9:00 AM"</f>
        <v>9:00 AM</v>
      </c>
      <c r="BV870" t="str">
        <f>"5:00 PM"</f>
        <v>5:00 PM</v>
      </c>
      <c r="BW870" t="s">
        <v>164</v>
      </c>
      <c r="BX870">
        <v>0</v>
      </c>
      <c r="BY870">
        <v>12</v>
      </c>
      <c r="BZ870" t="s">
        <v>113</v>
      </c>
      <c r="CB870" s="3" t="s">
        <v>1826</v>
      </c>
      <c r="CC870" t="s">
        <v>584</v>
      </c>
      <c r="CD870" t="s">
        <v>585</v>
      </c>
      <c r="CE870" t="s">
        <v>586</v>
      </c>
      <c r="CF870" t="s">
        <v>118</v>
      </c>
      <c r="CG870" s="4">
        <v>96950</v>
      </c>
      <c r="CH870" s="2">
        <v>9.17</v>
      </c>
      <c r="CI870" s="2">
        <v>9.17</v>
      </c>
      <c r="CJ870" s="2">
        <v>13.75</v>
      </c>
      <c r="CK870" s="2">
        <v>13.75</v>
      </c>
      <c r="CL870" t="s">
        <v>131</v>
      </c>
      <c r="CM870" t="s">
        <v>132</v>
      </c>
      <c r="CN870" t="s">
        <v>133</v>
      </c>
      <c r="CP870" t="s">
        <v>113</v>
      </c>
      <c r="CQ870" t="s">
        <v>134</v>
      </c>
      <c r="CR870" t="s">
        <v>113</v>
      </c>
      <c r="CS870" t="s">
        <v>134</v>
      </c>
      <c r="CT870" t="s">
        <v>132</v>
      </c>
      <c r="CU870" t="s">
        <v>134</v>
      </c>
      <c r="CV870" t="s">
        <v>132</v>
      </c>
      <c r="CW870" t="s">
        <v>595</v>
      </c>
      <c r="CX870" s="5">
        <v>16702342127</v>
      </c>
      <c r="CY870" t="s">
        <v>591</v>
      </c>
      <c r="CZ870" t="s">
        <v>533</v>
      </c>
      <c r="DA870" t="s">
        <v>134</v>
      </c>
      <c r="DB870" t="s">
        <v>113</v>
      </c>
    </row>
    <row r="871" spans="1:111" ht="14.45" customHeight="1" x14ac:dyDescent="0.25">
      <c r="A871" t="s">
        <v>2200</v>
      </c>
      <c r="B871" t="s">
        <v>356</v>
      </c>
      <c r="C871" s="1">
        <v>44714.903713310188</v>
      </c>
      <c r="D871" s="1">
        <v>44847</v>
      </c>
      <c r="E871" t="s">
        <v>112</v>
      </c>
      <c r="F871" s="1">
        <v>44833.833333333336</v>
      </c>
      <c r="G871" t="s">
        <v>113</v>
      </c>
      <c r="H871" t="s">
        <v>113</v>
      </c>
      <c r="I871" t="s">
        <v>113</v>
      </c>
      <c r="J871" t="s">
        <v>1979</v>
      </c>
      <c r="L871" t="s">
        <v>1980</v>
      </c>
      <c r="M871" t="s">
        <v>1166</v>
      </c>
      <c r="N871" t="s">
        <v>141</v>
      </c>
      <c r="O871" t="s">
        <v>118</v>
      </c>
      <c r="P871" s="4">
        <v>96950</v>
      </c>
      <c r="Q871" t="s">
        <v>119</v>
      </c>
      <c r="S871" s="5">
        <v>16702350561</v>
      </c>
      <c r="T871">
        <v>131</v>
      </c>
      <c r="U871">
        <v>531110</v>
      </c>
      <c r="V871" t="s">
        <v>120</v>
      </c>
      <c r="X871" t="s">
        <v>2201</v>
      </c>
      <c r="Y871" t="s">
        <v>2202</v>
      </c>
      <c r="Z871" t="s">
        <v>2203</v>
      </c>
      <c r="AA871" t="s">
        <v>1159</v>
      </c>
      <c r="AB871" t="s">
        <v>1980</v>
      </c>
      <c r="AC871" t="s">
        <v>1166</v>
      </c>
      <c r="AD871" t="s">
        <v>141</v>
      </c>
      <c r="AE871" t="s">
        <v>118</v>
      </c>
      <c r="AF871" s="4">
        <v>96950</v>
      </c>
      <c r="AG871" t="s">
        <v>119</v>
      </c>
      <c r="AI871" s="5">
        <v>16702350561</v>
      </c>
      <c r="AJ871">
        <v>131</v>
      </c>
      <c r="AK871" t="s">
        <v>1985</v>
      </c>
      <c r="BC871" t="str">
        <f>"37-2011.00"</f>
        <v>37-2011.00</v>
      </c>
      <c r="BD871" t="s">
        <v>125</v>
      </c>
      <c r="BE871" t="s">
        <v>2204</v>
      </c>
      <c r="BF871" t="s">
        <v>2205</v>
      </c>
      <c r="BG871">
        <v>2</v>
      </c>
      <c r="BI871" s="1">
        <v>44835</v>
      </c>
      <c r="BJ871" s="1">
        <v>45199</v>
      </c>
      <c r="BM871">
        <v>35</v>
      </c>
      <c r="BN871">
        <v>0</v>
      </c>
      <c r="BO871">
        <v>7</v>
      </c>
      <c r="BP871">
        <v>7</v>
      </c>
      <c r="BQ871">
        <v>7</v>
      </c>
      <c r="BR871">
        <v>7</v>
      </c>
      <c r="BS871">
        <v>7</v>
      </c>
      <c r="BT871">
        <v>0</v>
      </c>
      <c r="BU871" t="str">
        <f>"8:00 AM"</f>
        <v>8:00 AM</v>
      </c>
      <c r="BV871" t="str">
        <f>"4:00 PM"</f>
        <v>4:00 PM</v>
      </c>
      <c r="BW871" t="s">
        <v>164</v>
      </c>
      <c r="BX871">
        <v>0</v>
      </c>
      <c r="BY871">
        <v>12</v>
      </c>
      <c r="BZ871" t="s">
        <v>113</v>
      </c>
      <c r="CB871" t="s">
        <v>2206</v>
      </c>
      <c r="CC871" t="s">
        <v>1989</v>
      </c>
      <c r="CD871" t="s">
        <v>1166</v>
      </c>
      <c r="CE871" t="s">
        <v>141</v>
      </c>
      <c r="CF871" t="s">
        <v>118</v>
      </c>
      <c r="CG871" s="4">
        <v>96950</v>
      </c>
      <c r="CH871" s="2">
        <v>7.93</v>
      </c>
      <c r="CI871" s="2">
        <v>8.0500000000000007</v>
      </c>
      <c r="CJ871" s="2">
        <v>11.9</v>
      </c>
      <c r="CK871" s="2">
        <v>12.08</v>
      </c>
      <c r="CL871" t="s">
        <v>131</v>
      </c>
      <c r="CM871" t="s">
        <v>530</v>
      </c>
      <c r="CN871" t="s">
        <v>133</v>
      </c>
      <c r="CP871" t="s">
        <v>113</v>
      </c>
      <c r="CQ871" t="s">
        <v>134</v>
      </c>
      <c r="CR871" t="s">
        <v>113</v>
      </c>
      <c r="CS871" t="s">
        <v>134</v>
      </c>
      <c r="CT871" t="s">
        <v>134</v>
      </c>
      <c r="CU871" t="s">
        <v>134</v>
      </c>
      <c r="CV871" t="s">
        <v>132</v>
      </c>
      <c r="CW871" t="s">
        <v>1990</v>
      </c>
      <c r="CX871" s="5">
        <v>16702350561</v>
      </c>
      <c r="CY871" t="s">
        <v>1985</v>
      </c>
      <c r="CZ871" t="s">
        <v>533</v>
      </c>
      <c r="DA871" t="s">
        <v>134</v>
      </c>
      <c r="DB871" t="s">
        <v>113</v>
      </c>
    </row>
    <row r="872" spans="1:111" ht="14.45" customHeight="1" x14ac:dyDescent="0.25">
      <c r="A872" t="s">
        <v>2207</v>
      </c>
      <c r="B872" t="s">
        <v>356</v>
      </c>
      <c r="C872" s="1">
        <v>44735.447133217589</v>
      </c>
      <c r="D872" s="1">
        <v>44847</v>
      </c>
      <c r="E872" t="s">
        <v>170</v>
      </c>
      <c r="G872" t="s">
        <v>113</v>
      </c>
      <c r="H872" t="s">
        <v>113</v>
      </c>
      <c r="I872" t="s">
        <v>113</v>
      </c>
      <c r="J872" t="s">
        <v>1558</v>
      </c>
      <c r="K872" t="s">
        <v>1559</v>
      </c>
      <c r="L872" t="s">
        <v>1658</v>
      </c>
      <c r="M872" t="s">
        <v>1561</v>
      </c>
      <c r="N872" t="s">
        <v>117</v>
      </c>
      <c r="O872" t="s">
        <v>118</v>
      </c>
      <c r="P872" s="4">
        <v>96950</v>
      </c>
      <c r="Q872" t="s">
        <v>119</v>
      </c>
      <c r="R872" t="s">
        <v>117</v>
      </c>
      <c r="S872" s="5">
        <v>16702342664</v>
      </c>
      <c r="T872">
        <v>0</v>
      </c>
      <c r="U872">
        <v>561320</v>
      </c>
      <c r="V872" t="s">
        <v>120</v>
      </c>
      <c r="X872" t="s">
        <v>1562</v>
      </c>
      <c r="Y872" t="s">
        <v>1563</v>
      </c>
      <c r="Z872" t="s">
        <v>1564</v>
      </c>
      <c r="AA872" t="s">
        <v>1565</v>
      </c>
      <c r="AB872" t="s">
        <v>1658</v>
      </c>
      <c r="AC872" t="s">
        <v>1561</v>
      </c>
      <c r="AD872" t="s">
        <v>117</v>
      </c>
      <c r="AE872" t="s">
        <v>118</v>
      </c>
      <c r="AF872" s="4">
        <v>96950</v>
      </c>
      <c r="AG872" t="s">
        <v>119</v>
      </c>
      <c r="AH872" t="s">
        <v>117</v>
      </c>
      <c r="AI872" s="5">
        <v>16702342664</v>
      </c>
      <c r="AJ872">
        <v>0</v>
      </c>
      <c r="AK872" t="s">
        <v>1566</v>
      </c>
      <c r="BC872" t="str">
        <f>"47-2221.00"</f>
        <v>47-2221.00</v>
      </c>
      <c r="BD872" t="s">
        <v>2208</v>
      </c>
      <c r="BE872" t="s">
        <v>2209</v>
      </c>
      <c r="BF872" t="s">
        <v>2210</v>
      </c>
      <c r="BG872">
        <v>5</v>
      </c>
      <c r="BI872" s="1">
        <v>44835</v>
      </c>
      <c r="BJ872" s="1">
        <v>45199</v>
      </c>
      <c r="BM872">
        <v>40</v>
      </c>
      <c r="BN872">
        <v>0</v>
      </c>
      <c r="BO872">
        <v>8</v>
      </c>
      <c r="BP872">
        <v>8</v>
      </c>
      <c r="BQ872">
        <v>8</v>
      </c>
      <c r="BR872">
        <v>8</v>
      </c>
      <c r="BS872">
        <v>8</v>
      </c>
      <c r="BT872">
        <v>0</v>
      </c>
      <c r="BU872" t="str">
        <f>"8:00 AM"</f>
        <v>8:00 AM</v>
      </c>
      <c r="BV872" t="str">
        <f>"5:00 PM"</f>
        <v>5:00 PM</v>
      </c>
      <c r="BW872" t="s">
        <v>164</v>
      </c>
      <c r="BX872">
        <v>0</v>
      </c>
      <c r="BY872">
        <v>12</v>
      </c>
      <c r="BZ872" t="s">
        <v>113</v>
      </c>
      <c r="CB872" t="s">
        <v>2211</v>
      </c>
      <c r="CC872" t="s">
        <v>1658</v>
      </c>
      <c r="CD872" t="s">
        <v>1561</v>
      </c>
      <c r="CE872" t="s">
        <v>117</v>
      </c>
      <c r="CF872" t="s">
        <v>118</v>
      </c>
      <c r="CG872" s="4">
        <v>96950</v>
      </c>
      <c r="CH872" s="2">
        <v>15.63</v>
      </c>
      <c r="CI872" s="2">
        <v>15.63</v>
      </c>
      <c r="CJ872" s="2">
        <v>23.45</v>
      </c>
      <c r="CK872" s="2">
        <v>23.45</v>
      </c>
      <c r="CL872" t="s">
        <v>131</v>
      </c>
      <c r="CM872" t="s">
        <v>128</v>
      </c>
      <c r="CN872" t="s">
        <v>133</v>
      </c>
      <c r="CP872" t="s">
        <v>113</v>
      </c>
      <c r="CQ872" t="s">
        <v>134</v>
      </c>
      <c r="CR872" t="s">
        <v>113</v>
      </c>
      <c r="CS872" t="s">
        <v>134</v>
      </c>
      <c r="CT872" t="s">
        <v>132</v>
      </c>
      <c r="CU872" t="s">
        <v>134</v>
      </c>
      <c r="CV872" t="s">
        <v>132</v>
      </c>
      <c r="CW872" t="s">
        <v>1572</v>
      </c>
      <c r="CX872" s="5">
        <v>16702342664</v>
      </c>
      <c r="CY872" t="s">
        <v>1566</v>
      </c>
      <c r="CZ872" t="s">
        <v>399</v>
      </c>
      <c r="DA872" t="s">
        <v>134</v>
      </c>
      <c r="DB872" t="s">
        <v>113</v>
      </c>
    </row>
    <row r="873" spans="1:111" ht="14.45" customHeight="1" x14ac:dyDescent="0.25">
      <c r="A873" t="s">
        <v>2212</v>
      </c>
      <c r="B873" t="s">
        <v>187</v>
      </c>
      <c r="C873" s="1">
        <v>44742.005761574073</v>
      </c>
      <c r="D873" s="1">
        <v>44847</v>
      </c>
      <c r="E873" t="s">
        <v>170</v>
      </c>
      <c r="G873" t="s">
        <v>113</v>
      </c>
      <c r="H873" t="s">
        <v>113</v>
      </c>
      <c r="I873" t="s">
        <v>113</v>
      </c>
      <c r="J873" t="s">
        <v>2133</v>
      </c>
      <c r="K873" t="s">
        <v>2140</v>
      </c>
      <c r="L873" t="s">
        <v>473</v>
      </c>
      <c r="M873" t="s">
        <v>1256</v>
      </c>
      <c r="N873" t="s">
        <v>117</v>
      </c>
      <c r="O873" t="s">
        <v>118</v>
      </c>
      <c r="P873" s="4">
        <v>96950</v>
      </c>
      <c r="Q873" t="s">
        <v>119</v>
      </c>
      <c r="S873" s="5">
        <v>16702872161</v>
      </c>
      <c r="U873">
        <v>561612</v>
      </c>
      <c r="V873" t="s">
        <v>120</v>
      </c>
      <c r="X873" t="s">
        <v>475</v>
      </c>
      <c r="Y873" t="s">
        <v>2135</v>
      </c>
      <c r="AA873" t="s">
        <v>255</v>
      </c>
      <c r="AB873" t="s">
        <v>473</v>
      </c>
      <c r="AC873" t="s">
        <v>1256</v>
      </c>
      <c r="AD873" t="s">
        <v>117</v>
      </c>
      <c r="AE873" t="s">
        <v>118</v>
      </c>
      <c r="AF873" s="4">
        <v>96950</v>
      </c>
      <c r="AG873" t="s">
        <v>119</v>
      </c>
      <c r="AI873" s="5">
        <v>16702872161</v>
      </c>
      <c r="AK873" t="s">
        <v>1258</v>
      </c>
      <c r="BC873" t="str">
        <f>"33-9032.00"</f>
        <v>33-9032.00</v>
      </c>
      <c r="BD873" t="s">
        <v>2213</v>
      </c>
      <c r="BE873" t="s">
        <v>2214</v>
      </c>
      <c r="BF873" t="s">
        <v>2215</v>
      </c>
      <c r="BG873">
        <v>1</v>
      </c>
      <c r="BH873">
        <v>1</v>
      </c>
      <c r="BI873" s="1">
        <v>44835</v>
      </c>
      <c r="BJ873" s="1">
        <v>45199</v>
      </c>
      <c r="BK873" s="1">
        <v>44847</v>
      </c>
      <c r="BL873" s="1">
        <v>45199</v>
      </c>
      <c r="BM873">
        <v>35</v>
      </c>
      <c r="BN873">
        <v>0</v>
      </c>
      <c r="BO873">
        <v>7</v>
      </c>
      <c r="BP873">
        <v>7</v>
      </c>
      <c r="BQ873">
        <v>7</v>
      </c>
      <c r="BR873">
        <v>0</v>
      </c>
      <c r="BS873">
        <v>7</v>
      </c>
      <c r="BT873">
        <v>7</v>
      </c>
      <c r="BU873" t="str">
        <f>"3:00 PM"</f>
        <v>3:00 PM</v>
      </c>
      <c r="BV873" t="str">
        <f>"10:00 PM"</f>
        <v>10:00 PM</v>
      </c>
      <c r="BW873" t="s">
        <v>164</v>
      </c>
      <c r="BX873">
        <v>0</v>
      </c>
      <c r="BY873">
        <v>12</v>
      </c>
      <c r="BZ873" t="s">
        <v>113</v>
      </c>
      <c r="CB873" t="s">
        <v>2216</v>
      </c>
      <c r="CC873" t="s">
        <v>2217</v>
      </c>
      <c r="CD873" t="s">
        <v>1256</v>
      </c>
      <c r="CE873" t="s">
        <v>117</v>
      </c>
      <c r="CF873" t="s">
        <v>118</v>
      </c>
      <c r="CG873" s="4">
        <v>96950</v>
      </c>
      <c r="CH873" s="2">
        <v>7.6</v>
      </c>
      <c r="CI873" s="2">
        <v>7.6</v>
      </c>
      <c r="CJ873" s="2">
        <v>11.4</v>
      </c>
      <c r="CK873" s="2">
        <v>11.4</v>
      </c>
      <c r="CL873" t="s">
        <v>131</v>
      </c>
      <c r="CM873" t="s">
        <v>132</v>
      </c>
      <c r="CN873" t="s">
        <v>133</v>
      </c>
      <c r="CP873" t="s">
        <v>113</v>
      </c>
      <c r="CQ873" t="s">
        <v>134</v>
      </c>
      <c r="CR873" t="s">
        <v>113</v>
      </c>
      <c r="CS873" t="s">
        <v>134</v>
      </c>
      <c r="CT873" t="s">
        <v>132</v>
      </c>
      <c r="CU873" t="s">
        <v>134</v>
      </c>
      <c r="CV873" t="s">
        <v>132</v>
      </c>
      <c r="CW873" t="s">
        <v>2218</v>
      </c>
      <c r="CX873" s="5">
        <v>16702872161</v>
      </c>
      <c r="CY873" t="s">
        <v>1258</v>
      </c>
      <c r="CZ873" t="s">
        <v>132</v>
      </c>
      <c r="DA873" t="s">
        <v>134</v>
      </c>
      <c r="DB873" t="s">
        <v>113</v>
      </c>
      <c r="DC873" t="s">
        <v>475</v>
      </c>
      <c r="DD873" t="s">
        <v>485</v>
      </c>
      <c r="DF873" t="s">
        <v>2140</v>
      </c>
      <c r="DG873" t="s">
        <v>1258</v>
      </c>
    </row>
    <row r="874" spans="1:111" ht="14.45" customHeight="1" x14ac:dyDescent="0.25">
      <c r="A874" t="s">
        <v>2219</v>
      </c>
      <c r="B874" t="s">
        <v>111</v>
      </c>
      <c r="C874" s="1">
        <v>44788.862780902775</v>
      </c>
      <c r="D874" s="1">
        <v>44847</v>
      </c>
      <c r="E874" t="s">
        <v>170</v>
      </c>
      <c r="G874" t="s">
        <v>134</v>
      </c>
      <c r="H874" t="s">
        <v>113</v>
      </c>
      <c r="I874" t="s">
        <v>113</v>
      </c>
      <c r="J874" t="s">
        <v>2220</v>
      </c>
      <c r="K874" t="s">
        <v>2221</v>
      </c>
      <c r="L874" t="s">
        <v>2222</v>
      </c>
      <c r="M874" t="s">
        <v>2223</v>
      </c>
      <c r="N874" t="s">
        <v>141</v>
      </c>
      <c r="O874" t="s">
        <v>118</v>
      </c>
      <c r="P874" s="4">
        <v>96950</v>
      </c>
      <c r="Q874" t="s">
        <v>119</v>
      </c>
      <c r="R874" t="s">
        <v>386</v>
      </c>
      <c r="S874" s="5">
        <v>16702349272</v>
      </c>
      <c r="T874">
        <v>102</v>
      </c>
      <c r="U874">
        <v>561320</v>
      </c>
      <c r="V874" t="s">
        <v>120</v>
      </c>
      <c r="X874" t="s">
        <v>2224</v>
      </c>
      <c r="Y874" t="s">
        <v>2225</v>
      </c>
      <c r="Z874" t="s">
        <v>1186</v>
      </c>
      <c r="AA874" t="s">
        <v>144</v>
      </c>
      <c r="AB874" t="s">
        <v>2222</v>
      </c>
      <c r="AC874" t="s">
        <v>2223</v>
      </c>
      <c r="AD874" t="s">
        <v>141</v>
      </c>
      <c r="AE874" t="s">
        <v>118</v>
      </c>
      <c r="AF874" s="4">
        <v>96950</v>
      </c>
      <c r="AG874" t="s">
        <v>119</v>
      </c>
      <c r="AH874" t="s">
        <v>386</v>
      </c>
      <c r="AI874" s="5">
        <v>16702349272</v>
      </c>
      <c r="AJ874">
        <v>102</v>
      </c>
      <c r="AK874" t="s">
        <v>2226</v>
      </c>
      <c r="BC874" t="str">
        <f>"45-2092.00"</f>
        <v>45-2092.00</v>
      </c>
      <c r="BD874" t="s">
        <v>551</v>
      </c>
      <c r="BE874" t="s">
        <v>2227</v>
      </c>
      <c r="BF874" t="s">
        <v>2228</v>
      </c>
      <c r="BG874">
        <v>1</v>
      </c>
      <c r="BI874" s="1">
        <v>44835</v>
      </c>
      <c r="BJ874" s="1">
        <v>45930</v>
      </c>
      <c r="BM874">
        <v>35</v>
      </c>
      <c r="BN874">
        <v>0</v>
      </c>
      <c r="BO874">
        <v>8</v>
      </c>
      <c r="BP874">
        <v>8</v>
      </c>
      <c r="BQ874">
        <v>8</v>
      </c>
      <c r="BR874">
        <v>8</v>
      </c>
      <c r="BS874">
        <v>3</v>
      </c>
      <c r="BT874">
        <v>0</v>
      </c>
      <c r="BU874" t="str">
        <f>"7:00 AM"</f>
        <v>7:00 AM</v>
      </c>
      <c r="BV874" t="str">
        <f>"4:00 PM"</f>
        <v>4:00 PM</v>
      </c>
      <c r="BW874" t="s">
        <v>164</v>
      </c>
      <c r="BX874">
        <v>0</v>
      </c>
      <c r="BY874">
        <v>6</v>
      </c>
      <c r="BZ874" t="s">
        <v>113</v>
      </c>
      <c r="CB874" t="s">
        <v>2229</v>
      </c>
      <c r="CC874" t="s">
        <v>2222</v>
      </c>
      <c r="CD874" t="s">
        <v>2223</v>
      </c>
      <c r="CE874" t="s">
        <v>141</v>
      </c>
      <c r="CF874" t="s">
        <v>118</v>
      </c>
      <c r="CG874" s="4">
        <v>96950</v>
      </c>
      <c r="CH874" s="2">
        <v>10.210000000000001</v>
      </c>
      <c r="CI874" s="2">
        <v>10.210000000000001</v>
      </c>
      <c r="CJ874" s="2">
        <v>15.31</v>
      </c>
      <c r="CK874" s="2">
        <v>15.31</v>
      </c>
      <c r="CL874" t="s">
        <v>131</v>
      </c>
      <c r="CN874" t="s">
        <v>133</v>
      </c>
      <c r="CP874" t="s">
        <v>113</v>
      </c>
      <c r="CQ874" t="s">
        <v>134</v>
      </c>
      <c r="CR874" t="s">
        <v>113</v>
      </c>
      <c r="CS874" t="s">
        <v>134</v>
      </c>
      <c r="CT874" t="s">
        <v>132</v>
      </c>
      <c r="CU874" t="s">
        <v>134</v>
      </c>
      <c r="CV874" t="s">
        <v>132</v>
      </c>
      <c r="CW874" t="s">
        <v>2230</v>
      </c>
      <c r="CX874" s="5">
        <v>16702349272</v>
      </c>
      <c r="CY874" t="s">
        <v>2231</v>
      </c>
      <c r="CZ874" t="s">
        <v>2232</v>
      </c>
      <c r="DA874" t="s">
        <v>134</v>
      </c>
      <c r="DB874" t="s">
        <v>113</v>
      </c>
      <c r="DC874" t="s">
        <v>1711</v>
      </c>
      <c r="DD874" t="s">
        <v>2233</v>
      </c>
      <c r="DE874" t="s">
        <v>2234</v>
      </c>
      <c r="DF874" t="s">
        <v>2235</v>
      </c>
      <c r="DG874" t="s">
        <v>2226</v>
      </c>
    </row>
    <row r="875" spans="1:111" ht="14.45" customHeight="1" x14ac:dyDescent="0.25">
      <c r="A875" t="s">
        <v>2236</v>
      </c>
      <c r="B875" t="s">
        <v>187</v>
      </c>
      <c r="C875" s="1">
        <v>44750.137836458336</v>
      </c>
      <c r="D875" s="1">
        <v>44847</v>
      </c>
      <c r="E875" t="s">
        <v>170</v>
      </c>
      <c r="G875" t="s">
        <v>113</v>
      </c>
      <c r="H875" t="s">
        <v>113</v>
      </c>
      <c r="I875" t="s">
        <v>113</v>
      </c>
      <c r="J875" t="s">
        <v>2085</v>
      </c>
      <c r="K875" t="s">
        <v>2086</v>
      </c>
      <c r="L875" t="s">
        <v>2087</v>
      </c>
      <c r="M875" t="s">
        <v>2088</v>
      </c>
      <c r="N875" t="s">
        <v>815</v>
      </c>
      <c r="O875" t="s">
        <v>118</v>
      </c>
      <c r="P875" s="4">
        <v>96950</v>
      </c>
      <c r="Q875" t="s">
        <v>119</v>
      </c>
      <c r="R875" t="s">
        <v>183</v>
      </c>
      <c r="S875" s="5">
        <v>16702852253</v>
      </c>
      <c r="U875">
        <v>31181</v>
      </c>
      <c r="V875" t="s">
        <v>120</v>
      </c>
      <c r="X875" t="s">
        <v>2089</v>
      </c>
      <c r="Y875" t="s">
        <v>2090</v>
      </c>
      <c r="Z875" t="s">
        <v>2091</v>
      </c>
      <c r="AA875" t="s">
        <v>2092</v>
      </c>
      <c r="AB875" t="s">
        <v>2087</v>
      </c>
      <c r="AC875" t="s">
        <v>2088</v>
      </c>
      <c r="AD875" t="s">
        <v>815</v>
      </c>
      <c r="AE875" t="s">
        <v>118</v>
      </c>
      <c r="AF875" s="4">
        <v>96950</v>
      </c>
      <c r="AG875" t="s">
        <v>119</v>
      </c>
      <c r="AH875" t="s">
        <v>183</v>
      </c>
      <c r="AI875" s="5">
        <v>16702852253</v>
      </c>
      <c r="AK875" t="s">
        <v>2093</v>
      </c>
      <c r="BC875" t="str">
        <f>"51-3011.00"</f>
        <v>51-3011.00</v>
      </c>
      <c r="BD875" t="s">
        <v>718</v>
      </c>
      <c r="BE875" t="s">
        <v>2237</v>
      </c>
      <c r="BF875" t="s">
        <v>1654</v>
      </c>
      <c r="BG875">
        <v>1</v>
      </c>
      <c r="BH875">
        <v>1</v>
      </c>
      <c r="BI875" s="1">
        <v>44775</v>
      </c>
      <c r="BJ875" s="1">
        <v>45139</v>
      </c>
      <c r="BK875" s="1">
        <v>44847</v>
      </c>
      <c r="BL875" s="1">
        <v>45139</v>
      </c>
      <c r="BM875">
        <v>35</v>
      </c>
      <c r="BN875">
        <v>0</v>
      </c>
      <c r="BO875">
        <v>6</v>
      </c>
      <c r="BP875">
        <v>5</v>
      </c>
      <c r="BQ875">
        <v>6</v>
      </c>
      <c r="BR875">
        <v>6</v>
      </c>
      <c r="BS875">
        <v>6</v>
      </c>
      <c r="BT875">
        <v>6</v>
      </c>
      <c r="BU875" t="str">
        <f>"3:00 AM"</f>
        <v>3:00 AM</v>
      </c>
      <c r="BV875" t="str">
        <f>"2:00 PM"</f>
        <v>2:00 PM</v>
      </c>
      <c r="BW875" t="s">
        <v>128</v>
      </c>
      <c r="BX875">
        <v>0</v>
      </c>
      <c r="BY875">
        <v>12</v>
      </c>
      <c r="BZ875" t="s">
        <v>113</v>
      </c>
      <c r="CB875" s="3" t="s">
        <v>2095</v>
      </c>
      <c r="CC875" t="s">
        <v>2087</v>
      </c>
      <c r="CD875" t="s">
        <v>2088</v>
      </c>
      <c r="CE875" t="s">
        <v>815</v>
      </c>
      <c r="CF875" t="s">
        <v>118</v>
      </c>
      <c r="CG875" s="4">
        <v>96950</v>
      </c>
      <c r="CH875" s="2">
        <v>7.96</v>
      </c>
      <c r="CI875" s="2">
        <v>7.96</v>
      </c>
      <c r="CJ875" s="2">
        <v>11.94</v>
      </c>
      <c r="CK875" s="2">
        <v>11.94</v>
      </c>
      <c r="CL875" t="s">
        <v>131</v>
      </c>
      <c r="CM875" t="s">
        <v>183</v>
      </c>
      <c r="CN875" t="s">
        <v>133</v>
      </c>
      <c r="CP875" t="s">
        <v>113</v>
      </c>
      <c r="CQ875" t="s">
        <v>134</v>
      </c>
      <c r="CR875" t="s">
        <v>113</v>
      </c>
      <c r="CS875" t="s">
        <v>134</v>
      </c>
      <c r="CT875" t="s">
        <v>132</v>
      </c>
      <c r="CU875" t="s">
        <v>134</v>
      </c>
      <c r="CV875" t="s">
        <v>132</v>
      </c>
      <c r="CW875" t="s">
        <v>2096</v>
      </c>
      <c r="CX875" s="5">
        <v>16702852253</v>
      </c>
      <c r="CY875" t="s">
        <v>2093</v>
      </c>
      <c r="CZ875" t="s">
        <v>399</v>
      </c>
      <c r="DA875" t="s">
        <v>134</v>
      </c>
      <c r="DB875" t="s">
        <v>113</v>
      </c>
    </row>
    <row r="876" spans="1:111" ht="14.45" customHeight="1" x14ac:dyDescent="0.25">
      <c r="A876" t="s">
        <v>2238</v>
      </c>
      <c r="B876" t="s">
        <v>356</v>
      </c>
      <c r="C876" s="1">
        <v>44729.425524305552</v>
      </c>
      <c r="D876" s="1">
        <v>44847</v>
      </c>
      <c r="E876" t="s">
        <v>170</v>
      </c>
      <c r="G876" t="s">
        <v>113</v>
      </c>
      <c r="H876" t="s">
        <v>113</v>
      </c>
      <c r="I876" t="s">
        <v>113</v>
      </c>
      <c r="J876" t="s">
        <v>2239</v>
      </c>
      <c r="K876" t="s">
        <v>2240</v>
      </c>
      <c r="L876" t="s">
        <v>2241</v>
      </c>
      <c r="M876" t="s">
        <v>2242</v>
      </c>
      <c r="N876" t="s">
        <v>117</v>
      </c>
      <c r="O876" t="s">
        <v>118</v>
      </c>
      <c r="P876" s="4">
        <v>96950</v>
      </c>
      <c r="Q876" t="s">
        <v>119</v>
      </c>
      <c r="R876" t="s">
        <v>1621</v>
      </c>
      <c r="S876" s="5">
        <v>16702344000</v>
      </c>
      <c r="U876">
        <v>561320</v>
      </c>
      <c r="V876" t="s">
        <v>120</v>
      </c>
      <c r="X876" t="s">
        <v>2243</v>
      </c>
      <c r="Y876" t="s">
        <v>2244</v>
      </c>
      <c r="Z876" t="s">
        <v>1728</v>
      </c>
      <c r="AA876" t="s">
        <v>390</v>
      </c>
      <c r="AB876" t="s">
        <v>2245</v>
      </c>
      <c r="AC876" t="s">
        <v>2246</v>
      </c>
      <c r="AD876" t="s">
        <v>117</v>
      </c>
      <c r="AE876" t="s">
        <v>118</v>
      </c>
      <c r="AF876" s="4">
        <v>96950</v>
      </c>
      <c r="AG876" t="s">
        <v>119</v>
      </c>
      <c r="AH876" t="s">
        <v>1621</v>
      </c>
      <c r="AI876" s="5">
        <v>16702344000</v>
      </c>
      <c r="AK876" t="s">
        <v>1626</v>
      </c>
      <c r="BC876" t="str">
        <f>"35-2021.00"</f>
        <v>35-2021.00</v>
      </c>
      <c r="BD876" t="s">
        <v>1703</v>
      </c>
      <c r="BE876" t="s">
        <v>2247</v>
      </c>
      <c r="BF876" t="s">
        <v>2248</v>
      </c>
      <c r="BG876">
        <v>15</v>
      </c>
      <c r="BI876" s="1">
        <v>44835</v>
      </c>
      <c r="BJ876" s="1">
        <v>45199</v>
      </c>
      <c r="BM876">
        <v>40</v>
      </c>
      <c r="BN876">
        <v>0</v>
      </c>
      <c r="BO876">
        <v>8</v>
      </c>
      <c r="BP876">
        <v>8</v>
      </c>
      <c r="BQ876">
        <v>8</v>
      </c>
      <c r="BR876">
        <v>8</v>
      </c>
      <c r="BS876">
        <v>8</v>
      </c>
      <c r="BT876">
        <v>0</v>
      </c>
      <c r="BU876" t="str">
        <f>"8:00 AM"</f>
        <v>8:00 AM</v>
      </c>
      <c r="BV876" t="str">
        <f>"5:00 PM"</f>
        <v>5:00 PM</v>
      </c>
      <c r="BW876" t="s">
        <v>164</v>
      </c>
      <c r="BX876">
        <v>3</v>
      </c>
      <c r="BY876">
        <v>3</v>
      </c>
      <c r="BZ876" t="s">
        <v>113</v>
      </c>
      <c r="CB876" t="s">
        <v>2249</v>
      </c>
      <c r="CC876" t="s">
        <v>2245</v>
      </c>
      <c r="CD876" t="s">
        <v>2246</v>
      </c>
      <c r="CE876" t="s">
        <v>117</v>
      </c>
      <c r="CF876" t="s">
        <v>118</v>
      </c>
      <c r="CG876" s="4">
        <v>96950</v>
      </c>
      <c r="CH876" s="2">
        <v>7.71</v>
      </c>
      <c r="CI876" s="2">
        <v>7.71</v>
      </c>
      <c r="CJ876" s="2">
        <v>11.57</v>
      </c>
      <c r="CK876" s="2">
        <v>11.57</v>
      </c>
      <c r="CL876" t="s">
        <v>131</v>
      </c>
      <c r="CM876" t="s">
        <v>132</v>
      </c>
      <c r="CN876" t="s">
        <v>133</v>
      </c>
      <c r="CP876" t="s">
        <v>113</v>
      </c>
      <c r="CQ876" t="s">
        <v>134</v>
      </c>
      <c r="CR876" t="s">
        <v>113</v>
      </c>
      <c r="CS876" t="s">
        <v>134</v>
      </c>
      <c r="CT876" t="s">
        <v>134</v>
      </c>
      <c r="CU876" t="s">
        <v>134</v>
      </c>
      <c r="CV876" t="s">
        <v>132</v>
      </c>
      <c r="CW876" t="s">
        <v>2250</v>
      </c>
      <c r="CX876" s="5">
        <v>16702344000</v>
      </c>
      <c r="CY876" t="s">
        <v>1626</v>
      </c>
      <c r="CZ876" t="s">
        <v>132</v>
      </c>
      <c r="DA876" t="s">
        <v>134</v>
      </c>
      <c r="DB876" t="s">
        <v>113</v>
      </c>
      <c r="DC876" t="s">
        <v>2251</v>
      </c>
      <c r="DD876" t="s">
        <v>2252</v>
      </c>
      <c r="DE876" t="s">
        <v>2253</v>
      </c>
    </row>
    <row r="877" spans="1:111" ht="14.45" customHeight="1" x14ac:dyDescent="0.25">
      <c r="A877" t="s">
        <v>2254</v>
      </c>
      <c r="B877" t="s">
        <v>356</v>
      </c>
      <c r="C877" s="1">
        <v>44758.034877662038</v>
      </c>
      <c r="D877" s="1">
        <v>44847</v>
      </c>
      <c r="E877" t="s">
        <v>112</v>
      </c>
      <c r="F877" s="1">
        <v>44833.833333333336</v>
      </c>
      <c r="G877" t="s">
        <v>113</v>
      </c>
      <c r="H877" t="s">
        <v>113</v>
      </c>
      <c r="I877" t="s">
        <v>113</v>
      </c>
      <c r="J877" t="s">
        <v>2255</v>
      </c>
      <c r="K877" t="s">
        <v>2256</v>
      </c>
      <c r="L877" t="s">
        <v>2257</v>
      </c>
      <c r="M877" t="s">
        <v>2258</v>
      </c>
      <c r="N877" t="s">
        <v>117</v>
      </c>
      <c r="O877" t="s">
        <v>118</v>
      </c>
      <c r="P877" s="4">
        <v>96950</v>
      </c>
      <c r="Q877" t="s">
        <v>119</v>
      </c>
      <c r="R877" t="s">
        <v>132</v>
      </c>
      <c r="S877" s="5">
        <v>16702332200</v>
      </c>
      <c r="U877">
        <v>45399</v>
      </c>
      <c r="V877" t="s">
        <v>120</v>
      </c>
      <c r="X877" t="s">
        <v>2259</v>
      </c>
      <c r="Y877" t="s">
        <v>2260</v>
      </c>
      <c r="Z877" t="s">
        <v>2261</v>
      </c>
      <c r="AA877" t="s">
        <v>2262</v>
      </c>
      <c r="AB877" t="s">
        <v>2257</v>
      </c>
      <c r="AC877" t="s">
        <v>2258</v>
      </c>
      <c r="AD877" t="s">
        <v>117</v>
      </c>
      <c r="AE877" t="s">
        <v>118</v>
      </c>
      <c r="AF877" s="4">
        <v>96950</v>
      </c>
      <c r="AG877" t="s">
        <v>119</v>
      </c>
      <c r="AH877" t="s">
        <v>132</v>
      </c>
      <c r="AI877" s="5">
        <v>16702332200</v>
      </c>
      <c r="AK877" t="s">
        <v>2263</v>
      </c>
      <c r="BC877" t="str">
        <f>"27-1024.00"</f>
        <v>27-1024.00</v>
      </c>
      <c r="BD877" t="s">
        <v>2264</v>
      </c>
      <c r="BE877" t="s">
        <v>2265</v>
      </c>
      <c r="BF877" t="s">
        <v>2266</v>
      </c>
      <c r="BG877">
        <v>1</v>
      </c>
      <c r="BI877" s="1">
        <v>44835</v>
      </c>
      <c r="BJ877" s="1">
        <v>45199</v>
      </c>
      <c r="BM877">
        <v>35</v>
      </c>
      <c r="BN877">
        <v>0</v>
      </c>
      <c r="BO877">
        <v>6</v>
      </c>
      <c r="BP877">
        <v>6</v>
      </c>
      <c r="BQ877">
        <v>6</v>
      </c>
      <c r="BR877">
        <v>6</v>
      </c>
      <c r="BS877">
        <v>6</v>
      </c>
      <c r="BT877">
        <v>5</v>
      </c>
      <c r="BU877" t="str">
        <f>"10:00 AM"</f>
        <v>10:00 AM</v>
      </c>
      <c r="BV877" t="str">
        <f>"5:00 PM"</f>
        <v>5:00 PM</v>
      </c>
      <c r="BW877" t="s">
        <v>150</v>
      </c>
      <c r="BX877">
        <v>0</v>
      </c>
      <c r="BY877">
        <v>12</v>
      </c>
      <c r="BZ877" t="s">
        <v>113</v>
      </c>
      <c r="CB877" s="3" t="s">
        <v>2267</v>
      </c>
      <c r="CC877" t="s">
        <v>2257</v>
      </c>
      <c r="CD877" t="s">
        <v>2258</v>
      </c>
      <c r="CE877" t="s">
        <v>117</v>
      </c>
      <c r="CF877" t="s">
        <v>118</v>
      </c>
      <c r="CG877" s="4">
        <v>96950</v>
      </c>
      <c r="CH877" s="2">
        <v>9.18</v>
      </c>
      <c r="CI877" s="2">
        <v>9.18</v>
      </c>
      <c r="CJ877" s="2">
        <v>13.77</v>
      </c>
      <c r="CK877" s="2">
        <v>13.77</v>
      </c>
      <c r="CL877" t="s">
        <v>131</v>
      </c>
      <c r="CM877" t="s">
        <v>228</v>
      </c>
      <c r="CN877" t="s">
        <v>133</v>
      </c>
      <c r="CP877" t="s">
        <v>113</v>
      </c>
      <c r="CQ877" t="s">
        <v>134</v>
      </c>
      <c r="CR877" t="s">
        <v>113</v>
      </c>
      <c r="CS877" t="s">
        <v>134</v>
      </c>
      <c r="CT877" t="s">
        <v>132</v>
      </c>
      <c r="CU877" t="s">
        <v>134</v>
      </c>
      <c r="CV877" t="s">
        <v>132</v>
      </c>
      <c r="CW877" t="s">
        <v>2268</v>
      </c>
      <c r="CX877" s="5">
        <v>16702332200</v>
      </c>
      <c r="CY877" t="s">
        <v>2269</v>
      </c>
      <c r="CZ877" t="s">
        <v>132</v>
      </c>
      <c r="DA877" t="s">
        <v>134</v>
      </c>
      <c r="DB877" t="s">
        <v>113</v>
      </c>
    </row>
    <row r="878" spans="1:111" ht="14.45" customHeight="1" x14ac:dyDescent="0.25">
      <c r="A878" t="s">
        <v>2270</v>
      </c>
      <c r="B878" t="s">
        <v>541</v>
      </c>
      <c r="C878" s="1">
        <v>44815.039654166663</v>
      </c>
      <c r="D878" s="1">
        <v>44847</v>
      </c>
      <c r="E878" t="s">
        <v>170</v>
      </c>
      <c r="G878" t="s">
        <v>113</v>
      </c>
      <c r="H878" t="s">
        <v>113</v>
      </c>
      <c r="I878" t="s">
        <v>113</v>
      </c>
      <c r="J878" t="s">
        <v>2271</v>
      </c>
      <c r="K878" t="s">
        <v>2272</v>
      </c>
      <c r="L878" t="s">
        <v>2273</v>
      </c>
      <c r="M878" t="s">
        <v>747</v>
      </c>
      <c r="N878" t="s">
        <v>695</v>
      </c>
      <c r="O878" t="s">
        <v>118</v>
      </c>
      <c r="P878" s="4">
        <v>96952</v>
      </c>
      <c r="Q878" t="s">
        <v>119</v>
      </c>
      <c r="S878" s="5">
        <v>16704331577</v>
      </c>
      <c r="U878">
        <v>721120</v>
      </c>
      <c r="V878" t="s">
        <v>120</v>
      </c>
      <c r="X878" t="s">
        <v>743</v>
      </c>
      <c r="Y878" t="s">
        <v>744</v>
      </c>
      <c r="Z878" t="s">
        <v>1197</v>
      </c>
      <c r="AA878" t="s">
        <v>746</v>
      </c>
      <c r="AB878" t="s">
        <v>2274</v>
      </c>
      <c r="AC878" t="s">
        <v>747</v>
      </c>
      <c r="AD878" t="s">
        <v>695</v>
      </c>
      <c r="AE878" t="s">
        <v>118</v>
      </c>
      <c r="AF878" s="4">
        <v>96952</v>
      </c>
      <c r="AG878" t="s">
        <v>119</v>
      </c>
      <c r="AI878" s="5">
        <v>16704331577</v>
      </c>
      <c r="AK878" t="s">
        <v>2275</v>
      </c>
      <c r="BC878" t="str">
        <f>"39-1013.00"</f>
        <v>39-1013.00</v>
      </c>
      <c r="BD878" t="s">
        <v>2276</v>
      </c>
      <c r="BE878" t="s">
        <v>2277</v>
      </c>
      <c r="BF878" t="s">
        <v>2278</v>
      </c>
      <c r="BG878">
        <v>2</v>
      </c>
      <c r="BI878" s="1">
        <v>44896</v>
      </c>
      <c r="BJ878" s="1">
        <v>45260</v>
      </c>
      <c r="BM878">
        <v>40</v>
      </c>
      <c r="BN878">
        <v>8</v>
      </c>
      <c r="BO878">
        <v>8</v>
      </c>
      <c r="BP878">
        <v>0</v>
      </c>
      <c r="BQ878">
        <v>0</v>
      </c>
      <c r="BR878">
        <v>8</v>
      </c>
      <c r="BS878">
        <v>8</v>
      </c>
      <c r="BT878">
        <v>8</v>
      </c>
      <c r="BU878" t="str">
        <f>"6:00 PM"</f>
        <v>6:00 PM</v>
      </c>
      <c r="BV878" t="str">
        <f>"2:00 AM"</f>
        <v>2:00 AM</v>
      </c>
      <c r="BW878" t="s">
        <v>164</v>
      </c>
      <c r="BX878">
        <v>1</v>
      </c>
      <c r="BY878">
        <v>24</v>
      </c>
      <c r="BZ878" t="s">
        <v>134</v>
      </c>
      <c r="CA878">
        <v>4</v>
      </c>
      <c r="CB878" s="3" t="s">
        <v>2279</v>
      </c>
      <c r="CC878" t="s">
        <v>753</v>
      </c>
      <c r="CD878" t="s">
        <v>747</v>
      </c>
      <c r="CE878" t="s">
        <v>695</v>
      </c>
      <c r="CF878" t="s">
        <v>118</v>
      </c>
      <c r="CG878" s="4">
        <v>96952</v>
      </c>
      <c r="CH878" s="2">
        <v>17.190000000000001</v>
      </c>
      <c r="CI878" s="2">
        <v>18.5</v>
      </c>
      <c r="CJ878" s="2">
        <v>0</v>
      </c>
      <c r="CK878" s="2">
        <v>0</v>
      </c>
      <c r="CL878" t="s">
        <v>131</v>
      </c>
      <c r="CM878" t="s">
        <v>132</v>
      </c>
      <c r="CN878" t="s">
        <v>133</v>
      </c>
      <c r="CP878" t="s">
        <v>113</v>
      </c>
      <c r="CQ878" t="s">
        <v>134</v>
      </c>
      <c r="CR878" t="s">
        <v>113</v>
      </c>
      <c r="CS878" t="s">
        <v>113</v>
      </c>
      <c r="CT878" t="s">
        <v>134</v>
      </c>
      <c r="CU878" t="s">
        <v>134</v>
      </c>
      <c r="CV878" t="s">
        <v>132</v>
      </c>
      <c r="CW878" t="s">
        <v>2280</v>
      </c>
      <c r="CX878" s="5">
        <v>16704331577</v>
      </c>
      <c r="CY878" t="s">
        <v>748</v>
      </c>
      <c r="CZ878" t="s">
        <v>755</v>
      </c>
      <c r="DA878" t="s">
        <v>134</v>
      </c>
      <c r="DB878" t="s">
        <v>113</v>
      </c>
      <c r="DG878" t="s">
        <v>748</v>
      </c>
    </row>
    <row r="879" spans="1:111" ht="14.45" customHeight="1" x14ac:dyDescent="0.25">
      <c r="A879" t="s">
        <v>2281</v>
      </c>
      <c r="B879" t="s">
        <v>187</v>
      </c>
      <c r="C879" s="1">
        <v>44741.893230787035</v>
      </c>
      <c r="D879" s="1">
        <v>44847</v>
      </c>
      <c r="E879" t="s">
        <v>170</v>
      </c>
      <c r="G879" t="s">
        <v>113</v>
      </c>
      <c r="H879" t="s">
        <v>113</v>
      </c>
      <c r="I879" t="s">
        <v>113</v>
      </c>
      <c r="J879" t="s">
        <v>812</v>
      </c>
      <c r="L879" t="s">
        <v>813</v>
      </c>
      <c r="M879" t="s">
        <v>814</v>
      </c>
      <c r="N879" t="s">
        <v>815</v>
      </c>
      <c r="O879" t="s">
        <v>118</v>
      </c>
      <c r="P879" s="4">
        <v>96950</v>
      </c>
      <c r="Q879" t="s">
        <v>119</v>
      </c>
      <c r="S879" s="5">
        <v>16702345828</v>
      </c>
      <c r="U879">
        <v>2389</v>
      </c>
      <c r="V879" t="s">
        <v>120</v>
      </c>
      <c r="X879" t="s">
        <v>816</v>
      </c>
      <c r="Y879" t="s">
        <v>817</v>
      </c>
      <c r="AA879" t="s">
        <v>326</v>
      </c>
      <c r="AB879" t="s">
        <v>813</v>
      </c>
      <c r="AC879" t="s">
        <v>814</v>
      </c>
      <c r="AD879" t="s">
        <v>815</v>
      </c>
      <c r="AE879" t="s">
        <v>118</v>
      </c>
      <c r="AF879" s="4">
        <v>96950</v>
      </c>
      <c r="AG879" t="s">
        <v>119</v>
      </c>
      <c r="AI879" s="5">
        <v>16702345828</v>
      </c>
      <c r="AK879" t="s">
        <v>818</v>
      </c>
      <c r="BC879" t="str">
        <f>"49-3021.00"</f>
        <v>49-3021.00</v>
      </c>
      <c r="BD879" t="s">
        <v>2282</v>
      </c>
      <c r="BE879" t="s">
        <v>2283</v>
      </c>
      <c r="BF879" t="s">
        <v>2282</v>
      </c>
      <c r="BG879">
        <v>1</v>
      </c>
      <c r="BH879">
        <v>1</v>
      </c>
      <c r="BI879" s="1">
        <v>44835</v>
      </c>
      <c r="BJ879" s="1">
        <v>45199</v>
      </c>
      <c r="BK879" s="1">
        <v>44847</v>
      </c>
      <c r="BL879" s="1">
        <v>45199</v>
      </c>
      <c r="BM879">
        <v>40</v>
      </c>
      <c r="BN879">
        <v>0</v>
      </c>
      <c r="BO879">
        <v>8</v>
      </c>
      <c r="BP879">
        <v>8</v>
      </c>
      <c r="BQ879">
        <v>8</v>
      </c>
      <c r="BR879">
        <v>8</v>
      </c>
      <c r="BS879">
        <v>8</v>
      </c>
      <c r="BT879">
        <v>0</v>
      </c>
      <c r="BU879" t="str">
        <f>"8:00 AM"</f>
        <v>8:00 AM</v>
      </c>
      <c r="BV879" t="str">
        <f>"5:00 PM"</f>
        <v>5:00 PM</v>
      </c>
      <c r="BW879" t="s">
        <v>164</v>
      </c>
      <c r="BX879">
        <v>0</v>
      </c>
      <c r="BY879">
        <v>12</v>
      </c>
      <c r="BZ879" t="s">
        <v>113</v>
      </c>
      <c r="CB879" t="s">
        <v>183</v>
      </c>
      <c r="CC879" t="s">
        <v>813</v>
      </c>
      <c r="CD879" t="s">
        <v>814</v>
      </c>
      <c r="CE879" t="s">
        <v>815</v>
      </c>
      <c r="CF879" t="s">
        <v>118</v>
      </c>
      <c r="CG879" s="4">
        <v>96950</v>
      </c>
      <c r="CH879" s="2">
        <v>9.07</v>
      </c>
      <c r="CI879" s="2">
        <v>9.07</v>
      </c>
      <c r="CJ879" s="2">
        <v>13.61</v>
      </c>
      <c r="CK879" s="2">
        <v>13.61</v>
      </c>
      <c r="CL879" t="s">
        <v>131</v>
      </c>
      <c r="CM879" t="s">
        <v>557</v>
      </c>
      <c r="CN879" t="s">
        <v>133</v>
      </c>
      <c r="CP879" t="s">
        <v>113</v>
      </c>
      <c r="CQ879" t="s">
        <v>134</v>
      </c>
      <c r="CR879" t="s">
        <v>113</v>
      </c>
      <c r="CS879" t="s">
        <v>134</v>
      </c>
      <c r="CT879" t="s">
        <v>132</v>
      </c>
      <c r="CU879" t="s">
        <v>134</v>
      </c>
      <c r="CV879" t="s">
        <v>132</v>
      </c>
      <c r="CW879" t="s">
        <v>557</v>
      </c>
      <c r="CX879" s="5">
        <v>16702345828</v>
      </c>
      <c r="CY879" t="s">
        <v>818</v>
      </c>
      <c r="CZ879" t="s">
        <v>132</v>
      </c>
      <c r="DA879" t="s">
        <v>134</v>
      </c>
      <c r="DB879" t="s">
        <v>113</v>
      </c>
      <c r="DC879" t="s">
        <v>1847</v>
      </c>
      <c r="DD879" t="s">
        <v>1848</v>
      </c>
      <c r="DF879" t="s">
        <v>1849</v>
      </c>
      <c r="DG879" t="s">
        <v>1850</v>
      </c>
    </row>
    <row r="880" spans="1:111" ht="14.45" customHeight="1" x14ac:dyDescent="0.25">
      <c r="A880" t="s">
        <v>2284</v>
      </c>
      <c r="B880" t="s">
        <v>187</v>
      </c>
      <c r="C880" s="1">
        <v>44741.850518981482</v>
      </c>
      <c r="D880" s="1">
        <v>44847</v>
      </c>
      <c r="E880" t="s">
        <v>170</v>
      </c>
      <c r="G880" t="s">
        <v>113</v>
      </c>
      <c r="H880" t="s">
        <v>113</v>
      </c>
      <c r="I880" t="s">
        <v>113</v>
      </c>
      <c r="J880" t="s">
        <v>2285</v>
      </c>
      <c r="K880" t="s">
        <v>2286</v>
      </c>
      <c r="L880" t="s">
        <v>2287</v>
      </c>
      <c r="M880" t="s">
        <v>1551</v>
      </c>
      <c r="N880" t="s">
        <v>117</v>
      </c>
      <c r="O880" t="s">
        <v>118</v>
      </c>
      <c r="P880" s="4">
        <v>96950</v>
      </c>
      <c r="Q880" t="s">
        <v>119</v>
      </c>
      <c r="R880" t="s">
        <v>228</v>
      </c>
      <c r="S880" s="5">
        <v>16702357270</v>
      </c>
      <c r="T880">
        <v>0</v>
      </c>
      <c r="U880">
        <v>81211</v>
      </c>
      <c r="V880" t="s">
        <v>120</v>
      </c>
      <c r="X880" t="s">
        <v>1058</v>
      </c>
      <c r="Y880" t="s">
        <v>2288</v>
      </c>
      <c r="Z880" t="s">
        <v>697</v>
      </c>
      <c r="AA880" t="s">
        <v>144</v>
      </c>
      <c r="AB880" t="s">
        <v>2287</v>
      </c>
      <c r="AC880" t="s">
        <v>1551</v>
      </c>
      <c r="AD880" t="s">
        <v>117</v>
      </c>
      <c r="AE880" t="s">
        <v>118</v>
      </c>
      <c r="AF880" s="4">
        <v>96950</v>
      </c>
      <c r="AG880" t="s">
        <v>119</v>
      </c>
      <c r="AH880" t="s">
        <v>228</v>
      </c>
      <c r="AI880" s="5">
        <v>16702357270</v>
      </c>
      <c r="AJ880">
        <v>0</v>
      </c>
      <c r="AK880" t="s">
        <v>2289</v>
      </c>
      <c r="BC880" t="str">
        <f>"39-5012.00"</f>
        <v>39-5012.00</v>
      </c>
      <c r="BD880" t="s">
        <v>806</v>
      </c>
      <c r="BE880" t="s">
        <v>2290</v>
      </c>
      <c r="BF880" t="s">
        <v>1096</v>
      </c>
      <c r="BG880">
        <v>3</v>
      </c>
      <c r="BH880">
        <v>3</v>
      </c>
      <c r="BI880" s="1">
        <v>44835</v>
      </c>
      <c r="BJ880" s="1">
        <v>45199</v>
      </c>
      <c r="BK880" s="1">
        <v>44847</v>
      </c>
      <c r="BL880" s="1">
        <v>45199</v>
      </c>
      <c r="BM880">
        <v>40</v>
      </c>
      <c r="BN880">
        <v>0</v>
      </c>
      <c r="BO880">
        <v>8</v>
      </c>
      <c r="BP880">
        <v>8</v>
      </c>
      <c r="BQ880">
        <v>8</v>
      </c>
      <c r="BR880">
        <v>8</v>
      </c>
      <c r="BS880">
        <v>8</v>
      </c>
      <c r="BT880">
        <v>0</v>
      </c>
      <c r="BU880" t="str">
        <f>"8:00 AM"</f>
        <v>8:00 AM</v>
      </c>
      <c r="BV880" t="str">
        <f>"5:00 PM"</f>
        <v>5:00 PM</v>
      </c>
      <c r="BW880" t="s">
        <v>164</v>
      </c>
      <c r="BX880">
        <v>0</v>
      </c>
      <c r="BY880">
        <v>12</v>
      </c>
      <c r="BZ880" t="s">
        <v>113</v>
      </c>
      <c r="CB880" t="s">
        <v>2291</v>
      </c>
      <c r="CC880" t="s">
        <v>2287</v>
      </c>
      <c r="CD880" t="s">
        <v>1551</v>
      </c>
      <c r="CE880" t="s">
        <v>117</v>
      </c>
      <c r="CF880" t="s">
        <v>118</v>
      </c>
      <c r="CG880" s="4">
        <v>96950</v>
      </c>
      <c r="CH880" s="2">
        <v>7.52</v>
      </c>
      <c r="CI880" s="2">
        <v>7.52</v>
      </c>
      <c r="CJ880" s="2">
        <v>11.28</v>
      </c>
      <c r="CK880" s="2">
        <v>11.28</v>
      </c>
      <c r="CL880" t="s">
        <v>131</v>
      </c>
      <c r="CM880" t="s">
        <v>132</v>
      </c>
      <c r="CN880" t="s">
        <v>133</v>
      </c>
      <c r="CP880" t="s">
        <v>113</v>
      </c>
      <c r="CQ880" t="s">
        <v>134</v>
      </c>
      <c r="CR880" t="s">
        <v>113</v>
      </c>
      <c r="CS880" t="s">
        <v>134</v>
      </c>
      <c r="CT880" t="s">
        <v>132</v>
      </c>
      <c r="CU880" t="s">
        <v>134</v>
      </c>
      <c r="CV880" t="s">
        <v>132</v>
      </c>
      <c r="CW880" t="s">
        <v>132</v>
      </c>
      <c r="CX880" s="5">
        <v>16702357270</v>
      </c>
      <c r="CY880" t="s">
        <v>2289</v>
      </c>
      <c r="CZ880" t="s">
        <v>624</v>
      </c>
      <c r="DA880" t="s">
        <v>134</v>
      </c>
      <c r="DB880" t="s">
        <v>113</v>
      </c>
    </row>
    <row r="881" spans="1:111" ht="14.45" customHeight="1" x14ac:dyDescent="0.25">
      <c r="A881" t="s">
        <v>2292</v>
      </c>
      <c r="B881" t="s">
        <v>356</v>
      </c>
      <c r="C881" s="1">
        <v>44714.811633217592</v>
      </c>
      <c r="D881" s="1">
        <v>44847</v>
      </c>
      <c r="E881" t="s">
        <v>112</v>
      </c>
      <c r="F881" s="1">
        <v>44833.833333333336</v>
      </c>
      <c r="G881" t="s">
        <v>134</v>
      </c>
      <c r="H881" t="s">
        <v>113</v>
      </c>
      <c r="I881" t="s">
        <v>113</v>
      </c>
      <c r="J881" t="s">
        <v>1979</v>
      </c>
      <c r="L881" t="s">
        <v>1980</v>
      </c>
      <c r="M881" t="s">
        <v>1166</v>
      </c>
      <c r="N881" t="s">
        <v>141</v>
      </c>
      <c r="O881" t="s">
        <v>118</v>
      </c>
      <c r="P881" s="4">
        <v>96950</v>
      </c>
      <c r="Q881" t="s">
        <v>119</v>
      </c>
      <c r="S881" s="5">
        <v>16702350561</v>
      </c>
      <c r="T881">
        <v>131</v>
      </c>
      <c r="U881">
        <v>531110</v>
      </c>
      <c r="V881" t="s">
        <v>120</v>
      </c>
      <c r="X881" t="s">
        <v>2201</v>
      </c>
      <c r="Y881" t="s">
        <v>2202</v>
      </c>
      <c r="Z881" t="s">
        <v>2203</v>
      </c>
      <c r="AA881" t="s">
        <v>1159</v>
      </c>
      <c r="AB881" t="s">
        <v>1980</v>
      </c>
      <c r="AC881" t="s">
        <v>1166</v>
      </c>
      <c r="AD881" t="s">
        <v>141</v>
      </c>
      <c r="AE881" t="s">
        <v>118</v>
      </c>
      <c r="AF881" s="4">
        <v>96950</v>
      </c>
      <c r="AG881" t="s">
        <v>119</v>
      </c>
      <c r="AI881" s="5">
        <v>16702350561</v>
      </c>
      <c r="AJ881">
        <v>131</v>
      </c>
      <c r="AK881" t="s">
        <v>1985</v>
      </c>
      <c r="BC881" t="str">
        <f>"37-2011.00"</f>
        <v>37-2011.00</v>
      </c>
      <c r="BD881" t="s">
        <v>125</v>
      </c>
      <c r="BE881" t="s">
        <v>2204</v>
      </c>
      <c r="BF881" t="s">
        <v>2205</v>
      </c>
      <c r="BG881">
        <v>3</v>
      </c>
      <c r="BI881" s="1">
        <v>44835</v>
      </c>
      <c r="BJ881" s="1">
        <v>45930</v>
      </c>
      <c r="BM881">
        <v>35</v>
      </c>
      <c r="BN881">
        <v>0</v>
      </c>
      <c r="BO881">
        <v>7</v>
      </c>
      <c r="BP881">
        <v>7</v>
      </c>
      <c r="BQ881">
        <v>7</v>
      </c>
      <c r="BR881">
        <v>7</v>
      </c>
      <c r="BS881">
        <v>7</v>
      </c>
      <c r="BT881">
        <v>0</v>
      </c>
      <c r="BU881" t="str">
        <f>"8:00 AM"</f>
        <v>8:00 AM</v>
      </c>
      <c r="BV881" t="str">
        <f>"4:00 PM"</f>
        <v>4:00 PM</v>
      </c>
      <c r="BW881" t="s">
        <v>164</v>
      </c>
      <c r="BX881">
        <v>0</v>
      </c>
      <c r="BY881">
        <v>12</v>
      </c>
      <c r="BZ881" t="s">
        <v>113</v>
      </c>
      <c r="CB881" t="s">
        <v>2206</v>
      </c>
      <c r="CC881" t="s">
        <v>1989</v>
      </c>
      <c r="CD881" t="s">
        <v>1166</v>
      </c>
      <c r="CE881" t="s">
        <v>141</v>
      </c>
      <c r="CF881" t="s">
        <v>118</v>
      </c>
      <c r="CG881" s="4">
        <v>96950</v>
      </c>
      <c r="CH881" s="2">
        <v>7.93</v>
      </c>
      <c r="CI881" s="2">
        <v>8.0500000000000007</v>
      </c>
      <c r="CJ881" s="2">
        <v>11.9</v>
      </c>
      <c r="CK881" s="2">
        <v>12.08</v>
      </c>
      <c r="CL881" t="s">
        <v>131</v>
      </c>
      <c r="CM881" t="s">
        <v>530</v>
      </c>
      <c r="CN881" t="s">
        <v>133</v>
      </c>
      <c r="CP881" t="s">
        <v>113</v>
      </c>
      <c r="CQ881" t="s">
        <v>134</v>
      </c>
      <c r="CR881" t="s">
        <v>113</v>
      </c>
      <c r="CS881" t="s">
        <v>134</v>
      </c>
      <c r="CT881" t="s">
        <v>134</v>
      </c>
      <c r="CU881" t="s">
        <v>134</v>
      </c>
      <c r="CV881" t="s">
        <v>132</v>
      </c>
      <c r="CW881" t="s">
        <v>1990</v>
      </c>
      <c r="CX881" s="5">
        <v>16702350561</v>
      </c>
      <c r="CY881" t="s">
        <v>1985</v>
      </c>
      <c r="CZ881" t="s">
        <v>533</v>
      </c>
      <c r="DA881" t="s">
        <v>134</v>
      </c>
      <c r="DB881" t="s">
        <v>113</v>
      </c>
    </row>
    <row r="882" spans="1:111" ht="14.45" customHeight="1" x14ac:dyDescent="0.25">
      <c r="A882" t="s">
        <v>2293</v>
      </c>
      <c r="B882" t="s">
        <v>111</v>
      </c>
      <c r="C882" s="1">
        <v>44752.399337731484</v>
      </c>
      <c r="D882" s="1">
        <v>44847</v>
      </c>
      <c r="E882" t="s">
        <v>170</v>
      </c>
      <c r="G882" t="s">
        <v>134</v>
      </c>
      <c r="H882" t="s">
        <v>113</v>
      </c>
      <c r="I882" t="s">
        <v>113</v>
      </c>
      <c r="J882" t="s">
        <v>2115</v>
      </c>
      <c r="K882" t="s">
        <v>2116</v>
      </c>
      <c r="L882" t="s">
        <v>2117</v>
      </c>
      <c r="M882" t="s">
        <v>2118</v>
      </c>
      <c r="N882" t="s">
        <v>117</v>
      </c>
      <c r="O882" t="s">
        <v>118</v>
      </c>
      <c r="P882" s="4">
        <v>96950</v>
      </c>
      <c r="Q882" t="s">
        <v>119</v>
      </c>
      <c r="S882" s="5">
        <v>16702352366</v>
      </c>
      <c r="U882">
        <v>445110</v>
      </c>
      <c r="V882" t="s">
        <v>120</v>
      </c>
      <c r="X882" t="s">
        <v>2119</v>
      </c>
      <c r="Y882" t="s">
        <v>2120</v>
      </c>
      <c r="Z882" t="s">
        <v>794</v>
      </c>
      <c r="AA882" t="s">
        <v>2121</v>
      </c>
      <c r="AB882" t="s">
        <v>2117</v>
      </c>
      <c r="AC882" t="s">
        <v>2294</v>
      </c>
      <c r="AD882" t="s">
        <v>117</v>
      </c>
      <c r="AE882" t="s">
        <v>118</v>
      </c>
      <c r="AF882" s="4">
        <v>96950</v>
      </c>
      <c r="AG882" t="s">
        <v>119</v>
      </c>
      <c r="AI882" s="5">
        <v>16702352366</v>
      </c>
      <c r="AK882" t="s">
        <v>2122</v>
      </c>
      <c r="BC882" t="str">
        <f>"11-2022.00"</f>
        <v>11-2022.00</v>
      </c>
      <c r="BD882" t="s">
        <v>2295</v>
      </c>
      <c r="BE882" t="s">
        <v>2296</v>
      </c>
      <c r="BF882" t="s">
        <v>2297</v>
      </c>
      <c r="BG882">
        <v>1</v>
      </c>
      <c r="BI882" s="1">
        <v>44835</v>
      </c>
      <c r="BJ882" s="1">
        <v>45930</v>
      </c>
      <c r="BM882">
        <v>40</v>
      </c>
      <c r="BN882">
        <v>0</v>
      </c>
      <c r="BO882">
        <v>8</v>
      </c>
      <c r="BP882">
        <v>8</v>
      </c>
      <c r="BQ882">
        <v>8</v>
      </c>
      <c r="BR882">
        <v>8</v>
      </c>
      <c r="BS882">
        <v>8</v>
      </c>
      <c r="BT882">
        <v>0</v>
      </c>
      <c r="BU882" t="str">
        <f>"8:00 AM"</f>
        <v>8:00 AM</v>
      </c>
      <c r="BV882" t="str">
        <f>"5:00 PM"</f>
        <v>5:00 PM</v>
      </c>
      <c r="BW882" t="s">
        <v>128</v>
      </c>
      <c r="BX882">
        <v>0</v>
      </c>
      <c r="BY882">
        <v>36</v>
      </c>
      <c r="BZ882" t="s">
        <v>134</v>
      </c>
      <c r="CA882">
        <v>10</v>
      </c>
      <c r="CB882" t="s">
        <v>2298</v>
      </c>
      <c r="CC882" t="s">
        <v>2117</v>
      </c>
      <c r="CD882" t="s">
        <v>2118</v>
      </c>
      <c r="CE882" t="s">
        <v>117</v>
      </c>
      <c r="CF882" t="s">
        <v>118</v>
      </c>
      <c r="CG882" s="4">
        <v>96950</v>
      </c>
      <c r="CH882" s="2">
        <v>17.739999999999998</v>
      </c>
      <c r="CI882" s="2">
        <v>17.739999999999998</v>
      </c>
      <c r="CJ882" s="2">
        <v>26.61</v>
      </c>
      <c r="CK882" s="2">
        <v>26.61</v>
      </c>
      <c r="CL882" t="s">
        <v>131</v>
      </c>
      <c r="CM882" t="s">
        <v>132</v>
      </c>
      <c r="CN882" t="s">
        <v>133</v>
      </c>
      <c r="CP882" t="s">
        <v>113</v>
      </c>
      <c r="CQ882" t="s">
        <v>134</v>
      </c>
      <c r="CR882" t="s">
        <v>113</v>
      </c>
      <c r="CS882" t="s">
        <v>134</v>
      </c>
      <c r="CT882" t="s">
        <v>132</v>
      </c>
      <c r="CU882" t="s">
        <v>134</v>
      </c>
      <c r="CV882" t="s">
        <v>132</v>
      </c>
      <c r="CW882" t="s">
        <v>132</v>
      </c>
      <c r="CX882" s="5">
        <v>16702352366</v>
      </c>
      <c r="CY882" t="s">
        <v>2127</v>
      </c>
      <c r="CZ882" t="s">
        <v>132</v>
      </c>
      <c r="DA882" t="s">
        <v>134</v>
      </c>
      <c r="DB882" t="s">
        <v>113</v>
      </c>
      <c r="DC882" t="s">
        <v>2128</v>
      </c>
      <c r="DD882" t="s">
        <v>2129</v>
      </c>
      <c r="DE882" t="s">
        <v>246</v>
      </c>
      <c r="DF882" t="s">
        <v>2130</v>
      </c>
      <c r="DG882" t="s">
        <v>2131</v>
      </c>
    </row>
    <row r="883" spans="1:111" ht="14.45" customHeight="1" x14ac:dyDescent="0.25">
      <c r="A883" t="s">
        <v>2299</v>
      </c>
      <c r="B883" t="s">
        <v>187</v>
      </c>
      <c r="C883" s="1">
        <v>44741.999124768518</v>
      </c>
      <c r="D883" s="1">
        <v>44847</v>
      </c>
      <c r="E883" t="s">
        <v>170</v>
      </c>
      <c r="G883" t="s">
        <v>134</v>
      </c>
      <c r="H883" t="s">
        <v>113</v>
      </c>
      <c r="I883" t="s">
        <v>113</v>
      </c>
      <c r="J883" t="s">
        <v>2133</v>
      </c>
      <c r="K883" t="s">
        <v>2140</v>
      </c>
      <c r="L883" t="s">
        <v>473</v>
      </c>
      <c r="M883" t="s">
        <v>1256</v>
      </c>
      <c r="N883" t="s">
        <v>117</v>
      </c>
      <c r="O883" t="s">
        <v>118</v>
      </c>
      <c r="P883" s="4">
        <v>96950</v>
      </c>
      <c r="Q883" t="s">
        <v>119</v>
      </c>
      <c r="S883" s="5">
        <v>16702872161</v>
      </c>
      <c r="U883">
        <v>561612</v>
      </c>
      <c r="V883" t="s">
        <v>120</v>
      </c>
      <c r="X883" t="s">
        <v>475</v>
      </c>
      <c r="Y883" t="s">
        <v>476</v>
      </c>
      <c r="AA883" t="s">
        <v>255</v>
      </c>
      <c r="AB883" t="s">
        <v>473</v>
      </c>
      <c r="AC883" t="s">
        <v>1256</v>
      </c>
      <c r="AD883" t="s">
        <v>117</v>
      </c>
      <c r="AE883" t="s">
        <v>118</v>
      </c>
      <c r="AF883" s="4">
        <v>96950</v>
      </c>
      <c r="AG883" t="s">
        <v>119</v>
      </c>
      <c r="AI883" s="5">
        <v>16702872161</v>
      </c>
      <c r="AK883" t="s">
        <v>1258</v>
      </c>
      <c r="BC883" t="str">
        <f>"33-9032.00"</f>
        <v>33-9032.00</v>
      </c>
      <c r="BD883" t="s">
        <v>2213</v>
      </c>
      <c r="BE883" t="s">
        <v>2300</v>
      </c>
      <c r="BF883" t="s">
        <v>2301</v>
      </c>
      <c r="BG883">
        <v>5</v>
      </c>
      <c r="BH883">
        <v>5</v>
      </c>
      <c r="BI883" s="1">
        <v>44835</v>
      </c>
      <c r="BJ883" s="1">
        <v>45199</v>
      </c>
      <c r="BK883" s="1">
        <v>44847</v>
      </c>
      <c r="BL883" s="1">
        <v>45199</v>
      </c>
      <c r="BM883">
        <v>35</v>
      </c>
      <c r="BN883">
        <v>7</v>
      </c>
      <c r="BO883">
        <v>7</v>
      </c>
      <c r="BP883">
        <v>7</v>
      </c>
      <c r="BQ883">
        <v>7</v>
      </c>
      <c r="BR883">
        <v>7</v>
      </c>
      <c r="BS883">
        <v>0</v>
      </c>
      <c r="BT883">
        <v>0</v>
      </c>
      <c r="BU883" t="str">
        <f>"1:00 AM"</f>
        <v>1:00 AM</v>
      </c>
      <c r="BV883" t="str">
        <f>"8:00 AM"</f>
        <v>8:00 AM</v>
      </c>
      <c r="BW883" t="s">
        <v>164</v>
      </c>
      <c r="BX883">
        <v>0</v>
      </c>
      <c r="BY883">
        <v>12</v>
      </c>
      <c r="BZ883" t="s">
        <v>113</v>
      </c>
      <c r="CB883" t="s">
        <v>2216</v>
      </c>
      <c r="CC883" t="s">
        <v>473</v>
      </c>
      <c r="CD883" t="s">
        <v>1256</v>
      </c>
      <c r="CE883" t="s">
        <v>117</v>
      </c>
      <c r="CF883" t="s">
        <v>118</v>
      </c>
      <c r="CG883" s="4">
        <v>96950</v>
      </c>
      <c r="CH883" s="2">
        <v>7.6</v>
      </c>
      <c r="CI883" s="2">
        <v>7.6</v>
      </c>
      <c r="CJ883" s="2">
        <v>11.4</v>
      </c>
      <c r="CK883" s="2">
        <v>11.4</v>
      </c>
      <c r="CL883" t="s">
        <v>131</v>
      </c>
      <c r="CM883" t="s">
        <v>132</v>
      </c>
      <c r="CN883" t="s">
        <v>133</v>
      </c>
      <c r="CP883" t="s">
        <v>113</v>
      </c>
      <c r="CQ883" t="s">
        <v>134</v>
      </c>
      <c r="CR883" t="s">
        <v>113</v>
      </c>
      <c r="CS883" t="s">
        <v>134</v>
      </c>
      <c r="CT883" t="s">
        <v>132</v>
      </c>
      <c r="CU883" t="s">
        <v>134</v>
      </c>
      <c r="CV883" t="s">
        <v>132</v>
      </c>
      <c r="CW883" t="s">
        <v>2218</v>
      </c>
      <c r="CX883" s="5">
        <v>16702872161</v>
      </c>
      <c r="CY883" t="s">
        <v>1258</v>
      </c>
      <c r="CZ883" t="s">
        <v>132</v>
      </c>
      <c r="DA883" t="s">
        <v>134</v>
      </c>
      <c r="DB883" t="s">
        <v>113</v>
      </c>
      <c r="DC883" t="s">
        <v>475</v>
      </c>
      <c r="DD883" t="s">
        <v>476</v>
      </c>
      <c r="DF883" t="s">
        <v>2140</v>
      </c>
      <c r="DG883" t="s">
        <v>1258</v>
      </c>
    </row>
    <row r="884" spans="1:111" ht="14.45" customHeight="1" x14ac:dyDescent="0.25">
      <c r="A884" t="s">
        <v>2302</v>
      </c>
      <c r="B884" t="s">
        <v>356</v>
      </c>
      <c r="C884" s="1">
        <v>44733.0144693287</v>
      </c>
      <c r="D884" s="1">
        <v>44847</v>
      </c>
      <c r="E884" t="s">
        <v>170</v>
      </c>
      <c r="G884" t="s">
        <v>113</v>
      </c>
      <c r="H884" t="s">
        <v>113</v>
      </c>
      <c r="I884" t="s">
        <v>113</v>
      </c>
      <c r="J884" t="s">
        <v>2303</v>
      </c>
      <c r="K884" t="s">
        <v>2304</v>
      </c>
      <c r="L884" t="s">
        <v>2305</v>
      </c>
      <c r="M884" t="s">
        <v>2306</v>
      </c>
      <c r="N884" t="s">
        <v>141</v>
      </c>
      <c r="O884" t="s">
        <v>118</v>
      </c>
      <c r="P884" s="4">
        <v>96950</v>
      </c>
      <c r="Q884" t="s">
        <v>119</v>
      </c>
      <c r="S884" s="5">
        <v>16702346412</v>
      </c>
      <c r="U884">
        <v>72111</v>
      </c>
      <c r="V884" t="s">
        <v>120</v>
      </c>
      <c r="X884" t="s">
        <v>2307</v>
      </c>
      <c r="Y884" t="s">
        <v>2308</v>
      </c>
      <c r="AA884" t="s">
        <v>2309</v>
      </c>
      <c r="AB884" t="s">
        <v>2310</v>
      </c>
      <c r="AD884" t="s">
        <v>141</v>
      </c>
      <c r="AE884" t="s">
        <v>118</v>
      </c>
      <c r="AF884" s="4">
        <v>96950</v>
      </c>
      <c r="AG884" t="s">
        <v>119</v>
      </c>
      <c r="AI884" s="5">
        <v>16702346412</v>
      </c>
      <c r="AK884" t="s">
        <v>2311</v>
      </c>
      <c r="BC884" t="str">
        <f>"49-9071.00"</f>
        <v>49-9071.00</v>
      </c>
      <c r="BD884" t="s">
        <v>240</v>
      </c>
      <c r="BE884" t="s">
        <v>2312</v>
      </c>
      <c r="BF884" t="s">
        <v>2313</v>
      </c>
      <c r="BG884">
        <v>2</v>
      </c>
      <c r="BI884" s="1">
        <v>44836</v>
      </c>
      <c r="BJ884" s="1">
        <v>45199</v>
      </c>
      <c r="BM884">
        <v>35</v>
      </c>
      <c r="BN884">
        <v>0</v>
      </c>
      <c r="BO884">
        <v>7</v>
      </c>
      <c r="BP884">
        <v>7</v>
      </c>
      <c r="BQ884">
        <v>7</v>
      </c>
      <c r="BR884">
        <v>7</v>
      </c>
      <c r="BS884">
        <v>7</v>
      </c>
      <c r="BT884">
        <v>0</v>
      </c>
      <c r="BU884" t="str">
        <f>"8:00 AM"</f>
        <v>8:00 AM</v>
      </c>
      <c r="BV884" t="str">
        <f>"5:00 PM"</f>
        <v>5:00 PM</v>
      </c>
      <c r="BW884" t="s">
        <v>164</v>
      </c>
      <c r="BX884">
        <v>0</v>
      </c>
      <c r="BY884">
        <v>12</v>
      </c>
      <c r="BZ884" t="s">
        <v>113</v>
      </c>
      <c r="CB884" t="s">
        <v>2314</v>
      </c>
      <c r="CC884" t="s">
        <v>2304</v>
      </c>
      <c r="CD884" t="s">
        <v>2315</v>
      </c>
      <c r="CE884" t="s">
        <v>141</v>
      </c>
      <c r="CF884" t="s">
        <v>118</v>
      </c>
      <c r="CG884" s="4">
        <v>96950</v>
      </c>
      <c r="CH884" s="2">
        <v>8.7200000000000006</v>
      </c>
      <c r="CI884" s="2">
        <v>9.25</v>
      </c>
      <c r="CJ884" s="2">
        <v>13.08</v>
      </c>
      <c r="CK884" s="2">
        <v>13.87</v>
      </c>
      <c r="CL884" t="s">
        <v>131</v>
      </c>
      <c r="CM884" t="s">
        <v>2316</v>
      </c>
      <c r="CN884" t="s">
        <v>133</v>
      </c>
      <c r="CP884" t="s">
        <v>113</v>
      </c>
      <c r="CQ884" t="s">
        <v>134</v>
      </c>
      <c r="CR884" t="s">
        <v>113</v>
      </c>
      <c r="CS884" t="s">
        <v>134</v>
      </c>
      <c r="CT884" t="s">
        <v>132</v>
      </c>
      <c r="CU884" t="s">
        <v>134</v>
      </c>
      <c r="CV884" t="s">
        <v>132</v>
      </c>
      <c r="CW884" t="s">
        <v>2317</v>
      </c>
      <c r="CX884" s="5">
        <v>16702346412</v>
      </c>
      <c r="CY884" t="s">
        <v>2311</v>
      </c>
      <c r="CZ884" t="s">
        <v>132</v>
      </c>
      <c r="DA884" t="s">
        <v>134</v>
      </c>
      <c r="DB884" t="s">
        <v>113</v>
      </c>
      <c r="DC884" t="s">
        <v>2307</v>
      </c>
      <c r="DD884" t="s">
        <v>2308</v>
      </c>
      <c r="DF884" t="s">
        <v>2318</v>
      </c>
      <c r="DG884" t="s">
        <v>2319</v>
      </c>
    </row>
    <row r="885" spans="1:111" ht="14.45" customHeight="1" x14ac:dyDescent="0.25">
      <c r="A885" t="s">
        <v>2320</v>
      </c>
      <c r="B885" t="s">
        <v>111</v>
      </c>
      <c r="C885" s="1">
        <v>44752.400690856484</v>
      </c>
      <c r="D885" s="1">
        <v>44847</v>
      </c>
      <c r="E885" t="s">
        <v>170</v>
      </c>
      <c r="G885" t="s">
        <v>113</v>
      </c>
      <c r="H885" t="s">
        <v>113</v>
      </c>
      <c r="I885" t="s">
        <v>113</v>
      </c>
      <c r="J885" t="s">
        <v>2115</v>
      </c>
      <c r="K885" t="s">
        <v>2116</v>
      </c>
      <c r="L885" t="s">
        <v>2117</v>
      </c>
      <c r="M885" t="s">
        <v>2118</v>
      </c>
      <c r="N885" t="s">
        <v>117</v>
      </c>
      <c r="O885" t="s">
        <v>118</v>
      </c>
      <c r="P885" s="4">
        <v>96950</v>
      </c>
      <c r="Q885" t="s">
        <v>119</v>
      </c>
      <c r="S885" s="5">
        <v>16702352366</v>
      </c>
      <c r="U885">
        <v>445110</v>
      </c>
      <c r="V885" t="s">
        <v>120</v>
      </c>
      <c r="X885" t="s">
        <v>2119</v>
      </c>
      <c r="Y885" t="s">
        <v>2120</v>
      </c>
      <c r="Z885" t="s">
        <v>794</v>
      </c>
      <c r="AA885" t="s">
        <v>2121</v>
      </c>
      <c r="AB885" t="s">
        <v>2117</v>
      </c>
      <c r="AC885" t="s">
        <v>2118</v>
      </c>
      <c r="AD885" t="s">
        <v>117</v>
      </c>
      <c r="AE885" t="s">
        <v>118</v>
      </c>
      <c r="AF885" s="4">
        <v>96950</v>
      </c>
      <c r="AG885" t="s">
        <v>119</v>
      </c>
      <c r="AI885" s="5">
        <v>16702352366</v>
      </c>
      <c r="AK885" t="s">
        <v>2122</v>
      </c>
      <c r="BC885" t="str">
        <f>"41-1011.00"</f>
        <v>41-1011.00</v>
      </c>
      <c r="BD885" t="s">
        <v>653</v>
      </c>
      <c r="BE885" t="s">
        <v>2321</v>
      </c>
      <c r="BF885" t="s">
        <v>2322</v>
      </c>
      <c r="BG885">
        <v>2</v>
      </c>
      <c r="BI885" s="1">
        <v>44835</v>
      </c>
      <c r="BJ885" s="1">
        <v>45199</v>
      </c>
      <c r="BM885">
        <v>40</v>
      </c>
      <c r="BN885">
        <v>0</v>
      </c>
      <c r="BO885">
        <v>8</v>
      </c>
      <c r="BP885">
        <v>0</v>
      </c>
      <c r="BQ885">
        <v>8</v>
      </c>
      <c r="BR885">
        <v>8</v>
      </c>
      <c r="BS885">
        <v>8</v>
      </c>
      <c r="BT885">
        <v>8</v>
      </c>
      <c r="BU885" t="str">
        <f>"7:00 AM"</f>
        <v>7:00 AM</v>
      </c>
      <c r="BV885" t="str">
        <f>"4:00 PM"</f>
        <v>4:00 PM</v>
      </c>
      <c r="BW885" t="s">
        <v>164</v>
      </c>
      <c r="BX885">
        <v>0</v>
      </c>
      <c r="BY885">
        <v>12</v>
      </c>
      <c r="BZ885" t="s">
        <v>134</v>
      </c>
      <c r="CA885">
        <v>7</v>
      </c>
      <c r="CB885" t="s">
        <v>2323</v>
      </c>
      <c r="CC885" t="s">
        <v>2117</v>
      </c>
      <c r="CD885" t="s">
        <v>2118</v>
      </c>
      <c r="CE885" t="s">
        <v>117</v>
      </c>
      <c r="CF885" t="s">
        <v>118</v>
      </c>
      <c r="CG885" s="4">
        <v>96950</v>
      </c>
      <c r="CH885" s="2">
        <v>10.050000000000001</v>
      </c>
      <c r="CI885" s="2">
        <v>10.050000000000001</v>
      </c>
      <c r="CJ885" s="2">
        <v>15.08</v>
      </c>
      <c r="CK885" s="2">
        <v>15.08</v>
      </c>
      <c r="CL885" t="s">
        <v>131</v>
      </c>
      <c r="CM885" t="s">
        <v>132</v>
      </c>
      <c r="CN885" t="s">
        <v>133</v>
      </c>
      <c r="CP885" t="s">
        <v>113</v>
      </c>
      <c r="CQ885" t="s">
        <v>134</v>
      </c>
      <c r="CR885" t="s">
        <v>113</v>
      </c>
      <c r="CS885" t="s">
        <v>134</v>
      </c>
      <c r="CT885" t="s">
        <v>132</v>
      </c>
      <c r="CU885" t="s">
        <v>134</v>
      </c>
      <c r="CV885" t="s">
        <v>132</v>
      </c>
      <c r="CW885" t="s">
        <v>132</v>
      </c>
      <c r="CX885" s="5">
        <v>16702352366</v>
      </c>
      <c r="CY885" t="s">
        <v>2127</v>
      </c>
      <c r="CZ885" t="s">
        <v>132</v>
      </c>
      <c r="DA885" t="s">
        <v>134</v>
      </c>
      <c r="DB885" t="s">
        <v>113</v>
      </c>
      <c r="DC885" t="s">
        <v>2128</v>
      </c>
      <c r="DD885" t="s">
        <v>2129</v>
      </c>
      <c r="DE885" t="s">
        <v>246</v>
      </c>
      <c r="DF885" t="s">
        <v>2130</v>
      </c>
      <c r="DG885" t="s">
        <v>2131</v>
      </c>
    </row>
    <row r="886" spans="1:111" ht="14.45" customHeight="1" x14ac:dyDescent="0.25">
      <c r="A886" t="s">
        <v>2324</v>
      </c>
      <c r="B886" t="s">
        <v>356</v>
      </c>
      <c r="C886" s="1">
        <v>44750.182367013891</v>
      </c>
      <c r="D886" s="1">
        <v>44847</v>
      </c>
      <c r="E886" t="s">
        <v>170</v>
      </c>
      <c r="G886" t="s">
        <v>113</v>
      </c>
      <c r="H886" t="s">
        <v>113</v>
      </c>
      <c r="I886" t="s">
        <v>113</v>
      </c>
      <c r="J886" t="s">
        <v>2133</v>
      </c>
      <c r="K886" t="s">
        <v>2134</v>
      </c>
      <c r="L886" t="s">
        <v>473</v>
      </c>
      <c r="M886" t="s">
        <v>1256</v>
      </c>
      <c r="N886" t="s">
        <v>117</v>
      </c>
      <c r="O886" t="s">
        <v>118</v>
      </c>
      <c r="P886" s="4">
        <v>96950</v>
      </c>
      <c r="Q886" t="s">
        <v>119</v>
      </c>
      <c r="S886" s="5">
        <v>16702872161</v>
      </c>
      <c r="U886">
        <v>81141</v>
      </c>
      <c r="V886" t="s">
        <v>120</v>
      </c>
      <c r="X886" t="s">
        <v>475</v>
      </c>
      <c r="Y886" t="s">
        <v>476</v>
      </c>
      <c r="AA886" t="s">
        <v>255</v>
      </c>
      <c r="AB886" t="s">
        <v>473</v>
      </c>
      <c r="AC886" t="s">
        <v>1256</v>
      </c>
      <c r="AD886" t="s">
        <v>117</v>
      </c>
      <c r="AE886" t="s">
        <v>118</v>
      </c>
      <c r="AF886" s="4">
        <v>96950</v>
      </c>
      <c r="AG886" t="s">
        <v>119</v>
      </c>
      <c r="AI886" s="5">
        <v>16702872161</v>
      </c>
      <c r="AK886" t="s">
        <v>1258</v>
      </c>
      <c r="BC886" t="str">
        <f>"49-9071.00"</f>
        <v>49-9071.00</v>
      </c>
      <c r="BD886" t="s">
        <v>240</v>
      </c>
      <c r="BE886" t="s">
        <v>2325</v>
      </c>
      <c r="BF886" t="s">
        <v>240</v>
      </c>
      <c r="BG886">
        <v>4</v>
      </c>
      <c r="BI886" s="1">
        <v>44835</v>
      </c>
      <c r="BJ886" s="1">
        <v>45199</v>
      </c>
      <c r="BM886">
        <v>35</v>
      </c>
      <c r="BN886">
        <v>0</v>
      </c>
      <c r="BO886">
        <v>7</v>
      </c>
      <c r="BP886">
        <v>7</v>
      </c>
      <c r="BQ886">
        <v>7</v>
      </c>
      <c r="BR886">
        <v>7</v>
      </c>
      <c r="BS886">
        <v>7</v>
      </c>
      <c r="BT886">
        <v>0</v>
      </c>
      <c r="BU886" t="str">
        <f>"9:00 AM"</f>
        <v>9:00 AM</v>
      </c>
      <c r="BV886" t="str">
        <f>"5:00 PM"</f>
        <v>5:00 PM</v>
      </c>
      <c r="BW886" t="s">
        <v>164</v>
      </c>
      <c r="BX886">
        <v>0</v>
      </c>
      <c r="BY886">
        <v>24</v>
      </c>
      <c r="BZ886" t="s">
        <v>113</v>
      </c>
      <c r="CB886" t="s">
        <v>2326</v>
      </c>
      <c r="CC886" t="s">
        <v>473</v>
      </c>
      <c r="CD886" t="s">
        <v>1256</v>
      </c>
      <c r="CE886" t="s">
        <v>117</v>
      </c>
      <c r="CF886" t="s">
        <v>118</v>
      </c>
      <c r="CG886" s="4">
        <v>96950</v>
      </c>
      <c r="CH886" s="2">
        <v>8.7200000000000006</v>
      </c>
      <c r="CI886" s="2">
        <v>8.7200000000000006</v>
      </c>
      <c r="CJ886" s="2">
        <v>13.08</v>
      </c>
      <c r="CK886" s="2">
        <v>13.08</v>
      </c>
      <c r="CL886" t="s">
        <v>131</v>
      </c>
      <c r="CM886" t="s">
        <v>132</v>
      </c>
      <c r="CN886" t="s">
        <v>133</v>
      </c>
      <c r="CP886" t="s">
        <v>113</v>
      </c>
      <c r="CQ886" t="s">
        <v>134</v>
      </c>
      <c r="CR886" t="s">
        <v>113</v>
      </c>
      <c r="CS886" t="s">
        <v>134</v>
      </c>
      <c r="CT886" t="s">
        <v>132</v>
      </c>
      <c r="CU886" t="s">
        <v>134</v>
      </c>
      <c r="CV886" t="s">
        <v>132</v>
      </c>
      <c r="CW886" t="s">
        <v>1195</v>
      </c>
      <c r="CX886" s="5">
        <v>16702872161</v>
      </c>
      <c r="CY886" t="s">
        <v>1258</v>
      </c>
      <c r="CZ886" t="s">
        <v>132</v>
      </c>
      <c r="DA886" t="s">
        <v>134</v>
      </c>
      <c r="DB886" t="s">
        <v>113</v>
      </c>
      <c r="DC886" t="s">
        <v>475</v>
      </c>
      <c r="DD886" t="s">
        <v>485</v>
      </c>
      <c r="DF886" t="s">
        <v>2327</v>
      </c>
      <c r="DG886" t="s">
        <v>1258</v>
      </c>
    </row>
    <row r="887" spans="1:111" ht="14.45" customHeight="1" x14ac:dyDescent="0.25">
      <c r="A887" t="s">
        <v>2328</v>
      </c>
      <c r="B887" t="s">
        <v>187</v>
      </c>
      <c r="C887" s="1">
        <v>44739.460842476852</v>
      </c>
      <c r="D887" s="1">
        <v>44847</v>
      </c>
      <c r="E887" t="s">
        <v>112</v>
      </c>
      <c r="F887" s="1">
        <v>44833.833333333336</v>
      </c>
      <c r="G887" t="s">
        <v>113</v>
      </c>
      <c r="H887" t="s">
        <v>113</v>
      </c>
      <c r="I887" t="s">
        <v>113</v>
      </c>
      <c r="J887" t="s">
        <v>1558</v>
      </c>
      <c r="K887" t="s">
        <v>1739</v>
      </c>
      <c r="L887" t="s">
        <v>1560</v>
      </c>
      <c r="M887" t="s">
        <v>1740</v>
      </c>
      <c r="N887" t="s">
        <v>117</v>
      </c>
      <c r="O887" t="s">
        <v>118</v>
      </c>
      <c r="P887" s="4">
        <v>96950</v>
      </c>
      <c r="Q887" t="s">
        <v>119</v>
      </c>
      <c r="R887" t="s">
        <v>117</v>
      </c>
      <c r="S887" s="5">
        <v>16702342664</v>
      </c>
      <c r="T887">
        <v>0</v>
      </c>
      <c r="U887">
        <v>561320</v>
      </c>
      <c r="V887" t="s">
        <v>120</v>
      </c>
      <c r="X887" t="s">
        <v>1562</v>
      </c>
      <c r="Y887" t="s">
        <v>1563</v>
      </c>
      <c r="Z887" t="s">
        <v>1564</v>
      </c>
      <c r="AA887" t="s">
        <v>548</v>
      </c>
      <c r="AB887" t="s">
        <v>1560</v>
      </c>
      <c r="AC887" t="s">
        <v>1740</v>
      </c>
      <c r="AD887" t="s">
        <v>117</v>
      </c>
      <c r="AE887" t="s">
        <v>118</v>
      </c>
      <c r="AF887" s="4">
        <v>96950</v>
      </c>
      <c r="AG887" t="s">
        <v>119</v>
      </c>
      <c r="AH887" t="s">
        <v>117</v>
      </c>
      <c r="AI887" s="5">
        <v>16702342664</v>
      </c>
      <c r="AJ887">
        <v>0</v>
      </c>
      <c r="AK887" t="s">
        <v>1566</v>
      </c>
      <c r="BC887" t="str">
        <f>"43-3031.00"</f>
        <v>43-3031.00</v>
      </c>
      <c r="BD887" t="s">
        <v>316</v>
      </c>
      <c r="BE887" t="s">
        <v>2329</v>
      </c>
      <c r="BF887" t="s">
        <v>1366</v>
      </c>
      <c r="BG887">
        <v>5</v>
      </c>
      <c r="BH887">
        <v>5</v>
      </c>
      <c r="BI887" s="1">
        <v>44835</v>
      </c>
      <c r="BJ887" s="1">
        <v>45199</v>
      </c>
      <c r="BK887" s="1">
        <v>44847</v>
      </c>
      <c r="BL887" s="1">
        <v>45199</v>
      </c>
      <c r="BM887">
        <v>40</v>
      </c>
      <c r="BN887">
        <v>0</v>
      </c>
      <c r="BO887">
        <v>8</v>
      </c>
      <c r="BP887">
        <v>8</v>
      </c>
      <c r="BQ887">
        <v>8</v>
      </c>
      <c r="BR887">
        <v>8</v>
      </c>
      <c r="BS887">
        <v>8</v>
      </c>
      <c r="BT887">
        <v>0</v>
      </c>
      <c r="BU887" t="str">
        <f>"8:00 AM"</f>
        <v>8:00 AM</v>
      </c>
      <c r="BV887" t="str">
        <f>"5:00 PM"</f>
        <v>5:00 PM</v>
      </c>
      <c r="BW887" t="s">
        <v>394</v>
      </c>
      <c r="BX887">
        <v>0</v>
      </c>
      <c r="BY887">
        <v>24</v>
      </c>
      <c r="BZ887" t="s">
        <v>113</v>
      </c>
      <c r="CB887" s="3" t="s">
        <v>2330</v>
      </c>
      <c r="CC887" t="s">
        <v>1560</v>
      </c>
      <c r="CD887" t="s">
        <v>1740</v>
      </c>
      <c r="CE887" t="s">
        <v>117</v>
      </c>
      <c r="CF887" t="s">
        <v>118</v>
      </c>
      <c r="CG887" s="4">
        <v>96950</v>
      </c>
      <c r="CH887" s="2">
        <v>10.16</v>
      </c>
      <c r="CI887" s="2">
        <v>10.16</v>
      </c>
      <c r="CJ887" s="2">
        <v>15.24</v>
      </c>
      <c r="CK887" s="2">
        <v>15.24</v>
      </c>
      <c r="CL887" t="s">
        <v>131</v>
      </c>
      <c r="CM887" t="s">
        <v>128</v>
      </c>
      <c r="CN887" t="s">
        <v>133</v>
      </c>
      <c r="CP887" t="s">
        <v>113</v>
      </c>
      <c r="CQ887" t="s">
        <v>134</v>
      </c>
      <c r="CR887" t="s">
        <v>113</v>
      </c>
      <c r="CS887" t="s">
        <v>134</v>
      </c>
      <c r="CT887" t="s">
        <v>132</v>
      </c>
      <c r="CU887" t="s">
        <v>134</v>
      </c>
      <c r="CV887" t="s">
        <v>132</v>
      </c>
      <c r="CW887" t="s">
        <v>1834</v>
      </c>
      <c r="CX887" s="5">
        <v>16702342664</v>
      </c>
      <c r="CY887" t="s">
        <v>1566</v>
      </c>
      <c r="CZ887" t="s">
        <v>399</v>
      </c>
      <c r="DA887" t="s">
        <v>134</v>
      </c>
      <c r="DB887" t="s">
        <v>113</v>
      </c>
    </row>
    <row r="888" spans="1:111" ht="14.45" customHeight="1" x14ac:dyDescent="0.25">
      <c r="A888" t="s">
        <v>2331</v>
      </c>
      <c r="B888" t="s">
        <v>187</v>
      </c>
      <c r="C888" s="1">
        <v>44740.901087384256</v>
      </c>
      <c r="D888" s="1">
        <v>44847</v>
      </c>
      <c r="E888" t="s">
        <v>112</v>
      </c>
      <c r="F888" s="1">
        <v>44833.833333333336</v>
      </c>
      <c r="G888" t="s">
        <v>113</v>
      </c>
      <c r="H888" t="s">
        <v>113</v>
      </c>
      <c r="I888" t="s">
        <v>113</v>
      </c>
      <c r="J888" t="s">
        <v>2332</v>
      </c>
      <c r="K888" t="s">
        <v>956</v>
      </c>
      <c r="L888" t="s">
        <v>957</v>
      </c>
      <c r="M888" t="s">
        <v>117</v>
      </c>
      <c r="N888" t="s">
        <v>947</v>
      </c>
      <c r="O888" t="s">
        <v>118</v>
      </c>
      <c r="P888" s="4">
        <v>96950</v>
      </c>
      <c r="Q888" t="s">
        <v>119</v>
      </c>
      <c r="R888" t="s">
        <v>132</v>
      </c>
      <c r="S888" s="5">
        <v>16702330800</v>
      </c>
      <c r="U888">
        <v>62441</v>
      </c>
      <c r="V888" t="s">
        <v>120</v>
      </c>
      <c r="X888" t="s">
        <v>958</v>
      </c>
      <c r="Y888" t="s">
        <v>2333</v>
      </c>
      <c r="Z888" t="s">
        <v>960</v>
      </c>
      <c r="AA888" t="s">
        <v>961</v>
      </c>
      <c r="AB888" t="s">
        <v>957</v>
      </c>
      <c r="AC888" t="s">
        <v>117</v>
      </c>
      <c r="AD888" t="s">
        <v>947</v>
      </c>
      <c r="AE888" t="s">
        <v>118</v>
      </c>
      <c r="AF888" s="4">
        <v>96950</v>
      </c>
      <c r="AG888" t="s">
        <v>119</v>
      </c>
      <c r="AH888" t="s">
        <v>132</v>
      </c>
      <c r="AI888" s="5">
        <v>16702330800</v>
      </c>
      <c r="AK888" t="s">
        <v>962</v>
      </c>
      <c r="BC888" t="str">
        <f>"39-9011.00"</f>
        <v>39-9011.00</v>
      </c>
      <c r="BD888" t="s">
        <v>1758</v>
      </c>
      <c r="BE888" t="s">
        <v>2334</v>
      </c>
      <c r="BF888" t="s">
        <v>2335</v>
      </c>
      <c r="BG888">
        <v>2</v>
      </c>
      <c r="BH888">
        <v>2</v>
      </c>
      <c r="BI888" s="1">
        <v>44835</v>
      </c>
      <c r="BJ888" s="1">
        <v>45199</v>
      </c>
      <c r="BK888" s="1">
        <v>44847</v>
      </c>
      <c r="BL888" s="1">
        <v>45199</v>
      </c>
      <c r="BM888">
        <v>35</v>
      </c>
      <c r="BN888">
        <v>0</v>
      </c>
      <c r="BO888">
        <v>7</v>
      </c>
      <c r="BP888">
        <v>7</v>
      </c>
      <c r="BQ888">
        <v>7</v>
      </c>
      <c r="BR888">
        <v>7</v>
      </c>
      <c r="BS888">
        <v>7</v>
      </c>
      <c r="BT888">
        <v>0</v>
      </c>
      <c r="BU888" t="str">
        <f>"8:00 AM"</f>
        <v>8:00 AM</v>
      </c>
      <c r="BV888" t="str">
        <f>"4:00 PM"</f>
        <v>4:00 PM</v>
      </c>
      <c r="BW888" t="s">
        <v>164</v>
      </c>
      <c r="BX888">
        <v>0</v>
      </c>
      <c r="BY888">
        <v>12</v>
      </c>
      <c r="BZ888" t="s">
        <v>113</v>
      </c>
      <c r="CB888" s="3" t="s">
        <v>2336</v>
      </c>
      <c r="CC888" t="s">
        <v>957</v>
      </c>
      <c r="CD888" t="s">
        <v>117</v>
      </c>
      <c r="CE888" t="s">
        <v>947</v>
      </c>
      <c r="CF888" t="s">
        <v>118</v>
      </c>
      <c r="CG888" s="4">
        <v>96950</v>
      </c>
      <c r="CH888" s="2">
        <v>7.48</v>
      </c>
      <c r="CI888" s="2">
        <v>7.48</v>
      </c>
      <c r="CJ888" s="2">
        <v>11.22</v>
      </c>
      <c r="CK888" s="2">
        <v>11.22</v>
      </c>
      <c r="CL888" t="s">
        <v>131</v>
      </c>
      <c r="CM888" t="s">
        <v>228</v>
      </c>
      <c r="CN888" t="s">
        <v>133</v>
      </c>
      <c r="CP888" t="s">
        <v>113</v>
      </c>
      <c r="CQ888" t="s">
        <v>134</v>
      </c>
      <c r="CR888" t="s">
        <v>113</v>
      </c>
      <c r="CS888" t="s">
        <v>134</v>
      </c>
      <c r="CT888" t="s">
        <v>132</v>
      </c>
      <c r="CU888" t="s">
        <v>134</v>
      </c>
      <c r="CV888" t="s">
        <v>132</v>
      </c>
      <c r="CW888" t="s">
        <v>128</v>
      </c>
      <c r="CX888" s="5" t="s">
        <v>2337</v>
      </c>
      <c r="CY888" t="s">
        <v>962</v>
      </c>
      <c r="CZ888" t="s">
        <v>132</v>
      </c>
      <c r="DA888" t="s">
        <v>134</v>
      </c>
      <c r="DB888" t="s">
        <v>113</v>
      </c>
    </row>
    <row r="889" spans="1:111" ht="14.45" customHeight="1" x14ac:dyDescent="0.25">
      <c r="A889" t="s">
        <v>2338</v>
      </c>
      <c r="B889" t="s">
        <v>111</v>
      </c>
      <c r="C889" s="1">
        <v>44752.401284027779</v>
      </c>
      <c r="D889" s="1">
        <v>44847</v>
      </c>
      <c r="E889" t="s">
        <v>170</v>
      </c>
      <c r="G889" t="s">
        <v>113</v>
      </c>
      <c r="H889" t="s">
        <v>113</v>
      </c>
      <c r="I889" t="s">
        <v>113</v>
      </c>
      <c r="J889" t="s">
        <v>2115</v>
      </c>
      <c r="K889" t="s">
        <v>2116</v>
      </c>
      <c r="L889" t="s">
        <v>2117</v>
      </c>
      <c r="M889" t="s">
        <v>2118</v>
      </c>
      <c r="N889" t="s">
        <v>117</v>
      </c>
      <c r="O889" t="s">
        <v>118</v>
      </c>
      <c r="P889" s="4">
        <v>96950</v>
      </c>
      <c r="Q889" t="s">
        <v>119</v>
      </c>
      <c r="S889" s="5">
        <v>16702352366</v>
      </c>
      <c r="U889">
        <v>445110</v>
      </c>
      <c r="V889" t="s">
        <v>120</v>
      </c>
      <c r="X889" t="s">
        <v>2119</v>
      </c>
      <c r="Y889" t="s">
        <v>2120</v>
      </c>
      <c r="Z889" t="s">
        <v>794</v>
      </c>
      <c r="AA889" t="s">
        <v>2121</v>
      </c>
      <c r="AB889" t="s">
        <v>2117</v>
      </c>
      <c r="AC889" t="s">
        <v>2118</v>
      </c>
      <c r="AD889" t="s">
        <v>117</v>
      </c>
      <c r="AE889" t="s">
        <v>118</v>
      </c>
      <c r="AF889" s="4">
        <v>96950</v>
      </c>
      <c r="AG889" t="s">
        <v>119</v>
      </c>
      <c r="AI889" s="5">
        <v>16702352366</v>
      </c>
      <c r="AK889" t="s">
        <v>2122</v>
      </c>
      <c r="BC889" t="str">
        <f>"49-9071.00"</f>
        <v>49-9071.00</v>
      </c>
      <c r="BD889" t="s">
        <v>240</v>
      </c>
      <c r="BE889" t="s">
        <v>2339</v>
      </c>
      <c r="BF889" t="s">
        <v>2340</v>
      </c>
      <c r="BG889">
        <v>1</v>
      </c>
      <c r="BI889" s="1">
        <v>44835</v>
      </c>
      <c r="BJ889" s="1">
        <v>45199</v>
      </c>
      <c r="BM889">
        <v>40</v>
      </c>
      <c r="BN889">
        <v>0</v>
      </c>
      <c r="BO889">
        <v>0</v>
      </c>
      <c r="BP889">
        <v>8</v>
      </c>
      <c r="BQ889">
        <v>8</v>
      </c>
      <c r="BR889">
        <v>8</v>
      </c>
      <c r="BS889">
        <v>8</v>
      </c>
      <c r="BT889">
        <v>8</v>
      </c>
      <c r="BU889" t="str">
        <f>"8:00 AM"</f>
        <v>8:00 AM</v>
      </c>
      <c r="BV889" t="str">
        <f>"5:00 PM"</f>
        <v>5:00 PM</v>
      </c>
      <c r="BW889" t="s">
        <v>128</v>
      </c>
      <c r="BX889">
        <v>0</v>
      </c>
      <c r="BY889">
        <v>12</v>
      </c>
      <c r="BZ889" t="s">
        <v>113</v>
      </c>
      <c r="CB889" t="s">
        <v>2341</v>
      </c>
      <c r="CC889" t="s">
        <v>2117</v>
      </c>
      <c r="CD889" t="s">
        <v>2118</v>
      </c>
      <c r="CE889" t="s">
        <v>117</v>
      </c>
      <c r="CF889" t="s">
        <v>118</v>
      </c>
      <c r="CG889" s="4">
        <v>96950</v>
      </c>
      <c r="CH889" s="2">
        <v>8.7200000000000006</v>
      </c>
      <c r="CI889" s="2">
        <v>8.7200000000000006</v>
      </c>
      <c r="CJ889" s="2">
        <v>13.08</v>
      </c>
      <c r="CK889" s="2">
        <v>13.08</v>
      </c>
      <c r="CL889" t="s">
        <v>131</v>
      </c>
      <c r="CM889" t="s">
        <v>132</v>
      </c>
      <c r="CN889" t="s">
        <v>133</v>
      </c>
      <c r="CP889" t="s">
        <v>113</v>
      </c>
      <c r="CQ889" t="s">
        <v>134</v>
      </c>
      <c r="CR889" t="s">
        <v>113</v>
      </c>
      <c r="CS889" t="s">
        <v>134</v>
      </c>
      <c r="CT889" t="s">
        <v>132</v>
      </c>
      <c r="CU889" t="s">
        <v>134</v>
      </c>
      <c r="CV889" t="s">
        <v>132</v>
      </c>
      <c r="CW889" t="s">
        <v>132</v>
      </c>
      <c r="CX889" s="5">
        <v>16702352366</v>
      </c>
      <c r="CY889" t="s">
        <v>2127</v>
      </c>
      <c r="CZ889" t="s">
        <v>132</v>
      </c>
      <c r="DA889" t="s">
        <v>134</v>
      </c>
      <c r="DB889" t="s">
        <v>113</v>
      </c>
      <c r="DC889" t="s">
        <v>2128</v>
      </c>
      <c r="DD889" t="s">
        <v>2129</v>
      </c>
      <c r="DE889" t="s">
        <v>246</v>
      </c>
      <c r="DF889" t="s">
        <v>2130</v>
      </c>
      <c r="DG889" t="s">
        <v>2131</v>
      </c>
    </row>
    <row r="890" spans="1:111" ht="14.45" customHeight="1" x14ac:dyDescent="0.25">
      <c r="A890" t="s">
        <v>2342</v>
      </c>
      <c r="B890" t="s">
        <v>541</v>
      </c>
      <c r="C890" s="1">
        <v>44812.102438773145</v>
      </c>
      <c r="D890" s="1">
        <v>44847</v>
      </c>
      <c r="E890" t="s">
        <v>112</v>
      </c>
      <c r="F890" s="1">
        <v>44925.791666666664</v>
      </c>
      <c r="G890" t="s">
        <v>113</v>
      </c>
      <c r="H890" t="s">
        <v>113</v>
      </c>
      <c r="I890" t="s">
        <v>113</v>
      </c>
      <c r="J890" t="s">
        <v>383</v>
      </c>
      <c r="L890" t="s">
        <v>384</v>
      </c>
      <c r="M890" t="s">
        <v>2343</v>
      </c>
      <c r="N890" t="s">
        <v>117</v>
      </c>
      <c r="O890" t="s">
        <v>118</v>
      </c>
      <c r="P890" s="4">
        <v>96950</v>
      </c>
      <c r="Q890" t="s">
        <v>119</v>
      </c>
      <c r="R890" t="s">
        <v>386</v>
      </c>
      <c r="S890" s="5">
        <v>16702881463</v>
      </c>
      <c r="U890">
        <v>561320</v>
      </c>
      <c r="V890" t="s">
        <v>120</v>
      </c>
      <c r="X890" t="s">
        <v>387</v>
      </c>
      <c r="Y890" t="s">
        <v>388</v>
      </c>
      <c r="Z890" t="s">
        <v>389</v>
      </c>
      <c r="AA890" t="s">
        <v>390</v>
      </c>
      <c r="AB890" t="s">
        <v>384</v>
      </c>
      <c r="AC890" t="s">
        <v>2343</v>
      </c>
      <c r="AD890" t="s">
        <v>117</v>
      </c>
      <c r="AE890" t="s">
        <v>118</v>
      </c>
      <c r="AF890" s="4">
        <v>96950</v>
      </c>
      <c r="AG890" t="s">
        <v>119</v>
      </c>
      <c r="AH890" t="s">
        <v>386</v>
      </c>
      <c r="AI890" s="5">
        <v>16702881463</v>
      </c>
      <c r="AK890" t="s">
        <v>391</v>
      </c>
      <c r="BC890" t="str">
        <f>"49-9071.00"</f>
        <v>49-9071.00</v>
      </c>
      <c r="BD890" t="s">
        <v>240</v>
      </c>
      <c r="BE890" t="s">
        <v>2344</v>
      </c>
      <c r="BF890" t="s">
        <v>453</v>
      </c>
      <c r="BG890">
        <v>17</v>
      </c>
      <c r="BI890" s="1">
        <v>44927</v>
      </c>
      <c r="BJ890" s="1">
        <v>45291</v>
      </c>
      <c r="BM890">
        <v>35</v>
      </c>
      <c r="BN890">
        <v>0</v>
      </c>
      <c r="BO890">
        <v>7</v>
      </c>
      <c r="BP890">
        <v>7</v>
      </c>
      <c r="BQ890">
        <v>7</v>
      </c>
      <c r="BR890">
        <v>7</v>
      </c>
      <c r="BS890">
        <v>7</v>
      </c>
      <c r="BT890">
        <v>0</v>
      </c>
      <c r="BU890" t="str">
        <f>"9:00 AM"</f>
        <v>9:00 AM</v>
      </c>
      <c r="BV890" t="str">
        <f>"5:00 PM"</f>
        <v>5:00 PM</v>
      </c>
      <c r="BW890" t="s">
        <v>164</v>
      </c>
      <c r="BX890">
        <v>1</v>
      </c>
      <c r="BY890">
        <v>1</v>
      </c>
      <c r="BZ890" t="s">
        <v>113</v>
      </c>
      <c r="CB890" s="3" t="s">
        <v>2345</v>
      </c>
      <c r="CC890" t="s">
        <v>384</v>
      </c>
      <c r="CD890" t="s">
        <v>2343</v>
      </c>
      <c r="CE890" t="s">
        <v>117</v>
      </c>
      <c r="CF890" t="s">
        <v>118</v>
      </c>
      <c r="CG890" s="4">
        <v>96950</v>
      </c>
      <c r="CH890" s="2">
        <v>8.7200000000000006</v>
      </c>
      <c r="CI890" s="2">
        <v>8.7200000000000006</v>
      </c>
      <c r="CJ890" s="2">
        <v>13.08</v>
      </c>
      <c r="CK890" s="2">
        <v>13.08</v>
      </c>
      <c r="CL890" t="s">
        <v>131</v>
      </c>
      <c r="CM890" t="s">
        <v>228</v>
      </c>
      <c r="CN890" t="s">
        <v>133</v>
      </c>
      <c r="CP890" t="s">
        <v>113</v>
      </c>
      <c r="CQ890" t="s">
        <v>134</v>
      </c>
      <c r="CR890" t="s">
        <v>134</v>
      </c>
      <c r="CS890" t="s">
        <v>134</v>
      </c>
      <c r="CT890" t="s">
        <v>134</v>
      </c>
      <c r="CU890" t="s">
        <v>134</v>
      </c>
      <c r="CV890" t="s">
        <v>134</v>
      </c>
      <c r="CW890" t="s">
        <v>2346</v>
      </c>
      <c r="CX890" s="5">
        <v>16702881463</v>
      </c>
      <c r="CY890" t="s">
        <v>391</v>
      </c>
      <c r="CZ890" t="s">
        <v>2347</v>
      </c>
      <c r="DA890" t="s">
        <v>134</v>
      </c>
      <c r="DB890" t="s">
        <v>113</v>
      </c>
    </row>
    <row r="891" spans="1:111" ht="14.45" customHeight="1" x14ac:dyDescent="0.25">
      <c r="A891" t="s">
        <v>2348</v>
      </c>
      <c r="B891" t="s">
        <v>187</v>
      </c>
      <c r="C891" s="1">
        <v>44741.888378587966</v>
      </c>
      <c r="D891" s="1">
        <v>44847</v>
      </c>
      <c r="E891" t="s">
        <v>112</v>
      </c>
      <c r="F891" s="1">
        <v>44833.833333333336</v>
      </c>
      <c r="G891" t="s">
        <v>113</v>
      </c>
      <c r="H891" t="s">
        <v>113</v>
      </c>
      <c r="I891" t="s">
        <v>113</v>
      </c>
      <c r="J891" t="s">
        <v>812</v>
      </c>
      <c r="L891" t="s">
        <v>813</v>
      </c>
      <c r="M891" t="s">
        <v>814</v>
      </c>
      <c r="N891" t="s">
        <v>815</v>
      </c>
      <c r="O891" t="s">
        <v>118</v>
      </c>
      <c r="P891" s="4">
        <v>96950</v>
      </c>
      <c r="Q891" t="s">
        <v>119</v>
      </c>
      <c r="S891" s="5">
        <v>16702345828</v>
      </c>
      <c r="U891">
        <v>2389</v>
      </c>
      <c r="V891" t="s">
        <v>120</v>
      </c>
      <c r="X891" t="s">
        <v>816</v>
      </c>
      <c r="Y891" t="s">
        <v>817</v>
      </c>
      <c r="AA891" t="s">
        <v>326</v>
      </c>
      <c r="AB891" t="s">
        <v>813</v>
      </c>
      <c r="AC891" t="s">
        <v>814</v>
      </c>
      <c r="AD891" t="s">
        <v>815</v>
      </c>
      <c r="AE891" t="s">
        <v>118</v>
      </c>
      <c r="AF891" s="4">
        <v>96950</v>
      </c>
      <c r="AG891" t="s">
        <v>119</v>
      </c>
      <c r="AI891" s="5">
        <v>16702345828</v>
      </c>
      <c r="AK891" t="s">
        <v>818</v>
      </c>
      <c r="BC891" t="str">
        <f>"49-3021.00"</f>
        <v>49-3021.00</v>
      </c>
      <c r="BD891" t="s">
        <v>2282</v>
      </c>
      <c r="BE891" t="s">
        <v>2283</v>
      </c>
      <c r="BF891" t="s">
        <v>2282</v>
      </c>
      <c r="BG891">
        <v>6</v>
      </c>
      <c r="BH891">
        <v>6</v>
      </c>
      <c r="BI891" s="1">
        <v>44835</v>
      </c>
      <c r="BJ891" s="1">
        <v>45199</v>
      </c>
      <c r="BK891" s="1">
        <v>44847</v>
      </c>
      <c r="BL891" s="1">
        <v>45199</v>
      </c>
      <c r="BM891">
        <v>40</v>
      </c>
      <c r="BN891">
        <v>0</v>
      </c>
      <c r="BO891">
        <v>8</v>
      </c>
      <c r="BP891">
        <v>8</v>
      </c>
      <c r="BQ891">
        <v>8</v>
      </c>
      <c r="BR891">
        <v>8</v>
      </c>
      <c r="BS891">
        <v>8</v>
      </c>
      <c r="BT891">
        <v>0</v>
      </c>
      <c r="BU891" t="str">
        <f>"8:00 AM"</f>
        <v>8:00 AM</v>
      </c>
      <c r="BV891" t="str">
        <f>"5:00 PM"</f>
        <v>5:00 PM</v>
      </c>
      <c r="BW891" t="s">
        <v>164</v>
      </c>
      <c r="BX891">
        <v>0</v>
      </c>
      <c r="BY891">
        <v>12</v>
      </c>
      <c r="BZ891" t="s">
        <v>113</v>
      </c>
      <c r="CB891" t="s">
        <v>183</v>
      </c>
      <c r="CC891" t="s">
        <v>813</v>
      </c>
      <c r="CD891" t="s">
        <v>814</v>
      </c>
      <c r="CE891" t="s">
        <v>815</v>
      </c>
      <c r="CF891" t="s">
        <v>118</v>
      </c>
      <c r="CG891" s="4">
        <v>96950</v>
      </c>
      <c r="CH891" s="2">
        <v>9.07</v>
      </c>
      <c r="CI891" s="2">
        <v>9.07</v>
      </c>
      <c r="CJ891" s="2">
        <v>13.61</v>
      </c>
      <c r="CK891" s="2">
        <v>13.61</v>
      </c>
      <c r="CL891" t="s">
        <v>131</v>
      </c>
      <c r="CM891" t="s">
        <v>557</v>
      </c>
      <c r="CN891" t="s">
        <v>133</v>
      </c>
      <c r="CP891" t="s">
        <v>113</v>
      </c>
      <c r="CQ891" t="s">
        <v>134</v>
      </c>
      <c r="CR891" t="s">
        <v>113</v>
      </c>
      <c r="CS891" t="s">
        <v>134</v>
      </c>
      <c r="CT891" t="s">
        <v>132</v>
      </c>
      <c r="CU891" t="s">
        <v>134</v>
      </c>
      <c r="CV891" t="s">
        <v>132</v>
      </c>
      <c r="CW891" t="s">
        <v>557</v>
      </c>
      <c r="CX891" s="5">
        <v>16702345828</v>
      </c>
      <c r="CY891" t="s">
        <v>818</v>
      </c>
      <c r="CZ891" t="s">
        <v>132</v>
      </c>
      <c r="DA891" t="s">
        <v>134</v>
      </c>
      <c r="DB891" t="s">
        <v>113</v>
      </c>
      <c r="DC891" t="s">
        <v>1847</v>
      </c>
      <c r="DD891" t="s">
        <v>1848</v>
      </c>
      <c r="DF891" t="s">
        <v>1849</v>
      </c>
      <c r="DG891" t="s">
        <v>1850</v>
      </c>
    </row>
    <row r="892" spans="1:111" ht="14.45" customHeight="1" x14ac:dyDescent="0.25">
      <c r="A892" t="s">
        <v>2349</v>
      </c>
      <c r="B892" t="s">
        <v>111</v>
      </c>
      <c r="C892" s="1">
        <v>44741.096663310185</v>
      </c>
      <c r="D892" s="1">
        <v>44847</v>
      </c>
      <c r="E892" t="s">
        <v>170</v>
      </c>
      <c r="G892" t="s">
        <v>113</v>
      </c>
      <c r="H892" t="s">
        <v>113</v>
      </c>
      <c r="I892" t="s">
        <v>113</v>
      </c>
      <c r="J892" t="s">
        <v>1126</v>
      </c>
      <c r="K892" t="s">
        <v>132</v>
      </c>
      <c r="L892" t="s">
        <v>1127</v>
      </c>
      <c r="M892" t="s">
        <v>1128</v>
      </c>
      <c r="N892" t="s">
        <v>117</v>
      </c>
      <c r="O892" t="s">
        <v>118</v>
      </c>
      <c r="P892" s="4">
        <v>96950</v>
      </c>
      <c r="Q892" t="s">
        <v>119</v>
      </c>
      <c r="R892" t="s">
        <v>132</v>
      </c>
      <c r="S892" s="5">
        <v>16702357011</v>
      </c>
      <c r="T892">
        <v>0</v>
      </c>
      <c r="U892">
        <v>562111</v>
      </c>
      <c r="V892" t="s">
        <v>120</v>
      </c>
      <c r="X892" t="s">
        <v>794</v>
      </c>
      <c r="Y892" t="s">
        <v>1129</v>
      </c>
      <c r="Z892" t="s">
        <v>1130</v>
      </c>
      <c r="AA892" t="s">
        <v>349</v>
      </c>
      <c r="AB892" t="s">
        <v>1127</v>
      </c>
      <c r="AC892" t="s">
        <v>1128</v>
      </c>
      <c r="AD892" t="s">
        <v>117</v>
      </c>
      <c r="AE892" t="s">
        <v>118</v>
      </c>
      <c r="AF892" s="4">
        <v>96950</v>
      </c>
      <c r="AG892" t="s">
        <v>119</v>
      </c>
      <c r="AH892" t="s">
        <v>228</v>
      </c>
      <c r="AI892" s="5">
        <v>16702357011</v>
      </c>
      <c r="AJ892">
        <v>0</v>
      </c>
      <c r="AK892" t="s">
        <v>1133</v>
      </c>
      <c r="BC892" t="str">
        <f>"53-7081.00"</f>
        <v>53-7081.00</v>
      </c>
      <c r="BD892" t="s">
        <v>2350</v>
      </c>
      <c r="BE892" t="s">
        <v>2351</v>
      </c>
      <c r="BF892" t="s">
        <v>2352</v>
      </c>
      <c r="BG892">
        <v>5</v>
      </c>
      <c r="BI892" s="1">
        <v>44836</v>
      </c>
      <c r="BJ892" s="1">
        <v>45200</v>
      </c>
      <c r="BM892">
        <v>40</v>
      </c>
      <c r="BN892">
        <v>0</v>
      </c>
      <c r="BO892">
        <v>8</v>
      </c>
      <c r="BP892">
        <v>8</v>
      </c>
      <c r="BQ892">
        <v>8</v>
      </c>
      <c r="BR892">
        <v>8</v>
      </c>
      <c r="BS892">
        <v>8</v>
      </c>
      <c r="BT892">
        <v>0</v>
      </c>
      <c r="BU892" t="str">
        <f>"8:00 AM"</f>
        <v>8:00 AM</v>
      </c>
      <c r="BV892" t="str">
        <f>"5:00 PM"</f>
        <v>5:00 PM</v>
      </c>
      <c r="BW892" t="s">
        <v>164</v>
      </c>
      <c r="BX892">
        <v>0</v>
      </c>
      <c r="BY892">
        <v>6</v>
      </c>
      <c r="BZ892" t="s">
        <v>113</v>
      </c>
      <c r="CB892" t="s">
        <v>2353</v>
      </c>
      <c r="CC892" t="s">
        <v>1127</v>
      </c>
      <c r="CD892" t="s">
        <v>1556</v>
      </c>
      <c r="CE892" t="s">
        <v>117</v>
      </c>
      <c r="CF892" t="s">
        <v>118</v>
      </c>
      <c r="CG892" s="4">
        <v>96950</v>
      </c>
      <c r="CH892" s="2">
        <v>8.67</v>
      </c>
      <c r="CI892" s="2">
        <v>8.67</v>
      </c>
      <c r="CJ892" s="2">
        <v>13.01</v>
      </c>
      <c r="CK892" s="2">
        <v>13.01</v>
      </c>
      <c r="CL892" t="s">
        <v>131</v>
      </c>
      <c r="CM892" t="s">
        <v>132</v>
      </c>
      <c r="CN892" t="s">
        <v>133</v>
      </c>
      <c r="CP892" t="s">
        <v>113</v>
      </c>
      <c r="CQ892" t="s">
        <v>134</v>
      </c>
      <c r="CR892" t="s">
        <v>113</v>
      </c>
      <c r="CS892" t="s">
        <v>134</v>
      </c>
      <c r="CT892" t="s">
        <v>132</v>
      </c>
      <c r="CU892" t="s">
        <v>134</v>
      </c>
      <c r="CV892" t="s">
        <v>132</v>
      </c>
      <c r="CW892" t="s">
        <v>132</v>
      </c>
      <c r="CX892" s="5">
        <v>16702357011</v>
      </c>
      <c r="CY892" t="s">
        <v>1133</v>
      </c>
      <c r="CZ892" t="s">
        <v>624</v>
      </c>
      <c r="DA892" t="s">
        <v>134</v>
      </c>
      <c r="DB892" t="s">
        <v>113</v>
      </c>
    </row>
    <row r="893" spans="1:111" ht="14.45" customHeight="1" x14ac:dyDescent="0.25">
      <c r="A893" t="s">
        <v>2354</v>
      </c>
      <c r="B893" t="s">
        <v>187</v>
      </c>
      <c r="C893" s="1">
        <v>44741.363632060187</v>
      </c>
      <c r="D893" s="1">
        <v>44847</v>
      </c>
      <c r="E893" t="s">
        <v>170</v>
      </c>
      <c r="G893" t="s">
        <v>113</v>
      </c>
      <c r="H893" t="s">
        <v>113</v>
      </c>
      <c r="I893" t="s">
        <v>113</v>
      </c>
      <c r="J893" t="s">
        <v>1818</v>
      </c>
      <c r="L893" t="s">
        <v>584</v>
      </c>
      <c r="M893" t="s">
        <v>585</v>
      </c>
      <c r="N893" t="s">
        <v>586</v>
      </c>
      <c r="O893" t="s">
        <v>118</v>
      </c>
      <c r="P893" s="4">
        <v>96950</v>
      </c>
      <c r="Q893" t="s">
        <v>119</v>
      </c>
      <c r="S893" s="5">
        <v>16702342127</v>
      </c>
      <c r="U893">
        <v>56132</v>
      </c>
      <c r="V893" t="s">
        <v>120</v>
      </c>
      <c r="X893" t="s">
        <v>587</v>
      </c>
      <c r="Y893" t="s">
        <v>588</v>
      </c>
      <c r="Z893" t="s">
        <v>589</v>
      </c>
      <c r="AA893" t="s">
        <v>590</v>
      </c>
      <c r="AB893" t="s">
        <v>584</v>
      </c>
      <c r="AC893" t="s">
        <v>585</v>
      </c>
      <c r="AD893" t="s">
        <v>586</v>
      </c>
      <c r="AE893" t="s">
        <v>118</v>
      </c>
      <c r="AF893" s="4">
        <v>96950</v>
      </c>
      <c r="AG893" t="s">
        <v>119</v>
      </c>
      <c r="AI893" s="5">
        <v>16702342127</v>
      </c>
      <c r="AK893" t="s">
        <v>591</v>
      </c>
      <c r="BC893" t="str">
        <f>"37-2011.00"</f>
        <v>37-2011.00</v>
      </c>
      <c r="BD893" t="s">
        <v>125</v>
      </c>
      <c r="BE893" t="s">
        <v>1819</v>
      </c>
      <c r="BF893" t="s">
        <v>1820</v>
      </c>
      <c r="BG893">
        <v>10</v>
      </c>
      <c r="BH893">
        <v>10</v>
      </c>
      <c r="BI893" s="1">
        <v>44835</v>
      </c>
      <c r="BJ893" s="1">
        <v>45199</v>
      </c>
      <c r="BK893" s="1">
        <v>44847</v>
      </c>
      <c r="BL893" s="1">
        <v>45199</v>
      </c>
      <c r="BM893">
        <v>35</v>
      </c>
      <c r="BN893">
        <v>0</v>
      </c>
      <c r="BO893">
        <v>7</v>
      </c>
      <c r="BP893">
        <v>7</v>
      </c>
      <c r="BQ893">
        <v>7</v>
      </c>
      <c r="BR893">
        <v>7</v>
      </c>
      <c r="BS893">
        <v>7</v>
      </c>
      <c r="BT893">
        <v>0</v>
      </c>
      <c r="BU893" t="str">
        <f>"9:00 AM"</f>
        <v>9:00 AM</v>
      </c>
      <c r="BV893" t="str">
        <f>"5:00 PM"</f>
        <v>5:00 PM</v>
      </c>
      <c r="BW893" t="s">
        <v>164</v>
      </c>
      <c r="BX893">
        <v>0</v>
      </c>
      <c r="BY893">
        <v>6</v>
      </c>
      <c r="BZ893" t="s">
        <v>113</v>
      </c>
      <c r="CB893" s="3" t="s">
        <v>1821</v>
      </c>
      <c r="CC893" t="s">
        <v>584</v>
      </c>
      <c r="CD893" t="s">
        <v>585</v>
      </c>
      <c r="CE893" t="s">
        <v>586</v>
      </c>
      <c r="CF893" t="s">
        <v>118</v>
      </c>
      <c r="CG893" s="4">
        <v>96950</v>
      </c>
      <c r="CH893" s="2">
        <v>7.93</v>
      </c>
      <c r="CI893" s="2">
        <v>7.93</v>
      </c>
      <c r="CJ893" s="2">
        <v>11.89</v>
      </c>
      <c r="CK893" s="2">
        <v>11.89</v>
      </c>
      <c r="CL893" t="s">
        <v>131</v>
      </c>
      <c r="CM893" t="s">
        <v>132</v>
      </c>
      <c r="CN893" t="s">
        <v>133</v>
      </c>
      <c r="CP893" t="s">
        <v>113</v>
      </c>
      <c r="CQ893" t="s">
        <v>134</v>
      </c>
      <c r="CR893" t="s">
        <v>113</v>
      </c>
      <c r="CS893" t="s">
        <v>134</v>
      </c>
      <c r="CT893" t="s">
        <v>132</v>
      </c>
      <c r="CU893" t="s">
        <v>134</v>
      </c>
      <c r="CV893" t="s">
        <v>132</v>
      </c>
      <c r="CW893" t="s">
        <v>595</v>
      </c>
      <c r="CX893" s="5">
        <v>16702342127</v>
      </c>
      <c r="CY893" t="s">
        <v>591</v>
      </c>
      <c r="CZ893" t="s">
        <v>533</v>
      </c>
      <c r="DA893" t="s">
        <v>134</v>
      </c>
      <c r="DB893" t="s">
        <v>113</v>
      </c>
    </row>
    <row r="894" spans="1:111" ht="14.45" customHeight="1" x14ac:dyDescent="0.25">
      <c r="A894" t="s">
        <v>2355</v>
      </c>
      <c r="B894" t="s">
        <v>187</v>
      </c>
      <c r="C894" s="1">
        <v>44741.936205092592</v>
      </c>
      <c r="D894" s="1">
        <v>44847</v>
      </c>
      <c r="E894" t="s">
        <v>170</v>
      </c>
      <c r="G894" t="s">
        <v>113</v>
      </c>
      <c r="H894" t="s">
        <v>113</v>
      </c>
      <c r="I894" t="s">
        <v>113</v>
      </c>
      <c r="J894" t="s">
        <v>812</v>
      </c>
      <c r="L894" t="s">
        <v>813</v>
      </c>
      <c r="M894" t="s">
        <v>814</v>
      </c>
      <c r="N894" t="s">
        <v>815</v>
      </c>
      <c r="O894" t="s">
        <v>118</v>
      </c>
      <c r="P894" s="4">
        <v>96950</v>
      </c>
      <c r="Q894" t="s">
        <v>119</v>
      </c>
      <c r="S894" s="5">
        <v>16702345828</v>
      </c>
      <c r="U894">
        <v>3273</v>
      </c>
      <c r="V894" t="s">
        <v>120</v>
      </c>
      <c r="X894" t="s">
        <v>816</v>
      </c>
      <c r="Y894" t="s">
        <v>817</v>
      </c>
      <c r="AA894" t="s">
        <v>326</v>
      </c>
      <c r="AB894" t="s">
        <v>813</v>
      </c>
      <c r="AC894" t="s">
        <v>814</v>
      </c>
      <c r="AD894" t="s">
        <v>815</v>
      </c>
      <c r="AE894" t="s">
        <v>118</v>
      </c>
      <c r="AF894" s="4">
        <v>96950</v>
      </c>
      <c r="AG894" t="s">
        <v>119</v>
      </c>
      <c r="AI894" s="5">
        <v>16702345828</v>
      </c>
      <c r="AK894" t="s">
        <v>818</v>
      </c>
      <c r="BC894" t="str">
        <f>"53-7011.00"</f>
        <v>53-7011.00</v>
      </c>
      <c r="BD894" t="s">
        <v>2192</v>
      </c>
      <c r="BE894" t="s">
        <v>2193</v>
      </c>
      <c r="BF894" t="s">
        <v>2194</v>
      </c>
      <c r="BG894">
        <v>2</v>
      </c>
      <c r="BH894">
        <v>2</v>
      </c>
      <c r="BI894" s="1">
        <v>44835</v>
      </c>
      <c r="BJ894" s="1">
        <v>45199</v>
      </c>
      <c r="BK894" s="1">
        <v>44847</v>
      </c>
      <c r="BL894" s="1">
        <v>45199</v>
      </c>
      <c r="BM894">
        <v>40</v>
      </c>
      <c r="BN894">
        <v>0</v>
      </c>
      <c r="BO894">
        <v>8</v>
      </c>
      <c r="BP894">
        <v>8</v>
      </c>
      <c r="BQ894">
        <v>8</v>
      </c>
      <c r="BR894">
        <v>8</v>
      </c>
      <c r="BS894">
        <v>8</v>
      </c>
      <c r="BT894">
        <v>0</v>
      </c>
      <c r="BU894" t="str">
        <f>"8:00 AM"</f>
        <v>8:00 AM</v>
      </c>
      <c r="BV894" t="str">
        <f>"5:00 PM"</f>
        <v>5:00 PM</v>
      </c>
      <c r="BW894" t="s">
        <v>164</v>
      </c>
      <c r="BX894">
        <v>0</v>
      </c>
      <c r="BY894">
        <v>3</v>
      </c>
      <c r="BZ894" t="s">
        <v>113</v>
      </c>
      <c r="CB894" t="s">
        <v>183</v>
      </c>
      <c r="CC894" t="s">
        <v>813</v>
      </c>
      <c r="CD894" t="s">
        <v>814</v>
      </c>
      <c r="CE894" t="s">
        <v>815</v>
      </c>
      <c r="CF894" t="s">
        <v>118</v>
      </c>
      <c r="CG894" s="4">
        <v>96950</v>
      </c>
      <c r="CH894" s="2">
        <v>8.67</v>
      </c>
      <c r="CI894" s="2">
        <v>8.67</v>
      </c>
      <c r="CJ894" s="2">
        <v>13</v>
      </c>
      <c r="CK894" s="2">
        <v>13</v>
      </c>
      <c r="CL894" t="s">
        <v>131</v>
      </c>
      <c r="CM894" t="s">
        <v>557</v>
      </c>
      <c r="CN894" t="s">
        <v>133</v>
      </c>
      <c r="CP894" t="s">
        <v>113</v>
      </c>
      <c r="CQ894" t="s">
        <v>134</v>
      </c>
      <c r="CR894" t="s">
        <v>113</v>
      </c>
      <c r="CS894" t="s">
        <v>134</v>
      </c>
      <c r="CT894" t="s">
        <v>132</v>
      </c>
      <c r="CU894" t="s">
        <v>134</v>
      </c>
      <c r="CV894" t="s">
        <v>132</v>
      </c>
      <c r="CW894" t="s">
        <v>557</v>
      </c>
      <c r="CX894" s="5">
        <v>16702345828</v>
      </c>
      <c r="CY894" t="s">
        <v>818</v>
      </c>
      <c r="CZ894" t="s">
        <v>132</v>
      </c>
      <c r="DA894" t="s">
        <v>134</v>
      </c>
      <c r="DB894" t="s">
        <v>113</v>
      </c>
      <c r="DC894" t="s">
        <v>1847</v>
      </c>
      <c r="DD894" t="s">
        <v>1848</v>
      </c>
      <c r="DF894" t="s">
        <v>1849</v>
      </c>
      <c r="DG894" t="s">
        <v>1850</v>
      </c>
    </row>
    <row r="895" spans="1:111" ht="14.45" customHeight="1" x14ac:dyDescent="0.25">
      <c r="A895" t="s">
        <v>2356</v>
      </c>
      <c r="B895" t="s">
        <v>111</v>
      </c>
      <c r="C895" s="1">
        <v>44752.379095370372</v>
      </c>
      <c r="D895" s="1">
        <v>44847</v>
      </c>
      <c r="E895" t="s">
        <v>170</v>
      </c>
      <c r="G895" t="s">
        <v>113</v>
      </c>
      <c r="H895" t="s">
        <v>113</v>
      </c>
      <c r="I895" t="s">
        <v>113</v>
      </c>
      <c r="J895" t="s">
        <v>2357</v>
      </c>
      <c r="K895" t="s">
        <v>2358</v>
      </c>
      <c r="L895" t="s">
        <v>2359</v>
      </c>
      <c r="M895" t="s">
        <v>2360</v>
      </c>
      <c r="N895" t="s">
        <v>117</v>
      </c>
      <c r="O895" t="s">
        <v>118</v>
      </c>
      <c r="P895" s="4">
        <v>96950</v>
      </c>
      <c r="Q895" t="s">
        <v>119</v>
      </c>
      <c r="S895" s="5">
        <v>16702358818</v>
      </c>
      <c r="U895">
        <v>445110</v>
      </c>
      <c r="V895" t="s">
        <v>120</v>
      </c>
      <c r="X895" t="s">
        <v>2361</v>
      </c>
      <c r="Y895" t="s">
        <v>2362</v>
      </c>
      <c r="AA895" t="s">
        <v>144</v>
      </c>
      <c r="AB895" t="s">
        <v>2359</v>
      </c>
      <c r="AC895" t="s">
        <v>2363</v>
      </c>
      <c r="AD895" t="s">
        <v>117</v>
      </c>
      <c r="AE895" t="s">
        <v>118</v>
      </c>
      <c r="AF895" s="4">
        <v>96950</v>
      </c>
      <c r="AG895" t="s">
        <v>119</v>
      </c>
      <c r="AI895" s="5">
        <v>16702358818</v>
      </c>
      <c r="AK895" t="s">
        <v>2364</v>
      </c>
      <c r="BC895" t="str">
        <f>"11-2022.00"</f>
        <v>11-2022.00</v>
      </c>
      <c r="BD895" t="s">
        <v>2295</v>
      </c>
      <c r="BE895" t="s">
        <v>2365</v>
      </c>
      <c r="BF895" t="s">
        <v>2366</v>
      </c>
      <c r="BG895">
        <v>1</v>
      </c>
      <c r="BI895" s="1">
        <v>44866</v>
      </c>
      <c r="BJ895" s="1">
        <v>45199</v>
      </c>
      <c r="BM895">
        <v>40</v>
      </c>
      <c r="BN895">
        <v>0</v>
      </c>
      <c r="BO895">
        <v>8</v>
      </c>
      <c r="BP895">
        <v>8</v>
      </c>
      <c r="BQ895">
        <v>8</v>
      </c>
      <c r="BR895">
        <v>8</v>
      </c>
      <c r="BS895">
        <v>8</v>
      </c>
      <c r="BT895">
        <v>0</v>
      </c>
      <c r="BU895" t="str">
        <f>"8:00 AM"</f>
        <v>8:00 AM</v>
      </c>
      <c r="BV895" t="str">
        <f>"5:00 PM"</f>
        <v>5:00 PM</v>
      </c>
      <c r="BW895" t="s">
        <v>164</v>
      </c>
      <c r="BX895">
        <v>0</v>
      </c>
      <c r="BY895">
        <v>24</v>
      </c>
      <c r="BZ895" t="s">
        <v>134</v>
      </c>
      <c r="CA895">
        <v>15</v>
      </c>
      <c r="CB895" t="s">
        <v>2367</v>
      </c>
      <c r="CC895" t="s">
        <v>2359</v>
      </c>
      <c r="CD895" t="s">
        <v>2363</v>
      </c>
      <c r="CE895" t="s">
        <v>117</v>
      </c>
      <c r="CF895" t="s">
        <v>118</v>
      </c>
      <c r="CG895" s="4">
        <v>96950</v>
      </c>
      <c r="CH895" s="2">
        <v>17.739999999999998</v>
      </c>
      <c r="CI895" s="2">
        <v>17.739999999999998</v>
      </c>
      <c r="CJ895" s="2">
        <v>26.61</v>
      </c>
      <c r="CK895" s="2">
        <v>26.61</v>
      </c>
      <c r="CL895" t="s">
        <v>131</v>
      </c>
      <c r="CM895" t="s">
        <v>132</v>
      </c>
      <c r="CN895" t="s">
        <v>133</v>
      </c>
      <c r="CP895" t="s">
        <v>113</v>
      </c>
      <c r="CQ895" t="s">
        <v>134</v>
      </c>
      <c r="CR895" t="s">
        <v>113</v>
      </c>
      <c r="CS895" t="s">
        <v>134</v>
      </c>
      <c r="CT895" t="s">
        <v>132</v>
      </c>
      <c r="CU895" t="s">
        <v>134</v>
      </c>
      <c r="CV895" t="s">
        <v>132</v>
      </c>
      <c r="CW895" t="s">
        <v>132</v>
      </c>
      <c r="CX895" s="5">
        <v>16702358818</v>
      </c>
      <c r="CY895" t="s">
        <v>2368</v>
      </c>
      <c r="CZ895" t="s">
        <v>132</v>
      </c>
      <c r="DA895" t="s">
        <v>134</v>
      </c>
      <c r="DB895" t="s">
        <v>113</v>
      </c>
      <c r="DC895" t="s">
        <v>2128</v>
      </c>
      <c r="DD895" t="s">
        <v>2129</v>
      </c>
      <c r="DE895" t="s">
        <v>246</v>
      </c>
      <c r="DF895" t="s">
        <v>2130</v>
      </c>
      <c r="DG895" t="s">
        <v>2369</v>
      </c>
    </row>
    <row r="896" spans="1:111" ht="14.45" customHeight="1" x14ac:dyDescent="0.25">
      <c r="A896" t="s">
        <v>2370</v>
      </c>
      <c r="B896" t="s">
        <v>356</v>
      </c>
      <c r="C896" s="1">
        <v>44762.248026620371</v>
      </c>
      <c r="D896" s="1">
        <v>44847</v>
      </c>
      <c r="E896" t="s">
        <v>112</v>
      </c>
      <c r="F896" s="1">
        <v>44833.833333333336</v>
      </c>
      <c r="G896" t="s">
        <v>113</v>
      </c>
      <c r="H896" t="s">
        <v>113</v>
      </c>
      <c r="I896" t="s">
        <v>113</v>
      </c>
      <c r="J896" t="s">
        <v>2371</v>
      </c>
      <c r="K896" t="s">
        <v>2372</v>
      </c>
      <c r="L896" t="s">
        <v>2373</v>
      </c>
      <c r="M896" t="s">
        <v>183</v>
      </c>
      <c r="N896" t="s">
        <v>556</v>
      </c>
      <c r="O896" t="s">
        <v>118</v>
      </c>
      <c r="P896" s="4">
        <v>96950</v>
      </c>
      <c r="Q896" t="s">
        <v>119</v>
      </c>
      <c r="S896" s="5">
        <v>16702336669</v>
      </c>
      <c r="U896">
        <v>812310</v>
      </c>
      <c r="V896" t="s">
        <v>120</v>
      </c>
      <c r="X896" t="s">
        <v>649</v>
      </c>
      <c r="Y896" t="s">
        <v>2374</v>
      </c>
      <c r="Z896" t="s">
        <v>1152</v>
      </c>
      <c r="AA896" t="s">
        <v>477</v>
      </c>
      <c r="AB896" t="s">
        <v>2375</v>
      </c>
      <c r="AC896" t="s">
        <v>132</v>
      </c>
      <c r="AD896" t="s">
        <v>117</v>
      </c>
      <c r="AE896" t="s">
        <v>118</v>
      </c>
      <c r="AF896" s="4">
        <v>96950</v>
      </c>
      <c r="AG896" t="s">
        <v>119</v>
      </c>
      <c r="AI896" s="5">
        <v>1670233669</v>
      </c>
      <c r="AK896" t="s">
        <v>2376</v>
      </c>
      <c r="BC896" t="str">
        <f>"51-6011.00"</f>
        <v>51-6011.00</v>
      </c>
      <c r="BD896" t="s">
        <v>2377</v>
      </c>
      <c r="BE896" t="s">
        <v>2378</v>
      </c>
      <c r="BF896" t="s">
        <v>2379</v>
      </c>
      <c r="BG896">
        <v>2</v>
      </c>
      <c r="BI896" s="1">
        <v>44835</v>
      </c>
      <c r="BJ896" s="1">
        <v>44834</v>
      </c>
      <c r="BM896">
        <v>40</v>
      </c>
      <c r="BN896">
        <v>0</v>
      </c>
      <c r="BO896">
        <v>8</v>
      </c>
      <c r="BP896">
        <v>8</v>
      </c>
      <c r="BQ896">
        <v>8</v>
      </c>
      <c r="BR896">
        <v>8</v>
      </c>
      <c r="BS896">
        <v>8</v>
      </c>
      <c r="BT896">
        <v>0</v>
      </c>
      <c r="BU896" t="str">
        <f>"8:00 AM"</f>
        <v>8:00 AM</v>
      </c>
      <c r="BV896" t="str">
        <f>"5:00 PM"</f>
        <v>5:00 PM</v>
      </c>
      <c r="BW896" t="s">
        <v>128</v>
      </c>
      <c r="BX896">
        <v>0</v>
      </c>
      <c r="BY896">
        <v>3</v>
      </c>
      <c r="BZ896" t="s">
        <v>113</v>
      </c>
      <c r="CB896" t="s">
        <v>2380</v>
      </c>
      <c r="CC896" t="s">
        <v>2375</v>
      </c>
      <c r="CD896" t="s">
        <v>183</v>
      </c>
      <c r="CE896" t="s">
        <v>556</v>
      </c>
      <c r="CF896" t="s">
        <v>118</v>
      </c>
      <c r="CG896" s="4">
        <v>96950</v>
      </c>
      <c r="CH896" s="2">
        <v>8.5500000000000007</v>
      </c>
      <c r="CI896" s="2">
        <v>8.5500000000000007</v>
      </c>
      <c r="CJ896" s="2">
        <v>12.83</v>
      </c>
      <c r="CK896" s="2">
        <v>12.83</v>
      </c>
      <c r="CL896" t="s">
        <v>131</v>
      </c>
      <c r="CM896" t="s">
        <v>132</v>
      </c>
      <c r="CN896" t="s">
        <v>133</v>
      </c>
      <c r="CP896" t="s">
        <v>113</v>
      </c>
      <c r="CQ896" t="s">
        <v>134</v>
      </c>
      <c r="CR896" t="s">
        <v>113</v>
      </c>
      <c r="CS896" t="s">
        <v>134</v>
      </c>
      <c r="CT896" t="s">
        <v>132</v>
      </c>
      <c r="CU896" t="s">
        <v>134</v>
      </c>
      <c r="CV896" t="s">
        <v>132</v>
      </c>
      <c r="CW896" t="s">
        <v>2381</v>
      </c>
      <c r="CX896" s="5">
        <v>16702336669</v>
      </c>
      <c r="CY896" t="s">
        <v>2376</v>
      </c>
      <c r="CZ896" t="s">
        <v>132</v>
      </c>
      <c r="DA896" t="s">
        <v>134</v>
      </c>
      <c r="DB896" t="s">
        <v>113</v>
      </c>
    </row>
    <row r="897" spans="1:111" ht="14.45" customHeight="1" x14ac:dyDescent="0.25">
      <c r="A897" t="s">
        <v>1843</v>
      </c>
      <c r="B897" t="s">
        <v>187</v>
      </c>
      <c r="C897" s="1">
        <v>44741.917752662041</v>
      </c>
      <c r="D897" s="1">
        <v>44846</v>
      </c>
      <c r="E897" t="s">
        <v>170</v>
      </c>
      <c r="G897" t="s">
        <v>113</v>
      </c>
      <c r="H897" t="s">
        <v>113</v>
      </c>
      <c r="I897" t="s">
        <v>113</v>
      </c>
      <c r="J897" t="s">
        <v>812</v>
      </c>
      <c r="L897" t="s">
        <v>813</v>
      </c>
      <c r="M897" t="s">
        <v>814</v>
      </c>
      <c r="N897" t="s">
        <v>815</v>
      </c>
      <c r="O897" t="s">
        <v>118</v>
      </c>
      <c r="P897" s="4">
        <v>96950</v>
      </c>
      <c r="Q897" t="s">
        <v>119</v>
      </c>
      <c r="S897" s="5">
        <v>16702345828</v>
      </c>
      <c r="U897">
        <v>2362</v>
      </c>
      <c r="V897" t="s">
        <v>120</v>
      </c>
      <c r="X897" t="s">
        <v>816</v>
      </c>
      <c r="Y897" t="s">
        <v>817</v>
      </c>
      <c r="AA897" t="s">
        <v>326</v>
      </c>
      <c r="AB897" t="s">
        <v>813</v>
      </c>
      <c r="AC897" t="s">
        <v>814</v>
      </c>
      <c r="AD897" t="s">
        <v>815</v>
      </c>
      <c r="AE897" t="s">
        <v>118</v>
      </c>
      <c r="AF897" s="4">
        <v>96950</v>
      </c>
      <c r="AG897" t="s">
        <v>119</v>
      </c>
      <c r="AI897" s="5">
        <v>16702345828</v>
      </c>
      <c r="AK897" t="s">
        <v>818</v>
      </c>
      <c r="BC897" t="str">
        <f>"17-3022.00"</f>
        <v>17-3022.00</v>
      </c>
      <c r="BD897" t="s">
        <v>1844</v>
      </c>
      <c r="BE897" t="s">
        <v>1845</v>
      </c>
      <c r="BF897" t="s">
        <v>1846</v>
      </c>
      <c r="BG897">
        <v>2</v>
      </c>
      <c r="BH897">
        <v>2</v>
      </c>
      <c r="BI897" s="1">
        <v>44835</v>
      </c>
      <c r="BJ897" s="1">
        <v>45199</v>
      </c>
      <c r="BK897" s="1">
        <v>44846</v>
      </c>
      <c r="BL897" s="1">
        <v>45199</v>
      </c>
      <c r="BM897">
        <v>40</v>
      </c>
      <c r="BN897">
        <v>0</v>
      </c>
      <c r="BO897">
        <v>8</v>
      </c>
      <c r="BP897">
        <v>8</v>
      </c>
      <c r="BQ897">
        <v>8</v>
      </c>
      <c r="BR897">
        <v>8</v>
      </c>
      <c r="BS897">
        <v>8</v>
      </c>
      <c r="BT897">
        <v>0</v>
      </c>
      <c r="BU897" t="str">
        <f>"8:00 AM"</f>
        <v>8:00 AM</v>
      </c>
      <c r="BV897" t="str">
        <f>"5:00 PM"</f>
        <v>5:00 PM</v>
      </c>
      <c r="BW897" t="s">
        <v>394</v>
      </c>
      <c r="BX897">
        <v>0</v>
      </c>
      <c r="BY897">
        <v>24</v>
      </c>
      <c r="BZ897" t="s">
        <v>113</v>
      </c>
      <c r="CB897" t="s">
        <v>557</v>
      </c>
      <c r="CC897" t="s">
        <v>813</v>
      </c>
      <c r="CD897" t="s">
        <v>814</v>
      </c>
      <c r="CE897" t="s">
        <v>815</v>
      </c>
      <c r="CF897" t="s">
        <v>118</v>
      </c>
      <c r="CG897" s="4">
        <v>96950</v>
      </c>
      <c r="CH897" s="2">
        <v>16.329999999999998</v>
      </c>
      <c r="CI897" s="2">
        <v>16.329999999999998</v>
      </c>
      <c r="CJ897" s="2">
        <v>24.5</v>
      </c>
      <c r="CK897" s="2">
        <v>24.5</v>
      </c>
      <c r="CL897" t="s">
        <v>131</v>
      </c>
      <c r="CM897" t="s">
        <v>557</v>
      </c>
      <c r="CN897" t="s">
        <v>133</v>
      </c>
      <c r="CP897" t="s">
        <v>113</v>
      </c>
      <c r="CQ897" t="s">
        <v>134</v>
      </c>
      <c r="CR897" t="s">
        <v>113</v>
      </c>
      <c r="CS897" t="s">
        <v>134</v>
      </c>
      <c r="CT897" t="s">
        <v>132</v>
      </c>
      <c r="CU897" t="s">
        <v>134</v>
      </c>
      <c r="CV897" t="s">
        <v>132</v>
      </c>
      <c r="CW897" t="s">
        <v>557</v>
      </c>
      <c r="CX897" s="5">
        <v>16702345828</v>
      </c>
      <c r="CY897" t="s">
        <v>818</v>
      </c>
      <c r="CZ897" t="s">
        <v>132</v>
      </c>
      <c r="DA897" t="s">
        <v>134</v>
      </c>
      <c r="DB897" t="s">
        <v>113</v>
      </c>
      <c r="DC897" t="s">
        <v>1847</v>
      </c>
      <c r="DD897" t="s">
        <v>1848</v>
      </c>
      <c r="DF897" t="s">
        <v>1849</v>
      </c>
      <c r="DG897" t="s">
        <v>1850</v>
      </c>
    </row>
    <row r="898" spans="1:111" ht="14.45" customHeight="1" x14ac:dyDescent="0.25">
      <c r="A898" t="s">
        <v>1851</v>
      </c>
      <c r="B898" t="s">
        <v>187</v>
      </c>
      <c r="C898" s="1">
        <v>44741.941038541663</v>
      </c>
      <c r="D898" s="1">
        <v>44846</v>
      </c>
      <c r="E898" t="s">
        <v>112</v>
      </c>
      <c r="F898" s="1">
        <v>44833.833333333336</v>
      </c>
      <c r="G898" t="s">
        <v>113</v>
      </c>
      <c r="H898" t="s">
        <v>113</v>
      </c>
      <c r="I898" t="s">
        <v>113</v>
      </c>
      <c r="J898" t="s">
        <v>812</v>
      </c>
      <c r="L898" t="s">
        <v>813</v>
      </c>
      <c r="M898" t="s">
        <v>814</v>
      </c>
      <c r="N898" t="s">
        <v>815</v>
      </c>
      <c r="O898" t="s">
        <v>118</v>
      </c>
      <c r="P898" s="4">
        <v>96950</v>
      </c>
      <c r="Q898" t="s">
        <v>119</v>
      </c>
      <c r="S898" s="5">
        <v>16702345828</v>
      </c>
      <c r="U898">
        <v>2389</v>
      </c>
      <c r="V898" t="s">
        <v>120</v>
      </c>
      <c r="X898" t="s">
        <v>816</v>
      </c>
      <c r="Y898" t="s">
        <v>817</v>
      </c>
      <c r="AA898" t="s">
        <v>326</v>
      </c>
      <c r="AB898" t="s">
        <v>813</v>
      </c>
      <c r="AC898" t="s">
        <v>814</v>
      </c>
      <c r="AD898" t="s">
        <v>815</v>
      </c>
      <c r="AE898" t="s">
        <v>118</v>
      </c>
      <c r="AF898" s="4">
        <v>96950</v>
      </c>
      <c r="AG898" t="s">
        <v>119</v>
      </c>
      <c r="AI898" s="5">
        <v>16702345828</v>
      </c>
      <c r="AK898" t="s">
        <v>818</v>
      </c>
      <c r="BC898" t="str">
        <f>"49-3042.00"</f>
        <v>49-3042.00</v>
      </c>
      <c r="BD898" t="s">
        <v>1472</v>
      </c>
      <c r="BE898" t="s">
        <v>1852</v>
      </c>
      <c r="BF898" t="s">
        <v>1474</v>
      </c>
      <c r="BG898">
        <v>2</v>
      </c>
      <c r="BH898">
        <v>2</v>
      </c>
      <c r="BI898" s="1">
        <v>44835</v>
      </c>
      <c r="BJ898" s="1">
        <v>45199</v>
      </c>
      <c r="BK898" s="1">
        <v>44846</v>
      </c>
      <c r="BL898" s="1">
        <v>45199</v>
      </c>
      <c r="BM898">
        <v>40</v>
      </c>
      <c r="BN898">
        <v>0</v>
      </c>
      <c r="BO898">
        <v>8</v>
      </c>
      <c r="BP898">
        <v>8</v>
      </c>
      <c r="BQ898">
        <v>8</v>
      </c>
      <c r="BR898">
        <v>8</v>
      </c>
      <c r="BS898">
        <v>8</v>
      </c>
      <c r="BT898">
        <v>0</v>
      </c>
      <c r="BU898" t="str">
        <f>"8:00 AM"</f>
        <v>8:00 AM</v>
      </c>
      <c r="BV898" t="str">
        <f>"5:00 PM"</f>
        <v>5:00 PM</v>
      </c>
      <c r="BW898" t="s">
        <v>128</v>
      </c>
      <c r="BX898">
        <v>0</v>
      </c>
      <c r="BY898">
        <v>24</v>
      </c>
      <c r="BZ898" t="s">
        <v>113</v>
      </c>
      <c r="CB898" t="s">
        <v>183</v>
      </c>
      <c r="CC898" t="s">
        <v>813</v>
      </c>
      <c r="CD898" t="s">
        <v>814</v>
      </c>
      <c r="CE898" t="s">
        <v>815</v>
      </c>
      <c r="CF898" t="s">
        <v>118</v>
      </c>
      <c r="CG898" s="4">
        <v>96950</v>
      </c>
      <c r="CH898" s="2">
        <v>10.15</v>
      </c>
      <c r="CI898" s="2">
        <v>10.15</v>
      </c>
      <c r="CJ898" s="2">
        <v>15.23</v>
      </c>
      <c r="CK898" s="2">
        <v>15.23</v>
      </c>
      <c r="CL898" t="s">
        <v>131</v>
      </c>
      <c r="CN898" t="s">
        <v>133</v>
      </c>
      <c r="CP898" t="s">
        <v>113</v>
      </c>
      <c r="CQ898" t="s">
        <v>134</v>
      </c>
      <c r="CR898" t="s">
        <v>113</v>
      </c>
      <c r="CS898" t="s">
        <v>134</v>
      </c>
      <c r="CT898" t="s">
        <v>132</v>
      </c>
      <c r="CU898" t="s">
        <v>134</v>
      </c>
      <c r="CV898" t="s">
        <v>132</v>
      </c>
      <c r="CW898" t="s">
        <v>557</v>
      </c>
      <c r="CX898" s="5">
        <v>16702345828</v>
      </c>
      <c r="CY898" t="s">
        <v>818</v>
      </c>
      <c r="CZ898" t="s">
        <v>132</v>
      </c>
      <c r="DA898" t="s">
        <v>134</v>
      </c>
      <c r="DB898" t="s">
        <v>113</v>
      </c>
      <c r="DC898" t="s">
        <v>1847</v>
      </c>
      <c r="DD898" t="s">
        <v>1848</v>
      </c>
      <c r="DF898" t="s">
        <v>1849</v>
      </c>
      <c r="DG898" t="s">
        <v>1850</v>
      </c>
    </row>
    <row r="899" spans="1:111" ht="14.45" customHeight="1" x14ac:dyDescent="0.25">
      <c r="A899" t="s">
        <v>1853</v>
      </c>
      <c r="B899" t="s">
        <v>187</v>
      </c>
      <c r="C899" s="1">
        <v>44747.879253472223</v>
      </c>
      <c r="D899" s="1">
        <v>44846</v>
      </c>
      <c r="E899" t="s">
        <v>112</v>
      </c>
      <c r="F899" s="1">
        <v>44833.833333333336</v>
      </c>
      <c r="G899" t="s">
        <v>134</v>
      </c>
      <c r="H899" t="s">
        <v>113</v>
      </c>
      <c r="I899" t="s">
        <v>113</v>
      </c>
      <c r="J899" t="s">
        <v>1854</v>
      </c>
      <c r="K899" t="s">
        <v>1855</v>
      </c>
      <c r="L899" t="s">
        <v>1856</v>
      </c>
      <c r="M899" t="s">
        <v>1857</v>
      </c>
      <c r="N899" t="s">
        <v>141</v>
      </c>
      <c r="O899" t="s">
        <v>118</v>
      </c>
      <c r="P899" s="4">
        <v>96950</v>
      </c>
      <c r="Q899" t="s">
        <v>119</v>
      </c>
      <c r="R899" t="s">
        <v>183</v>
      </c>
      <c r="S899" s="5">
        <v>16702872348</v>
      </c>
      <c r="U899">
        <v>561720</v>
      </c>
      <c r="V899" t="s">
        <v>120</v>
      </c>
      <c r="X899" t="s">
        <v>1752</v>
      </c>
      <c r="Y899" t="s">
        <v>1858</v>
      </c>
      <c r="Z899" t="s">
        <v>1859</v>
      </c>
      <c r="AA899" t="s">
        <v>1860</v>
      </c>
      <c r="AB899" t="s">
        <v>1856</v>
      </c>
      <c r="AC899" t="s">
        <v>1857</v>
      </c>
      <c r="AD899" t="s">
        <v>141</v>
      </c>
      <c r="AE899" t="s">
        <v>118</v>
      </c>
      <c r="AF899" s="4">
        <v>96950</v>
      </c>
      <c r="AG899" t="s">
        <v>119</v>
      </c>
      <c r="AH899" t="s">
        <v>183</v>
      </c>
      <c r="AI899" s="5">
        <v>16702872348</v>
      </c>
      <c r="AK899" t="s">
        <v>1861</v>
      </c>
      <c r="BC899" t="str">
        <f>"37-2011.00"</f>
        <v>37-2011.00</v>
      </c>
      <c r="BD899" t="s">
        <v>125</v>
      </c>
      <c r="BE899" t="s">
        <v>1862</v>
      </c>
      <c r="BF899" t="s">
        <v>127</v>
      </c>
      <c r="BG899">
        <v>3</v>
      </c>
      <c r="BH899">
        <v>3</v>
      </c>
      <c r="BI899" s="1">
        <v>44835</v>
      </c>
      <c r="BJ899" s="1">
        <v>45199</v>
      </c>
      <c r="BK899" s="1">
        <v>44846</v>
      </c>
      <c r="BL899" s="1">
        <v>45199</v>
      </c>
      <c r="BM899">
        <v>40</v>
      </c>
      <c r="BN899">
        <v>0</v>
      </c>
      <c r="BO899">
        <v>8</v>
      </c>
      <c r="BP899">
        <v>8</v>
      </c>
      <c r="BQ899">
        <v>8</v>
      </c>
      <c r="BR899">
        <v>8</v>
      </c>
      <c r="BS899">
        <v>8</v>
      </c>
      <c r="BT899">
        <v>0</v>
      </c>
      <c r="BU899" t="str">
        <f>"8:00 AM"</f>
        <v>8:00 AM</v>
      </c>
      <c r="BV899" t="str">
        <f>"5:00 PM"</f>
        <v>5:00 PM</v>
      </c>
      <c r="BW899" t="s">
        <v>164</v>
      </c>
      <c r="BX899">
        <v>1</v>
      </c>
      <c r="BY899">
        <v>3</v>
      </c>
      <c r="BZ899" t="s">
        <v>113</v>
      </c>
      <c r="CB899" t="s">
        <v>1863</v>
      </c>
      <c r="CC899" t="s">
        <v>1856</v>
      </c>
      <c r="CD899" t="s">
        <v>1857</v>
      </c>
      <c r="CE899" t="s">
        <v>141</v>
      </c>
      <c r="CF899" t="s">
        <v>118</v>
      </c>
      <c r="CG899" s="4">
        <v>96950</v>
      </c>
      <c r="CH899" s="2">
        <v>7.93</v>
      </c>
      <c r="CI899" s="2">
        <v>7.93</v>
      </c>
      <c r="CJ899" s="2">
        <v>11.89</v>
      </c>
      <c r="CK899" s="2">
        <v>11.89</v>
      </c>
      <c r="CL899" t="s">
        <v>131</v>
      </c>
      <c r="CM899" t="s">
        <v>128</v>
      </c>
      <c r="CN899" t="s">
        <v>133</v>
      </c>
      <c r="CP899" t="s">
        <v>113</v>
      </c>
      <c r="CQ899" t="s">
        <v>134</v>
      </c>
      <c r="CR899" t="s">
        <v>113</v>
      </c>
      <c r="CS899" t="s">
        <v>134</v>
      </c>
      <c r="CT899" t="s">
        <v>134</v>
      </c>
      <c r="CU899" t="s">
        <v>134</v>
      </c>
      <c r="CV899" t="s">
        <v>132</v>
      </c>
      <c r="CW899" t="s">
        <v>1864</v>
      </c>
      <c r="CX899" s="5">
        <v>16702872348</v>
      </c>
      <c r="CY899" t="s">
        <v>1861</v>
      </c>
      <c r="CZ899" t="s">
        <v>624</v>
      </c>
      <c r="DA899" t="s">
        <v>134</v>
      </c>
      <c r="DB899" t="s">
        <v>113</v>
      </c>
    </row>
    <row r="900" spans="1:111" ht="14.45" customHeight="1" x14ac:dyDescent="0.25">
      <c r="A900" t="s">
        <v>1865</v>
      </c>
      <c r="B900" t="s">
        <v>187</v>
      </c>
      <c r="C900" s="1">
        <v>44749.929075115739</v>
      </c>
      <c r="D900" s="1">
        <v>44846</v>
      </c>
      <c r="E900" t="s">
        <v>112</v>
      </c>
      <c r="F900" s="1">
        <v>44833.833333333336</v>
      </c>
      <c r="G900" t="s">
        <v>113</v>
      </c>
      <c r="H900" t="s">
        <v>113</v>
      </c>
      <c r="I900" t="s">
        <v>113</v>
      </c>
      <c r="J900" t="s">
        <v>1866</v>
      </c>
      <c r="L900" t="s">
        <v>1867</v>
      </c>
      <c r="M900" t="s">
        <v>1868</v>
      </c>
      <c r="N900" t="s">
        <v>141</v>
      </c>
      <c r="O900" t="s">
        <v>118</v>
      </c>
      <c r="P900" s="4">
        <v>96950</v>
      </c>
      <c r="Q900" t="s">
        <v>119</v>
      </c>
      <c r="S900" s="5">
        <v>16702356678</v>
      </c>
      <c r="U900">
        <v>236115</v>
      </c>
      <c r="V900" t="s">
        <v>120</v>
      </c>
      <c r="X900" t="s">
        <v>1869</v>
      </c>
      <c r="Y900" t="s">
        <v>1870</v>
      </c>
      <c r="Z900" t="s">
        <v>246</v>
      </c>
      <c r="AA900" t="s">
        <v>144</v>
      </c>
      <c r="AB900" t="s">
        <v>1871</v>
      </c>
      <c r="AC900" t="s">
        <v>1868</v>
      </c>
      <c r="AD900" t="s">
        <v>141</v>
      </c>
      <c r="AE900" t="s">
        <v>118</v>
      </c>
      <c r="AF900" s="4">
        <v>96950</v>
      </c>
      <c r="AG900" t="s">
        <v>119</v>
      </c>
      <c r="AI900" s="5">
        <v>16702876676</v>
      </c>
      <c r="AK900" t="s">
        <v>1872</v>
      </c>
      <c r="BC900" t="str">
        <f>"13-1051.00"</f>
        <v>13-1051.00</v>
      </c>
      <c r="BD900" t="s">
        <v>1873</v>
      </c>
      <c r="BE900" t="s">
        <v>1874</v>
      </c>
      <c r="BF900" t="s">
        <v>1875</v>
      </c>
      <c r="BG900">
        <v>1</v>
      </c>
      <c r="BH900">
        <v>1</v>
      </c>
      <c r="BI900" s="1">
        <v>44835</v>
      </c>
      <c r="BJ900" s="1">
        <v>45199</v>
      </c>
      <c r="BK900" s="1">
        <v>44846</v>
      </c>
      <c r="BL900" s="1">
        <v>45199</v>
      </c>
      <c r="BM900">
        <v>35</v>
      </c>
      <c r="BN900">
        <v>0</v>
      </c>
      <c r="BO900">
        <v>7</v>
      </c>
      <c r="BP900">
        <v>7</v>
      </c>
      <c r="BQ900">
        <v>7</v>
      </c>
      <c r="BR900">
        <v>7</v>
      </c>
      <c r="BS900">
        <v>7</v>
      </c>
      <c r="BT900">
        <v>0</v>
      </c>
      <c r="BU900" t="str">
        <f>"9:00 AM"</f>
        <v>9:00 AM</v>
      </c>
      <c r="BV900" t="str">
        <f>"4:00 PM"</f>
        <v>4:00 PM</v>
      </c>
      <c r="BW900" t="s">
        <v>164</v>
      </c>
      <c r="BX900">
        <v>0</v>
      </c>
      <c r="BY900">
        <v>24</v>
      </c>
      <c r="BZ900" t="s">
        <v>113</v>
      </c>
      <c r="CB900" t="s">
        <v>1876</v>
      </c>
      <c r="CC900" t="s">
        <v>1871</v>
      </c>
      <c r="CE900" t="s">
        <v>141</v>
      </c>
      <c r="CF900" t="s">
        <v>118</v>
      </c>
      <c r="CG900" s="4">
        <v>96950</v>
      </c>
      <c r="CH900" s="2">
        <v>15.47</v>
      </c>
      <c r="CI900" s="2">
        <v>15.47</v>
      </c>
      <c r="CJ900" s="2">
        <v>23.21</v>
      </c>
      <c r="CK900" s="2">
        <v>23.21</v>
      </c>
      <c r="CL900" t="s">
        <v>131</v>
      </c>
      <c r="CM900" t="s">
        <v>132</v>
      </c>
      <c r="CN900" t="s">
        <v>133</v>
      </c>
      <c r="CP900" t="s">
        <v>134</v>
      </c>
      <c r="CQ900" t="s">
        <v>134</v>
      </c>
      <c r="CR900" t="s">
        <v>134</v>
      </c>
      <c r="CS900" t="s">
        <v>134</v>
      </c>
      <c r="CT900" t="s">
        <v>134</v>
      </c>
      <c r="CU900" t="s">
        <v>134</v>
      </c>
      <c r="CV900" t="s">
        <v>134</v>
      </c>
      <c r="CW900" t="s">
        <v>135</v>
      </c>
      <c r="CX900" s="5">
        <v>16702356678</v>
      </c>
      <c r="CY900" t="s">
        <v>1872</v>
      </c>
      <c r="CZ900" t="s">
        <v>132</v>
      </c>
      <c r="DA900" t="s">
        <v>134</v>
      </c>
      <c r="DB900" t="s">
        <v>113</v>
      </c>
    </row>
    <row r="901" spans="1:111" ht="14.45" customHeight="1" x14ac:dyDescent="0.25">
      <c r="A901" t="s">
        <v>1877</v>
      </c>
      <c r="B901" t="s">
        <v>356</v>
      </c>
      <c r="C901" s="1">
        <v>44737.158907060184</v>
      </c>
      <c r="D901" s="1">
        <v>44846</v>
      </c>
      <c r="E901" t="s">
        <v>112</v>
      </c>
      <c r="F901" s="1">
        <v>44833.833333333336</v>
      </c>
      <c r="G901" t="s">
        <v>113</v>
      </c>
      <c r="H901" t="s">
        <v>113</v>
      </c>
      <c r="I901" t="s">
        <v>113</v>
      </c>
      <c r="J901" t="s">
        <v>1878</v>
      </c>
      <c r="K901" t="s">
        <v>1879</v>
      </c>
      <c r="L901" t="s">
        <v>1880</v>
      </c>
      <c r="M901" t="s">
        <v>1881</v>
      </c>
      <c r="N901" t="s">
        <v>1882</v>
      </c>
      <c r="O901" t="s">
        <v>118</v>
      </c>
      <c r="P901" s="4">
        <v>96950</v>
      </c>
      <c r="Q901" t="s">
        <v>119</v>
      </c>
      <c r="S901" s="5">
        <v>16702353500</v>
      </c>
      <c r="U901">
        <v>44413</v>
      </c>
      <c r="V901" t="s">
        <v>120</v>
      </c>
      <c r="X901" t="s">
        <v>1883</v>
      </c>
      <c r="Y901" t="s">
        <v>1884</v>
      </c>
      <c r="AA901" t="s">
        <v>144</v>
      </c>
      <c r="AB901" t="s">
        <v>1885</v>
      </c>
      <c r="AC901" t="s">
        <v>1886</v>
      </c>
      <c r="AD901" t="s">
        <v>1887</v>
      </c>
      <c r="AE901" t="s">
        <v>118</v>
      </c>
      <c r="AF901" s="4">
        <v>96950</v>
      </c>
      <c r="AG901" t="s">
        <v>119</v>
      </c>
      <c r="AH901" t="s">
        <v>132</v>
      </c>
      <c r="AI901" s="5">
        <v>16702353500</v>
      </c>
      <c r="AK901" t="s">
        <v>1888</v>
      </c>
      <c r="BC901" t="str">
        <f>"43-5081.01"</f>
        <v>43-5081.01</v>
      </c>
      <c r="BD901" t="s">
        <v>1148</v>
      </c>
      <c r="BE901" t="s">
        <v>1889</v>
      </c>
      <c r="BF901" t="s">
        <v>1890</v>
      </c>
      <c r="BG901">
        <v>2</v>
      </c>
      <c r="BI901" s="1">
        <v>44835</v>
      </c>
      <c r="BJ901" s="1">
        <v>45199</v>
      </c>
      <c r="BM901">
        <v>40</v>
      </c>
      <c r="BN901">
        <v>0</v>
      </c>
      <c r="BO901">
        <v>8</v>
      </c>
      <c r="BP901">
        <v>8</v>
      </c>
      <c r="BQ901">
        <v>8</v>
      </c>
      <c r="BR901">
        <v>8</v>
      </c>
      <c r="BS901">
        <v>8</v>
      </c>
      <c r="BT901">
        <v>0</v>
      </c>
      <c r="BU901" t="str">
        <f>"8:00 AM"</f>
        <v>8:00 AM</v>
      </c>
      <c r="BV901" t="str">
        <f>"5:00 PM"</f>
        <v>5:00 PM</v>
      </c>
      <c r="BW901" t="s">
        <v>164</v>
      </c>
      <c r="BX901">
        <v>3</v>
      </c>
      <c r="BY901">
        <v>12</v>
      </c>
      <c r="BZ901" t="s">
        <v>113</v>
      </c>
      <c r="CB901" t="s">
        <v>1891</v>
      </c>
      <c r="CC901" t="s">
        <v>1885</v>
      </c>
      <c r="CD901" t="s">
        <v>1886</v>
      </c>
      <c r="CE901" t="s">
        <v>1887</v>
      </c>
      <c r="CF901" t="s">
        <v>118</v>
      </c>
      <c r="CG901" s="4">
        <v>96950</v>
      </c>
      <c r="CH901" s="2">
        <v>7.92</v>
      </c>
      <c r="CI901" s="2">
        <v>7.92</v>
      </c>
      <c r="CJ901" s="2">
        <v>11.88</v>
      </c>
      <c r="CK901" s="2">
        <v>11.88</v>
      </c>
      <c r="CL901" t="s">
        <v>131</v>
      </c>
      <c r="CM901" t="s">
        <v>132</v>
      </c>
      <c r="CN901" t="s">
        <v>133</v>
      </c>
      <c r="CP901" t="s">
        <v>113</v>
      </c>
      <c r="CQ901" t="s">
        <v>134</v>
      </c>
      <c r="CR901" t="s">
        <v>113</v>
      </c>
      <c r="CS901" t="s">
        <v>134</v>
      </c>
      <c r="CT901" t="s">
        <v>134</v>
      </c>
      <c r="CU901" t="s">
        <v>134</v>
      </c>
      <c r="CV901" t="s">
        <v>134</v>
      </c>
      <c r="CW901" t="s">
        <v>132</v>
      </c>
      <c r="CX901" s="5">
        <v>16702353500</v>
      </c>
      <c r="CY901" t="s">
        <v>1888</v>
      </c>
      <c r="CZ901" t="s">
        <v>132</v>
      </c>
      <c r="DA901" t="s">
        <v>134</v>
      </c>
      <c r="DB901" t="s">
        <v>113</v>
      </c>
    </row>
    <row r="902" spans="1:111" ht="14.45" customHeight="1" x14ac:dyDescent="0.25">
      <c r="A902" t="s">
        <v>1892</v>
      </c>
      <c r="B902" t="s">
        <v>187</v>
      </c>
      <c r="C902" s="1">
        <v>44740.100496296298</v>
      </c>
      <c r="D902" s="1">
        <v>44846</v>
      </c>
      <c r="E902" t="s">
        <v>170</v>
      </c>
      <c r="G902" t="s">
        <v>113</v>
      </c>
      <c r="H902" t="s">
        <v>113</v>
      </c>
      <c r="I902" t="s">
        <v>113</v>
      </c>
      <c r="J902" t="s">
        <v>1893</v>
      </c>
      <c r="K902" t="s">
        <v>1894</v>
      </c>
      <c r="L902" t="s">
        <v>1895</v>
      </c>
      <c r="N902" t="s">
        <v>117</v>
      </c>
      <c r="O902" t="s">
        <v>118</v>
      </c>
      <c r="P902" s="4">
        <v>96950</v>
      </c>
      <c r="Q902" t="s">
        <v>119</v>
      </c>
      <c r="S902" s="5">
        <v>16702351495</v>
      </c>
      <c r="U902">
        <v>236220</v>
      </c>
      <c r="V902" t="s">
        <v>120</v>
      </c>
      <c r="X902" t="s">
        <v>1728</v>
      </c>
      <c r="Y902" t="s">
        <v>1729</v>
      </c>
      <c r="Z902" t="s">
        <v>1730</v>
      </c>
      <c r="AA902" t="s">
        <v>1092</v>
      </c>
      <c r="AB902" t="s">
        <v>1895</v>
      </c>
      <c r="AD902" t="s">
        <v>117</v>
      </c>
      <c r="AE902" t="s">
        <v>118</v>
      </c>
      <c r="AF902" s="4">
        <v>96950</v>
      </c>
      <c r="AG902" t="s">
        <v>119</v>
      </c>
      <c r="AI902" s="5">
        <v>16707881495</v>
      </c>
      <c r="AK902" t="s">
        <v>1733</v>
      </c>
      <c r="BC902" t="str">
        <f>"47-2051.00"</f>
        <v>47-2051.00</v>
      </c>
      <c r="BD902" t="s">
        <v>1896</v>
      </c>
      <c r="BE902" t="s">
        <v>1897</v>
      </c>
      <c r="BF902" t="s">
        <v>1898</v>
      </c>
      <c r="BG902">
        <v>10</v>
      </c>
      <c r="BH902">
        <v>10</v>
      </c>
      <c r="BI902" s="1">
        <v>44835</v>
      </c>
      <c r="BJ902" s="1">
        <v>45199</v>
      </c>
      <c r="BK902" s="1">
        <v>44846</v>
      </c>
      <c r="BL902" s="1">
        <v>45199</v>
      </c>
      <c r="BM902">
        <v>35</v>
      </c>
      <c r="BN902">
        <v>0</v>
      </c>
      <c r="BO902">
        <v>7</v>
      </c>
      <c r="BP902">
        <v>7</v>
      </c>
      <c r="BQ902">
        <v>7</v>
      </c>
      <c r="BR902">
        <v>7</v>
      </c>
      <c r="BS902">
        <v>7</v>
      </c>
      <c r="BT902">
        <v>0</v>
      </c>
      <c r="BU902" t="str">
        <f>"9:00 AM"</f>
        <v>9:00 AM</v>
      </c>
      <c r="BV902" t="str">
        <f>"4:00 PM"</f>
        <v>4:00 PM</v>
      </c>
      <c r="BW902" t="s">
        <v>128</v>
      </c>
      <c r="BX902">
        <v>0</v>
      </c>
      <c r="BY902">
        <v>3</v>
      </c>
      <c r="BZ902" t="s">
        <v>113</v>
      </c>
      <c r="CB902" t="s">
        <v>1899</v>
      </c>
      <c r="CC902" t="s">
        <v>1900</v>
      </c>
      <c r="CE902" t="s">
        <v>117</v>
      </c>
      <c r="CF902" t="s">
        <v>118</v>
      </c>
      <c r="CG902" s="4">
        <v>96950</v>
      </c>
      <c r="CH902" s="2">
        <v>8.24</v>
      </c>
      <c r="CI902" s="2">
        <v>8.24</v>
      </c>
      <c r="CJ902" s="2">
        <v>12.36</v>
      </c>
      <c r="CK902" s="2">
        <v>12.36</v>
      </c>
      <c r="CL902" t="s">
        <v>131</v>
      </c>
      <c r="CM902" t="s">
        <v>183</v>
      </c>
      <c r="CN902" t="s">
        <v>133</v>
      </c>
      <c r="CP902" t="s">
        <v>113</v>
      </c>
      <c r="CQ902" t="s">
        <v>134</v>
      </c>
      <c r="CR902" t="s">
        <v>134</v>
      </c>
      <c r="CS902" t="s">
        <v>134</v>
      </c>
      <c r="CT902" t="s">
        <v>134</v>
      </c>
      <c r="CU902" t="s">
        <v>134</v>
      </c>
      <c r="CV902" t="s">
        <v>134</v>
      </c>
      <c r="CW902" t="s">
        <v>171</v>
      </c>
      <c r="CX902" s="5">
        <v>16707881495</v>
      </c>
      <c r="CY902" t="s">
        <v>1733</v>
      </c>
      <c r="CZ902" t="s">
        <v>183</v>
      </c>
      <c r="DA902" t="s">
        <v>134</v>
      </c>
      <c r="DB902" t="s">
        <v>113</v>
      </c>
    </row>
    <row r="903" spans="1:111" ht="14.45" customHeight="1" x14ac:dyDescent="0.25">
      <c r="A903" t="s">
        <v>1901</v>
      </c>
      <c r="B903" t="s">
        <v>187</v>
      </c>
      <c r="C903" s="1">
        <v>44743.022724421295</v>
      </c>
      <c r="D903" s="1">
        <v>44846</v>
      </c>
      <c r="E903" t="s">
        <v>170</v>
      </c>
      <c r="G903" t="s">
        <v>113</v>
      </c>
      <c r="H903" t="s">
        <v>113</v>
      </c>
      <c r="I903" t="s">
        <v>113</v>
      </c>
      <c r="J903" t="s">
        <v>1902</v>
      </c>
      <c r="L903" t="s">
        <v>1903</v>
      </c>
      <c r="M903" t="s">
        <v>1904</v>
      </c>
      <c r="N903" t="s">
        <v>117</v>
      </c>
      <c r="O903" t="s">
        <v>118</v>
      </c>
      <c r="P903" s="4">
        <v>96950</v>
      </c>
      <c r="Q903" t="s">
        <v>119</v>
      </c>
      <c r="R903" t="s">
        <v>118</v>
      </c>
      <c r="S903" s="5">
        <v>16702341795</v>
      </c>
      <c r="U903">
        <v>722511</v>
      </c>
      <c r="V903" t="s">
        <v>120</v>
      </c>
      <c r="X903" t="s">
        <v>1905</v>
      </c>
      <c r="Y903" t="s">
        <v>1906</v>
      </c>
      <c r="Z903" t="s">
        <v>1907</v>
      </c>
      <c r="AA903" t="s">
        <v>298</v>
      </c>
      <c r="AB903" t="s">
        <v>1903</v>
      </c>
      <c r="AC903" t="s">
        <v>1904</v>
      </c>
      <c r="AD903" t="s">
        <v>117</v>
      </c>
      <c r="AE903" t="s">
        <v>118</v>
      </c>
      <c r="AF903" s="4">
        <v>96950</v>
      </c>
      <c r="AG903" t="s">
        <v>119</v>
      </c>
      <c r="AH903" t="s">
        <v>118</v>
      </c>
      <c r="AI903" s="5">
        <v>16702341795</v>
      </c>
      <c r="AK903" t="s">
        <v>1378</v>
      </c>
      <c r="BC903" t="str">
        <f>"35-1012.00"</f>
        <v>35-1012.00</v>
      </c>
      <c r="BD903" t="s">
        <v>338</v>
      </c>
      <c r="BE903" t="s">
        <v>1908</v>
      </c>
      <c r="BF903" t="s">
        <v>1909</v>
      </c>
      <c r="BG903">
        <v>1</v>
      </c>
      <c r="BH903">
        <v>1</v>
      </c>
      <c r="BI903" s="1">
        <v>44743</v>
      </c>
      <c r="BJ903" s="1">
        <v>45107</v>
      </c>
      <c r="BK903" s="1">
        <v>44846</v>
      </c>
      <c r="BL903" s="1">
        <v>45107</v>
      </c>
      <c r="BM903">
        <v>35</v>
      </c>
      <c r="BN903">
        <v>6</v>
      </c>
      <c r="BO903">
        <v>0</v>
      </c>
      <c r="BP903">
        <v>6</v>
      </c>
      <c r="BQ903">
        <v>5</v>
      </c>
      <c r="BR903">
        <v>6</v>
      </c>
      <c r="BS903">
        <v>6</v>
      </c>
      <c r="BT903">
        <v>6</v>
      </c>
      <c r="BU903" t="str">
        <f>"8:00 AM"</f>
        <v>8:00 AM</v>
      </c>
      <c r="BV903" t="str">
        <f>"9:00 PM"</f>
        <v>9:00 PM</v>
      </c>
      <c r="BW903" t="s">
        <v>164</v>
      </c>
      <c r="BX903">
        <v>0</v>
      </c>
      <c r="BY903">
        <v>12</v>
      </c>
      <c r="BZ903" t="s">
        <v>134</v>
      </c>
      <c r="CA903">
        <v>8</v>
      </c>
      <c r="CB903" t="s">
        <v>1910</v>
      </c>
      <c r="CC903" t="s">
        <v>694</v>
      </c>
      <c r="CD903" t="s">
        <v>1911</v>
      </c>
      <c r="CE903" t="s">
        <v>695</v>
      </c>
      <c r="CG903" s="4">
        <v>96952</v>
      </c>
      <c r="CH903" s="2">
        <v>9.59</v>
      </c>
      <c r="CI903" s="2">
        <v>10.25</v>
      </c>
      <c r="CJ903" s="2">
        <v>14.39</v>
      </c>
      <c r="CK903" s="2">
        <v>15.38</v>
      </c>
      <c r="CL903" t="s">
        <v>131</v>
      </c>
      <c r="CM903" t="s">
        <v>128</v>
      </c>
      <c r="CN903" t="s">
        <v>133</v>
      </c>
      <c r="CP903" t="s">
        <v>113</v>
      </c>
      <c r="CQ903" t="s">
        <v>134</v>
      </c>
      <c r="CR903" t="s">
        <v>134</v>
      </c>
      <c r="CS903" t="s">
        <v>134</v>
      </c>
      <c r="CT903" t="s">
        <v>132</v>
      </c>
      <c r="CU903" t="s">
        <v>134</v>
      </c>
      <c r="CV903" t="s">
        <v>134</v>
      </c>
      <c r="CW903" t="s">
        <v>1383</v>
      </c>
      <c r="CX903" s="5">
        <v>16702341795</v>
      </c>
      <c r="CY903" t="s">
        <v>1378</v>
      </c>
      <c r="CZ903" t="s">
        <v>1384</v>
      </c>
      <c r="DA903" t="s">
        <v>134</v>
      </c>
      <c r="DB903" t="s">
        <v>113</v>
      </c>
    </row>
    <row r="904" spans="1:111" ht="14.45" customHeight="1" x14ac:dyDescent="0.25">
      <c r="A904" t="s">
        <v>1912</v>
      </c>
      <c r="B904" t="s">
        <v>187</v>
      </c>
      <c r="C904" s="1">
        <v>44734.030288657406</v>
      </c>
      <c r="D904" s="1">
        <v>44846</v>
      </c>
      <c r="E904" t="s">
        <v>170</v>
      </c>
      <c r="G904" t="s">
        <v>113</v>
      </c>
      <c r="H904" t="s">
        <v>113</v>
      </c>
      <c r="I904" t="s">
        <v>113</v>
      </c>
      <c r="J904" t="s">
        <v>293</v>
      </c>
      <c r="K904" t="s">
        <v>294</v>
      </c>
      <c r="L904" t="s">
        <v>295</v>
      </c>
      <c r="M904" t="s">
        <v>296</v>
      </c>
      <c r="N904" t="s">
        <v>117</v>
      </c>
      <c r="O904" t="s">
        <v>118</v>
      </c>
      <c r="P904" s="4">
        <v>96950</v>
      </c>
      <c r="Q904" t="s">
        <v>119</v>
      </c>
      <c r="S904" s="5">
        <v>16703223311</v>
      </c>
      <c r="T904">
        <v>4504</v>
      </c>
      <c r="U904">
        <v>72111</v>
      </c>
      <c r="V904" t="s">
        <v>120</v>
      </c>
      <c r="X904" t="s">
        <v>142</v>
      </c>
      <c r="Y904" t="s">
        <v>297</v>
      </c>
      <c r="AA904" t="s">
        <v>298</v>
      </c>
      <c r="AB904" t="s">
        <v>295</v>
      </c>
      <c r="AC904" t="s">
        <v>296</v>
      </c>
      <c r="AD904" t="s">
        <v>117</v>
      </c>
      <c r="AE904" t="s">
        <v>118</v>
      </c>
      <c r="AF904" s="4">
        <v>96950</v>
      </c>
      <c r="AG904" t="s">
        <v>119</v>
      </c>
      <c r="AI904" s="5">
        <v>16703223311</v>
      </c>
      <c r="AJ904">
        <v>4504</v>
      </c>
      <c r="AK904" t="s">
        <v>299</v>
      </c>
      <c r="BC904" t="str">
        <f>"33-9092.00"</f>
        <v>33-9092.00</v>
      </c>
      <c r="BD904" t="s">
        <v>1913</v>
      </c>
      <c r="BE904" t="s">
        <v>1914</v>
      </c>
      <c r="BF904" t="s">
        <v>1915</v>
      </c>
      <c r="BG904">
        <v>10</v>
      </c>
      <c r="BH904">
        <v>10</v>
      </c>
      <c r="BI904" s="1">
        <v>44835</v>
      </c>
      <c r="BJ904" s="1">
        <v>45199</v>
      </c>
      <c r="BK904" s="1">
        <v>44846</v>
      </c>
      <c r="BL904" s="1">
        <v>45199</v>
      </c>
      <c r="BM904">
        <v>40</v>
      </c>
      <c r="BN904">
        <v>0</v>
      </c>
      <c r="BO904">
        <v>8</v>
      </c>
      <c r="BP904">
        <v>8</v>
      </c>
      <c r="BQ904">
        <v>8</v>
      </c>
      <c r="BR904">
        <v>8</v>
      </c>
      <c r="BS904">
        <v>8</v>
      </c>
      <c r="BT904">
        <v>0</v>
      </c>
      <c r="BU904" t="str">
        <f>"8:00 AM"</f>
        <v>8:00 AM</v>
      </c>
      <c r="BV904" t="str">
        <f>"5:00 PM"</f>
        <v>5:00 PM</v>
      </c>
      <c r="BW904" t="s">
        <v>164</v>
      </c>
      <c r="BX904">
        <v>0</v>
      </c>
      <c r="BY904">
        <v>3</v>
      </c>
      <c r="BZ904" t="s">
        <v>113</v>
      </c>
      <c r="CB904" t="s">
        <v>1916</v>
      </c>
      <c r="CC904" t="s">
        <v>295</v>
      </c>
      <c r="CD904" t="s">
        <v>296</v>
      </c>
      <c r="CE904" t="s">
        <v>117</v>
      </c>
      <c r="CF904" t="s">
        <v>118</v>
      </c>
      <c r="CG904" s="4">
        <v>96950</v>
      </c>
      <c r="CH904" s="2">
        <v>8.08</v>
      </c>
      <c r="CI904" s="2">
        <v>8.08</v>
      </c>
      <c r="CJ904" s="2">
        <v>12.12</v>
      </c>
      <c r="CK904" s="2">
        <v>12.12</v>
      </c>
      <c r="CL904" t="s">
        <v>131</v>
      </c>
      <c r="CM904" t="s">
        <v>304</v>
      </c>
      <c r="CN904" t="s">
        <v>133</v>
      </c>
      <c r="CP904" t="s">
        <v>113</v>
      </c>
      <c r="CQ904" t="s">
        <v>134</v>
      </c>
      <c r="CR904" t="s">
        <v>113</v>
      </c>
      <c r="CS904" t="s">
        <v>134</v>
      </c>
      <c r="CT904" t="s">
        <v>132</v>
      </c>
      <c r="CU904" t="s">
        <v>134</v>
      </c>
      <c r="CV904" t="s">
        <v>134</v>
      </c>
      <c r="CW904" t="s">
        <v>305</v>
      </c>
      <c r="CX904" s="5">
        <v>16703223311</v>
      </c>
      <c r="CY904" t="s">
        <v>306</v>
      </c>
      <c r="CZ904" t="s">
        <v>1917</v>
      </c>
      <c r="DA904" t="s">
        <v>134</v>
      </c>
      <c r="DB904" t="s">
        <v>113</v>
      </c>
      <c r="DC904" t="s">
        <v>308</v>
      </c>
      <c r="DD904" t="s">
        <v>309</v>
      </c>
      <c r="DE904" t="s">
        <v>246</v>
      </c>
      <c r="DF904" t="s">
        <v>310</v>
      </c>
      <c r="DG904" t="s">
        <v>311</v>
      </c>
    </row>
    <row r="905" spans="1:111" ht="14.45" customHeight="1" x14ac:dyDescent="0.25">
      <c r="A905" t="s">
        <v>1918</v>
      </c>
      <c r="B905" t="s">
        <v>111</v>
      </c>
      <c r="C905" s="1">
        <v>44741.341572106481</v>
      </c>
      <c r="D905" s="1">
        <v>44846</v>
      </c>
      <c r="E905" t="s">
        <v>112</v>
      </c>
      <c r="F905" s="1">
        <v>44786.833333333336</v>
      </c>
      <c r="G905" t="s">
        <v>113</v>
      </c>
      <c r="H905" t="s">
        <v>113</v>
      </c>
      <c r="I905" t="s">
        <v>113</v>
      </c>
      <c r="J905" t="s">
        <v>1919</v>
      </c>
      <c r="K905" t="s">
        <v>1920</v>
      </c>
      <c r="L905" t="s">
        <v>1921</v>
      </c>
      <c r="M905" t="s">
        <v>1922</v>
      </c>
      <c r="N905" t="s">
        <v>586</v>
      </c>
      <c r="O905" t="s">
        <v>118</v>
      </c>
      <c r="P905" s="4">
        <v>96950</v>
      </c>
      <c r="Q905" t="s">
        <v>119</v>
      </c>
      <c r="S905" s="5">
        <v>16702341595</v>
      </c>
      <c r="U905">
        <v>23821</v>
      </c>
      <c r="V905" t="s">
        <v>120</v>
      </c>
      <c r="X905" t="s">
        <v>1923</v>
      </c>
      <c r="Y905" t="s">
        <v>1924</v>
      </c>
      <c r="Z905" t="s">
        <v>1925</v>
      </c>
      <c r="AA905" t="s">
        <v>1926</v>
      </c>
      <c r="AB905" t="s">
        <v>1921</v>
      </c>
      <c r="AC905" t="s">
        <v>1922</v>
      </c>
      <c r="AD905" t="s">
        <v>586</v>
      </c>
      <c r="AE905" t="s">
        <v>118</v>
      </c>
      <c r="AF905" s="4">
        <v>96950</v>
      </c>
      <c r="AG905" t="s">
        <v>119</v>
      </c>
      <c r="AI905" s="5">
        <v>16702341595</v>
      </c>
      <c r="AK905" t="s">
        <v>1927</v>
      </c>
      <c r="BC905" t="str">
        <f>"49-9071.00"</f>
        <v>49-9071.00</v>
      </c>
      <c r="BD905" t="s">
        <v>240</v>
      </c>
      <c r="BE905" t="s">
        <v>1928</v>
      </c>
      <c r="BF905" t="s">
        <v>1832</v>
      </c>
      <c r="BG905">
        <v>10</v>
      </c>
      <c r="BI905" s="1">
        <v>44788</v>
      </c>
      <c r="BJ905" s="1">
        <v>45152</v>
      </c>
      <c r="BM905">
        <v>35</v>
      </c>
      <c r="BN905">
        <v>0</v>
      </c>
      <c r="BO905">
        <v>7</v>
      </c>
      <c r="BP905">
        <v>7</v>
      </c>
      <c r="BQ905">
        <v>7</v>
      </c>
      <c r="BR905">
        <v>7</v>
      </c>
      <c r="BS905">
        <v>7</v>
      </c>
      <c r="BT905">
        <v>0</v>
      </c>
      <c r="BU905" t="str">
        <f>"9:00 AM"</f>
        <v>9:00 AM</v>
      </c>
      <c r="BV905" t="str">
        <f>"5:00 PM"</f>
        <v>5:00 PM</v>
      </c>
      <c r="BW905" t="s">
        <v>164</v>
      </c>
      <c r="BX905">
        <v>0</v>
      </c>
      <c r="BY905">
        <v>12</v>
      </c>
      <c r="BZ905" t="s">
        <v>113</v>
      </c>
      <c r="CB905" t="s">
        <v>1929</v>
      </c>
      <c r="CC905" t="s">
        <v>1921</v>
      </c>
      <c r="CD905" t="s">
        <v>1922</v>
      </c>
      <c r="CE905" t="s">
        <v>586</v>
      </c>
      <c r="CF905" t="s">
        <v>118</v>
      </c>
      <c r="CG905" s="4">
        <v>96950</v>
      </c>
      <c r="CH905" s="2">
        <v>8.7200000000000006</v>
      </c>
      <c r="CI905" s="2">
        <v>8.7200000000000006</v>
      </c>
      <c r="CJ905" s="2">
        <v>13.08</v>
      </c>
      <c r="CK905" s="2">
        <v>13.08</v>
      </c>
      <c r="CL905" t="s">
        <v>131</v>
      </c>
      <c r="CM905" t="s">
        <v>132</v>
      </c>
      <c r="CN905" t="s">
        <v>133</v>
      </c>
      <c r="CP905" t="s">
        <v>113</v>
      </c>
      <c r="CQ905" t="s">
        <v>134</v>
      </c>
      <c r="CR905" t="s">
        <v>113</v>
      </c>
      <c r="CS905" t="s">
        <v>134</v>
      </c>
      <c r="CT905" t="s">
        <v>132</v>
      </c>
      <c r="CU905" t="s">
        <v>134</v>
      </c>
      <c r="CV905" t="s">
        <v>132</v>
      </c>
      <c r="CW905" t="s">
        <v>595</v>
      </c>
      <c r="CX905" s="5">
        <v>16702341595</v>
      </c>
      <c r="CY905" t="s">
        <v>1927</v>
      </c>
      <c r="CZ905" t="s">
        <v>533</v>
      </c>
      <c r="DA905" t="s">
        <v>134</v>
      </c>
      <c r="DB905" t="s">
        <v>113</v>
      </c>
    </row>
    <row r="906" spans="1:111" ht="14.45" customHeight="1" x14ac:dyDescent="0.25">
      <c r="A906" t="s">
        <v>1930</v>
      </c>
      <c r="B906" t="s">
        <v>187</v>
      </c>
      <c r="C906" s="1">
        <v>44740.197186226855</v>
      </c>
      <c r="D906" s="1">
        <v>44846</v>
      </c>
      <c r="E906" t="s">
        <v>170</v>
      </c>
      <c r="G906" t="s">
        <v>113</v>
      </c>
      <c r="H906" t="s">
        <v>113</v>
      </c>
      <c r="I906" t="s">
        <v>113</v>
      </c>
      <c r="J906" t="s">
        <v>1603</v>
      </c>
      <c r="K906" t="s">
        <v>1604</v>
      </c>
      <c r="L906" t="s">
        <v>1605</v>
      </c>
      <c r="M906" t="s">
        <v>1606</v>
      </c>
      <c r="N906" t="s">
        <v>117</v>
      </c>
      <c r="O906" t="s">
        <v>118</v>
      </c>
      <c r="P906" s="4">
        <v>96950</v>
      </c>
      <c r="Q906" t="s">
        <v>119</v>
      </c>
      <c r="S906" s="5">
        <v>16702352883</v>
      </c>
      <c r="U906">
        <v>561320</v>
      </c>
      <c r="V906" t="s">
        <v>120</v>
      </c>
      <c r="X906" t="s">
        <v>1607</v>
      </c>
      <c r="Y906" t="s">
        <v>1608</v>
      </c>
      <c r="Z906" t="s">
        <v>1609</v>
      </c>
      <c r="AA906" t="s">
        <v>390</v>
      </c>
      <c r="AB906" t="s">
        <v>1605</v>
      </c>
      <c r="AC906" t="s">
        <v>1606</v>
      </c>
      <c r="AD906" t="s">
        <v>117</v>
      </c>
      <c r="AE906" t="s">
        <v>118</v>
      </c>
      <c r="AF906" s="4">
        <v>96950</v>
      </c>
      <c r="AG906" t="s">
        <v>119</v>
      </c>
      <c r="AI906" s="5">
        <v>16702352883</v>
      </c>
      <c r="AK906" t="s">
        <v>1610</v>
      </c>
      <c r="BC906" t="str">
        <f>"51-9198.00"</f>
        <v>51-9198.00</v>
      </c>
      <c r="BD906" t="s">
        <v>1931</v>
      </c>
      <c r="BE906" t="s">
        <v>1932</v>
      </c>
      <c r="BF906" t="s">
        <v>1933</v>
      </c>
      <c r="BG906">
        <v>6</v>
      </c>
      <c r="BH906">
        <v>6</v>
      </c>
      <c r="BI906" s="1">
        <v>44835</v>
      </c>
      <c r="BJ906" s="1">
        <v>45199</v>
      </c>
      <c r="BK906" s="1">
        <v>44846</v>
      </c>
      <c r="BL906" s="1">
        <v>45199</v>
      </c>
      <c r="BM906">
        <v>35</v>
      </c>
      <c r="BN906">
        <v>0</v>
      </c>
      <c r="BO906">
        <v>7</v>
      </c>
      <c r="BP906">
        <v>7</v>
      </c>
      <c r="BQ906">
        <v>7</v>
      </c>
      <c r="BR906">
        <v>7</v>
      </c>
      <c r="BS906">
        <v>7</v>
      </c>
      <c r="BT906">
        <v>0</v>
      </c>
      <c r="BU906" t="str">
        <f>"8:00 AM"</f>
        <v>8:00 AM</v>
      </c>
      <c r="BV906" t="str">
        <f>"4:00 PM"</f>
        <v>4:00 PM</v>
      </c>
      <c r="BW906" t="s">
        <v>164</v>
      </c>
      <c r="BX906">
        <v>6</v>
      </c>
      <c r="BY906">
        <v>6</v>
      </c>
      <c r="BZ906" t="s">
        <v>113</v>
      </c>
      <c r="CB906" t="s">
        <v>1934</v>
      </c>
      <c r="CC906" t="s">
        <v>1693</v>
      </c>
      <c r="CD906" t="s">
        <v>1606</v>
      </c>
      <c r="CE906" t="s">
        <v>117</v>
      </c>
      <c r="CF906" t="s">
        <v>118</v>
      </c>
      <c r="CG906" s="4">
        <v>96950</v>
      </c>
      <c r="CH906" s="2">
        <v>7.74</v>
      </c>
      <c r="CI906" s="2">
        <v>7.74</v>
      </c>
      <c r="CJ906" s="2">
        <v>11.61</v>
      </c>
      <c r="CK906" s="2">
        <v>11.61</v>
      </c>
      <c r="CL906" t="s">
        <v>131</v>
      </c>
      <c r="CM906" t="s">
        <v>228</v>
      </c>
      <c r="CN906" t="s">
        <v>133</v>
      </c>
      <c r="CP906" t="s">
        <v>113</v>
      </c>
      <c r="CQ906" t="s">
        <v>134</v>
      </c>
      <c r="CR906" t="s">
        <v>113</v>
      </c>
      <c r="CS906" t="s">
        <v>134</v>
      </c>
      <c r="CT906" t="s">
        <v>134</v>
      </c>
      <c r="CU906" t="s">
        <v>134</v>
      </c>
      <c r="CV906" t="s">
        <v>132</v>
      </c>
      <c r="CW906" t="s">
        <v>1935</v>
      </c>
      <c r="CX906" s="5">
        <v>16702352883</v>
      </c>
      <c r="CY906" t="s">
        <v>1610</v>
      </c>
      <c r="CZ906" t="s">
        <v>132</v>
      </c>
      <c r="DA906" t="s">
        <v>134</v>
      </c>
      <c r="DB906" t="s">
        <v>113</v>
      </c>
    </row>
    <row r="907" spans="1:111" ht="14.45" customHeight="1" x14ac:dyDescent="0.25">
      <c r="A907" t="s">
        <v>1936</v>
      </c>
      <c r="B907" t="s">
        <v>187</v>
      </c>
      <c r="C907" s="1">
        <v>44741.059130671296</v>
      </c>
      <c r="D907" s="1">
        <v>44846</v>
      </c>
      <c r="E907" t="s">
        <v>112</v>
      </c>
      <c r="F907" s="1">
        <v>44833.833333333336</v>
      </c>
      <c r="G907" t="s">
        <v>134</v>
      </c>
      <c r="H907" t="s">
        <v>134</v>
      </c>
      <c r="I907" t="s">
        <v>113</v>
      </c>
      <c r="J907" t="s">
        <v>1937</v>
      </c>
      <c r="K907" t="s">
        <v>1938</v>
      </c>
      <c r="L907" t="s">
        <v>1939</v>
      </c>
      <c r="N907" t="s">
        <v>117</v>
      </c>
      <c r="O907" t="s">
        <v>118</v>
      </c>
      <c r="P907" s="4">
        <v>96950</v>
      </c>
      <c r="Q907" t="s">
        <v>119</v>
      </c>
      <c r="R907" t="s">
        <v>1405</v>
      </c>
      <c r="S907" s="5">
        <v>16702567000</v>
      </c>
      <c r="U907">
        <v>561611</v>
      </c>
      <c r="V907" t="s">
        <v>120</v>
      </c>
      <c r="X907" t="s">
        <v>1940</v>
      </c>
      <c r="Y907" t="s">
        <v>1437</v>
      </c>
      <c r="AA907" t="s">
        <v>1092</v>
      </c>
      <c r="AB907" t="s">
        <v>1939</v>
      </c>
      <c r="AD907" t="s">
        <v>117</v>
      </c>
      <c r="AE907" t="s">
        <v>118</v>
      </c>
      <c r="AF907" s="4">
        <v>96950</v>
      </c>
      <c r="AG907" t="s">
        <v>119</v>
      </c>
      <c r="AH907" t="s">
        <v>1405</v>
      </c>
      <c r="AI907" s="5">
        <v>16702567000</v>
      </c>
      <c r="AK907" t="s">
        <v>1941</v>
      </c>
      <c r="BC907" t="str">
        <f>"27-3091.00"</f>
        <v>27-3091.00</v>
      </c>
      <c r="BD907" t="s">
        <v>749</v>
      </c>
      <c r="BE907" t="s">
        <v>1942</v>
      </c>
      <c r="BF907" t="s">
        <v>1943</v>
      </c>
      <c r="BG907">
        <v>1</v>
      </c>
      <c r="BH907">
        <v>1</v>
      </c>
      <c r="BI907" s="1">
        <v>44835</v>
      </c>
      <c r="BJ907" s="1">
        <v>45930</v>
      </c>
      <c r="BK907" s="1">
        <v>44846</v>
      </c>
      <c r="BL907" s="1">
        <v>45930</v>
      </c>
      <c r="BM907">
        <v>35</v>
      </c>
      <c r="BN907">
        <v>5</v>
      </c>
      <c r="BO907">
        <v>5</v>
      </c>
      <c r="BP907">
        <v>5</v>
      </c>
      <c r="BQ907">
        <v>5</v>
      </c>
      <c r="BR907">
        <v>5</v>
      </c>
      <c r="BS907">
        <v>5</v>
      </c>
      <c r="BT907">
        <v>5</v>
      </c>
      <c r="BU907" t="str">
        <f>"5:00 AM"</f>
        <v>5:00 AM</v>
      </c>
      <c r="BV907" t="str">
        <f>"10:00 AM"</f>
        <v>10:00 AM</v>
      </c>
      <c r="BW907" t="s">
        <v>128</v>
      </c>
      <c r="BX907">
        <v>0</v>
      </c>
      <c r="BY907">
        <v>24</v>
      </c>
      <c r="BZ907" t="s">
        <v>113</v>
      </c>
      <c r="CB907" t="s">
        <v>128</v>
      </c>
      <c r="CC907" t="s">
        <v>1944</v>
      </c>
      <c r="CE907" t="s">
        <v>117</v>
      </c>
      <c r="CF907" t="s">
        <v>118</v>
      </c>
      <c r="CG907" s="4">
        <v>96950</v>
      </c>
      <c r="CH907" s="2">
        <v>14.98</v>
      </c>
      <c r="CI907" s="2">
        <v>14.98</v>
      </c>
      <c r="CJ907" s="2">
        <v>22.47</v>
      </c>
      <c r="CK907" s="2">
        <v>22.47</v>
      </c>
      <c r="CL907" t="s">
        <v>131</v>
      </c>
      <c r="CM907" t="s">
        <v>128</v>
      </c>
      <c r="CN907" t="s">
        <v>133</v>
      </c>
      <c r="CP907" t="s">
        <v>113</v>
      </c>
      <c r="CQ907" t="s">
        <v>134</v>
      </c>
      <c r="CR907" t="s">
        <v>113</v>
      </c>
      <c r="CS907" t="s">
        <v>113</v>
      </c>
      <c r="CT907" t="s">
        <v>132</v>
      </c>
      <c r="CU907" t="s">
        <v>132</v>
      </c>
      <c r="CV907" t="s">
        <v>132</v>
      </c>
      <c r="CW907" t="s">
        <v>1945</v>
      </c>
      <c r="CX907" s="5">
        <v>16702871186</v>
      </c>
      <c r="CY907" t="s">
        <v>1941</v>
      </c>
      <c r="CZ907" t="s">
        <v>128</v>
      </c>
      <c r="DA907" t="s">
        <v>134</v>
      </c>
      <c r="DB907" t="s">
        <v>113</v>
      </c>
    </row>
    <row r="908" spans="1:111" ht="14.45" customHeight="1" x14ac:dyDescent="0.25">
      <c r="A908" t="s">
        <v>1946</v>
      </c>
      <c r="B908" t="s">
        <v>187</v>
      </c>
      <c r="C908" s="1">
        <v>44740.237275925923</v>
      </c>
      <c r="D908" s="1">
        <v>44846</v>
      </c>
      <c r="E908" t="s">
        <v>170</v>
      </c>
      <c r="G908" t="s">
        <v>113</v>
      </c>
      <c r="H908" t="s">
        <v>113</v>
      </c>
      <c r="I908" t="s">
        <v>113</v>
      </c>
      <c r="J908" t="s">
        <v>1603</v>
      </c>
      <c r="K908" t="s">
        <v>1604</v>
      </c>
      <c r="L908" t="s">
        <v>1605</v>
      </c>
      <c r="M908" t="s">
        <v>1606</v>
      </c>
      <c r="N908" t="s">
        <v>117</v>
      </c>
      <c r="O908" t="s">
        <v>118</v>
      </c>
      <c r="P908" s="4">
        <v>96950</v>
      </c>
      <c r="Q908" t="s">
        <v>119</v>
      </c>
      <c r="S908" s="5">
        <v>16702352883</v>
      </c>
      <c r="U908">
        <v>561320</v>
      </c>
      <c r="V908" t="s">
        <v>120</v>
      </c>
      <c r="X908" t="s">
        <v>1607</v>
      </c>
      <c r="Y908" t="s">
        <v>1608</v>
      </c>
      <c r="Z908" t="s">
        <v>1609</v>
      </c>
      <c r="AA908" t="s">
        <v>390</v>
      </c>
      <c r="AB908" t="s">
        <v>1605</v>
      </c>
      <c r="AC908" t="s">
        <v>1606</v>
      </c>
      <c r="AD908" t="s">
        <v>117</v>
      </c>
      <c r="AE908" t="s">
        <v>118</v>
      </c>
      <c r="AF908" s="4">
        <v>96950</v>
      </c>
      <c r="AG908" t="s">
        <v>119</v>
      </c>
      <c r="AI908" s="5">
        <v>16702352883</v>
      </c>
      <c r="AK908" t="s">
        <v>1610</v>
      </c>
      <c r="BC908" t="str">
        <f>"53-3031.00"</f>
        <v>53-3031.00</v>
      </c>
      <c r="BD908" t="s">
        <v>671</v>
      </c>
      <c r="BE908" t="s">
        <v>1947</v>
      </c>
      <c r="BF908" t="s">
        <v>1948</v>
      </c>
      <c r="BG908">
        <v>5</v>
      </c>
      <c r="BH908">
        <v>5</v>
      </c>
      <c r="BI908" s="1">
        <v>44835</v>
      </c>
      <c r="BJ908" s="1">
        <v>45199</v>
      </c>
      <c r="BK908" s="1">
        <v>44846</v>
      </c>
      <c r="BL908" s="1">
        <v>45199</v>
      </c>
      <c r="BM908">
        <v>35</v>
      </c>
      <c r="BN908">
        <v>0</v>
      </c>
      <c r="BO908">
        <v>7</v>
      </c>
      <c r="BP908">
        <v>7</v>
      </c>
      <c r="BQ908">
        <v>7</v>
      </c>
      <c r="BR908">
        <v>7</v>
      </c>
      <c r="BS908">
        <v>7</v>
      </c>
      <c r="BT908">
        <v>0</v>
      </c>
      <c r="BU908" t="str">
        <f>"8:00 AM"</f>
        <v>8:00 AM</v>
      </c>
      <c r="BV908" t="str">
        <f>"4:00 PM"</f>
        <v>4:00 PM</v>
      </c>
      <c r="BW908" t="s">
        <v>164</v>
      </c>
      <c r="BX908">
        <v>6</v>
      </c>
      <c r="BY908">
        <v>12</v>
      </c>
      <c r="BZ908" t="s">
        <v>113</v>
      </c>
      <c r="CB908" t="s">
        <v>1949</v>
      </c>
      <c r="CC908" t="s">
        <v>1605</v>
      </c>
      <c r="CD908" t="s">
        <v>1606</v>
      </c>
      <c r="CE908" t="s">
        <v>117</v>
      </c>
      <c r="CF908" t="s">
        <v>118</v>
      </c>
      <c r="CG908" s="4">
        <v>96950</v>
      </c>
      <c r="CH908" s="2">
        <v>7.82</v>
      </c>
      <c r="CI908" s="2">
        <v>7.82</v>
      </c>
      <c r="CJ908" s="2">
        <v>11.73</v>
      </c>
      <c r="CK908" s="2">
        <v>11.73</v>
      </c>
      <c r="CL908" t="s">
        <v>131</v>
      </c>
      <c r="CM908" t="s">
        <v>228</v>
      </c>
      <c r="CN908" t="s">
        <v>133</v>
      </c>
      <c r="CP908" t="s">
        <v>113</v>
      </c>
      <c r="CQ908" t="s">
        <v>134</v>
      </c>
      <c r="CR908" t="s">
        <v>113</v>
      </c>
      <c r="CS908" t="s">
        <v>134</v>
      </c>
      <c r="CT908" t="s">
        <v>134</v>
      </c>
      <c r="CU908" t="s">
        <v>134</v>
      </c>
      <c r="CV908" t="s">
        <v>132</v>
      </c>
      <c r="CW908" t="s">
        <v>1614</v>
      </c>
      <c r="CX908" s="5">
        <v>16702352883</v>
      </c>
      <c r="CY908" t="s">
        <v>1610</v>
      </c>
      <c r="CZ908" t="s">
        <v>132</v>
      </c>
      <c r="DA908" t="s">
        <v>134</v>
      </c>
      <c r="DB908" t="s">
        <v>113</v>
      </c>
    </row>
    <row r="909" spans="1:111" ht="14.45" customHeight="1" x14ac:dyDescent="0.25">
      <c r="A909" t="s">
        <v>1950</v>
      </c>
      <c r="B909" t="s">
        <v>111</v>
      </c>
      <c r="C909" s="1">
        <v>44740.414483101849</v>
      </c>
      <c r="D909" s="1">
        <v>44846</v>
      </c>
      <c r="E909" t="s">
        <v>112</v>
      </c>
      <c r="F909" s="1">
        <v>44864.833333333336</v>
      </c>
      <c r="G909" t="s">
        <v>134</v>
      </c>
      <c r="H909" t="s">
        <v>113</v>
      </c>
      <c r="I909" t="s">
        <v>113</v>
      </c>
      <c r="J909" t="s">
        <v>1951</v>
      </c>
      <c r="K909" t="s">
        <v>1952</v>
      </c>
      <c r="L909" t="s">
        <v>1953</v>
      </c>
      <c r="N909" t="s">
        <v>556</v>
      </c>
      <c r="O909" t="s">
        <v>118</v>
      </c>
      <c r="P909" s="4">
        <v>96950</v>
      </c>
      <c r="Q909" t="s">
        <v>119</v>
      </c>
      <c r="R909" t="s">
        <v>118</v>
      </c>
      <c r="S909" s="5">
        <v>16704830118</v>
      </c>
      <c r="U909">
        <v>711120</v>
      </c>
      <c r="V909" t="s">
        <v>120</v>
      </c>
      <c r="X909" t="s">
        <v>1954</v>
      </c>
      <c r="Y909" t="s">
        <v>1955</v>
      </c>
      <c r="AA909" t="s">
        <v>1956</v>
      </c>
      <c r="AB909" t="s">
        <v>1957</v>
      </c>
      <c r="AD909" t="s">
        <v>556</v>
      </c>
      <c r="AE909" t="s">
        <v>118</v>
      </c>
      <c r="AF909" s="4">
        <v>96950</v>
      </c>
      <c r="AG909" t="s">
        <v>119</v>
      </c>
      <c r="AI909" s="5">
        <v>16704830118</v>
      </c>
      <c r="AK909" t="s">
        <v>1958</v>
      </c>
      <c r="BC909" t="str">
        <f>"39-9031.00"</f>
        <v>39-9031.00</v>
      </c>
      <c r="BD909" t="s">
        <v>1959</v>
      </c>
      <c r="BE909" t="s">
        <v>1960</v>
      </c>
      <c r="BF909" t="s">
        <v>1961</v>
      </c>
      <c r="BG909">
        <v>1</v>
      </c>
      <c r="BI909" s="1">
        <v>44866</v>
      </c>
      <c r="BJ909" s="1">
        <v>45230</v>
      </c>
      <c r="BM909">
        <v>35</v>
      </c>
      <c r="BN909">
        <v>5</v>
      </c>
      <c r="BO909">
        <v>0</v>
      </c>
      <c r="BP909">
        <v>6</v>
      </c>
      <c r="BQ909">
        <v>6</v>
      </c>
      <c r="BR909">
        <v>6</v>
      </c>
      <c r="BS909">
        <v>6</v>
      </c>
      <c r="BT909">
        <v>6</v>
      </c>
      <c r="BU909" t="str">
        <f>"2:00 PM"</f>
        <v>2:00 PM</v>
      </c>
      <c r="BV909" t="str">
        <f>"8:00 PM"</f>
        <v>8:00 PM</v>
      </c>
      <c r="BW909" t="s">
        <v>164</v>
      </c>
      <c r="BX909">
        <v>0</v>
      </c>
      <c r="BY909">
        <v>12</v>
      </c>
      <c r="BZ909" t="s">
        <v>113</v>
      </c>
      <c r="CB909" t="s">
        <v>1962</v>
      </c>
      <c r="CC909" t="s">
        <v>1953</v>
      </c>
      <c r="CE909" t="s">
        <v>556</v>
      </c>
      <c r="CF909" t="s">
        <v>118</v>
      </c>
      <c r="CG909" s="4">
        <v>96950</v>
      </c>
      <c r="CH909" s="2">
        <v>10.34</v>
      </c>
      <c r="CI909" s="2">
        <v>10.34</v>
      </c>
      <c r="CJ909" s="2">
        <v>15.51</v>
      </c>
      <c r="CK909" s="2">
        <v>15.51</v>
      </c>
      <c r="CL909" t="s">
        <v>131</v>
      </c>
      <c r="CN909" t="s">
        <v>133</v>
      </c>
      <c r="CP909" t="s">
        <v>113</v>
      </c>
      <c r="CQ909" t="s">
        <v>134</v>
      </c>
      <c r="CR909" t="s">
        <v>113</v>
      </c>
      <c r="CS909" t="s">
        <v>113</v>
      </c>
      <c r="CT909" t="s">
        <v>132</v>
      </c>
      <c r="CU909" t="s">
        <v>134</v>
      </c>
      <c r="CV909" t="s">
        <v>132</v>
      </c>
      <c r="CW909" t="s">
        <v>1963</v>
      </c>
      <c r="CX909" s="5">
        <v>16704830118</v>
      </c>
      <c r="CY909" t="s">
        <v>1958</v>
      </c>
      <c r="CZ909" t="s">
        <v>1964</v>
      </c>
      <c r="DA909" t="s">
        <v>134</v>
      </c>
      <c r="DB909" t="s">
        <v>113</v>
      </c>
    </row>
    <row r="910" spans="1:111" ht="14.45" customHeight="1" x14ac:dyDescent="0.25">
      <c r="A910" t="s">
        <v>1965</v>
      </c>
      <c r="B910" t="s">
        <v>187</v>
      </c>
      <c r="C910" s="1">
        <v>44740.272151504629</v>
      </c>
      <c r="D910" s="1">
        <v>44846</v>
      </c>
      <c r="E910" t="s">
        <v>170</v>
      </c>
      <c r="G910" t="s">
        <v>113</v>
      </c>
      <c r="H910" t="s">
        <v>113</v>
      </c>
      <c r="I910" t="s">
        <v>113</v>
      </c>
      <c r="J910" t="s">
        <v>1603</v>
      </c>
      <c r="K910" t="s">
        <v>1604</v>
      </c>
      <c r="L910" t="s">
        <v>1605</v>
      </c>
      <c r="M910" t="s">
        <v>1606</v>
      </c>
      <c r="N910" t="s">
        <v>117</v>
      </c>
      <c r="O910" t="s">
        <v>118</v>
      </c>
      <c r="P910" s="4">
        <v>96950</v>
      </c>
      <c r="Q910" t="s">
        <v>119</v>
      </c>
      <c r="S910" s="5">
        <v>16702352883</v>
      </c>
      <c r="U910">
        <v>561320</v>
      </c>
      <c r="V910" t="s">
        <v>120</v>
      </c>
      <c r="X910" t="s">
        <v>1607</v>
      </c>
      <c r="Y910" t="s">
        <v>1608</v>
      </c>
      <c r="Z910" t="s">
        <v>1609</v>
      </c>
      <c r="AA910" t="s">
        <v>390</v>
      </c>
      <c r="AB910" t="s">
        <v>1605</v>
      </c>
      <c r="AC910" t="s">
        <v>1606</v>
      </c>
      <c r="AD910" t="s">
        <v>117</v>
      </c>
      <c r="AE910" t="s">
        <v>118</v>
      </c>
      <c r="AF910" s="4">
        <v>96950</v>
      </c>
      <c r="AG910" t="s">
        <v>119</v>
      </c>
      <c r="AI910" s="5">
        <v>16702352883</v>
      </c>
      <c r="AK910" t="s">
        <v>1610</v>
      </c>
      <c r="BC910" t="str">
        <f>"35-3021.00"</f>
        <v>35-3021.00</v>
      </c>
      <c r="BD910" t="s">
        <v>328</v>
      </c>
      <c r="BE910" t="s">
        <v>1966</v>
      </c>
      <c r="BF910" t="s">
        <v>1744</v>
      </c>
      <c r="BG910">
        <v>5</v>
      </c>
      <c r="BH910">
        <v>5</v>
      </c>
      <c r="BI910" s="1">
        <v>44835</v>
      </c>
      <c r="BJ910" s="1">
        <v>45199</v>
      </c>
      <c r="BK910" s="1">
        <v>44846</v>
      </c>
      <c r="BL910" s="1">
        <v>45199</v>
      </c>
      <c r="BM910">
        <v>35</v>
      </c>
      <c r="BN910">
        <v>0</v>
      </c>
      <c r="BO910">
        <v>7</v>
      </c>
      <c r="BP910">
        <v>7</v>
      </c>
      <c r="BQ910">
        <v>7</v>
      </c>
      <c r="BR910">
        <v>7</v>
      </c>
      <c r="BS910">
        <v>7</v>
      </c>
      <c r="BT910">
        <v>0</v>
      </c>
      <c r="BU910" t="str">
        <f>"10:00 AM"</f>
        <v>10:00 AM</v>
      </c>
      <c r="BV910" t="str">
        <f>"5:00 PM"</f>
        <v>5:00 PM</v>
      </c>
      <c r="BW910" t="s">
        <v>164</v>
      </c>
      <c r="BX910">
        <v>3</v>
      </c>
      <c r="BY910">
        <v>3</v>
      </c>
      <c r="BZ910" t="s">
        <v>113</v>
      </c>
      <c r="CB910" s="3" t="s">
        <v>1967</v>
      </c>
      <c r="CC910" t="s">
        <v>1605</v>
      </c>
      <c r="CD910" t="s">
        <v>1606</v>
      </c>
      <c r="CE910" t="s">
        <v>117</v>
      </c>
      <c r="CF910" t="s">
        <v>118</v>
      </c>
      <c r="CG910" s="4">
        <v>96950</v>
      </c>
      <c r="CH910" s="2">
        <v>7.5</v>
      </c>
      <c r="CI910" s="2">
        <v>7.5</v>
      </c>
      <c r="CJ910" s="2">
        <v>11.25</v>
      </c>
      <c r="CK910" s="2">
        <v>11.25</v>
      </c>
      <c r="CL910" t="s">
        <v>131</v>
      </c>
      <c r="CM910" t="s">
        <v>228</v>
      </c>
      <c r="CN910" t="s">
        <v>133</v>
      </c>
      <c r="CP910" t="s">
        <v>113</v>
      </c>
      <c r="CQ910" t="s">
        <v>134</v>
      </c>
      <c r="CR910" t="s">
        <v>113</v>
      </c>
      <c r="CS910" t="s">
        <v>134</v>
      </c>
      <c r="CT910" t="s">
        <v>134</v>
      </c>
      <c r="CU910" t="s">
        <v>134</v>
      </c>
      <c r="CV910" t="s">
        <v>132</v>
      </c>
      <c r="CW910" t="s">
        <v>1614</v>
      </c>
      <c r="CX910" s="5">
        <v>16702352883</v>
      </c>
      <c r="CY910" t="s">
        <v>1610</v>
      </c>
      <c r="CZ910" t="s">
        <v>132</v>
      </c>
      <c r="DA910" t="s">
        <v>134</v>
      </c>
      <c r="DB910" t="s">
        <v>113</v>
      </c>
    </row>
    <row r="911" spans="1:111" ht="14.45" customHeight="1" x14ac:dyDescent="0.25">
      <c r="A911" t="s">
        <v>1968</v>
      </c>
      <c r="B911" t="s">
        <v>187</v>
      </c>
      <c r="C911" s="1">
        <v>44750.055062847219</v>
      </c>
      <c r="D911" s="1">
        <v>44846</v>
      </c>
      <c r="E911" t="s">
        <v>112</v>
      </c>
      <c r="F911" s="1">
        <v>44833.833333333336</v>
      </c>
      <c r="G911" t="s">
        <v>113</v>
      </c>
      <c r="H911" t="s">
        <v>113</v>
      </c>
      <c r="I911" t="s">
        <v>113</v>
      </c>
      <c r="J911" t="s">
        <v>1969</v>
      </c>
      <c r="L911" t="s">
        <v>1970</v>
      </c>
      <c r="M911" t="s">
        <v>1971</v>
      </c>
      <c r="N911" t="s">
        <v>117</v>
      </c>
      <c r="O911" t="s">
        <v>118</v>
      </c>
      <c r="P911" s="4">
        <v>96950</v>
      </c>
      <c r="Q911" t="s">
        <v>119</v>
      </c>
      <c r="S911" s="5">
        <v>16702356678</v>
      </c>
      <c r="U911">
        <v>236115</v>
      </c>
      <c r="V911" t="s">
        <v>120</v>
      </c>
      <c r="X911" t="s">
        <v>1869</v>
      </c>
      <c r="Y911" t="s">
        <v>1870</v>
      </c>
      <c r="Z911" t="s">
        <v>246</v>
      </c>
      <c r="AA911" t="s">
        <v>144</v>
      </c>
      <c r="AB911" t="s">
        <v>1970</v>
      </c>
      <c r="AC911" t="s">
        <v>1972</v>
      </c>
      <c r="AD911" t="s">
        <v>141</v>
      </c>
      <c r="AE911" t="s">
        <v>118</v>
      </c>
      <c r="AF911" s="4">
        <v>96950</v>
      </c>
      <c r="AG911" t="s">
        <v>119</v>
      </c>
      <c r="AI911" s="5">
        <v>16702356678</v>
      </c>
      <c r="AK911" t="s">
        <v>1872</v>
      </c>
      <c r="BC911" t="str">
        <f>"17-3011.01"</f>
        <v>17-3011.01</v>
      </c>
      <c r="BD911" t="s">
        <v>1973</v>
      </c>
      <c r="BE911" t="s">
        <v>1974</v>
      </c>
      <c r="BF911" t="s">
        <v>1975</v>
      </c>
      <c r="BG911">
        <v>1</v>
      </c>
      <c r="BH911">
        <v>1</v>
      </c>
      <c r="BI911" s="1">
        <v>44835</v>
      </c>
      <c r="BJ911" s="1">
        <v>45199</v>
      </c>
      <c r="BK911" s="1">
        <v>44846</v>
      </c>
      <c r="BL911" s="1">
        <v>45199</v>
      </c>
      <c r="BM911">
        <v>35</v>
      </c>
      <c r="BN911">
        <v>0</v>
      </c>
      <c r="BO911">
        <v>7</v>
      </c>
      <c r="BP911">
        <v>7</v>
      </c>
      <c r="BQ911">
        <v>7</v>
      </c>
      <c r="BR911">
        <v>7</v>
      </c>
      <c r="BS911">
        <v>7</v>
      </c>
      <c r="BT911">
        <v>0</v>
      </c>
      <c r="BU911" t="str">
        <f>"9:00 AM"</f>
        <v>9:00 AM</v>
      </c>
      <c r="BV911" t="str">
        <f>"4:00 PM"</f>
        <v>4:00 PM</v>
      </c>
      <c r="BW911" t="s">
        <v>164</v>
      </c>
      <c r="BX911">
        <v>0</v>
      </c>
      <c r="BY911">
        <v>24</v>
      </c>
      <c r="BZ911" t="s">
        <v>113</v>
      </c>
      <c r="CB911" t="s">
        <v>1976</v>
      </c>
      <c r="CC911" t="s">
        <v>1970</v>
      </c>
      <c r="CE911" t="s">
        <v>117</v>
      </c>
      <c r="CF911" t="s">
        <v>118</v>
      </c>
      <c r="CG911" s="4">
        <v>96950</v>
      </c>
      <c r="CH911" s="2">
        <v>16.329999999999998</v>
      </c>
      <c r="CI911" s="2">
        <v>16.329999999999998</v>
      </c>
      <c r="CJ911" s="2">
        <v>24.5</v>
      </c>
      <c r="CK911" s="2">
        <v>24.5</v>
      </c>
      <c r="CL911" t="s">
        <v>131</v>
      </c>
      <c r="CM911" t="s">
        <v>132</v>
      </c>
      <c r="CN911" t="s">
        <v>133</v>
      </c>
      <c r="CP911" t="s">
        <v>113</v>
      </c>
      <c r="CQ911" t="s">
        <v>134</v>
      </c>
      <c r="CR911" t="s">
        <v>134</v>
      </c>
      <c r="CS911" t="s">
        <v>134</v>
      </c>
      <c r="CT911" t="s">
        <v>134</v>
      </c>
      <c r="CU911" t="s">
        <v>134</v>
      </c>
      <c r="CV911" t="s">
        <v>134</v>
      </c>
      <c r="CW911" t="s">
        <v>1977</v>
      </c>
      <c r="CX911" s="5">
        <v>16702356678</v>
      </c>
      <c r="CY911" t="s">
        <v>1872</v>
      </c>
      <c r="CZ911" t="s">
        <v>132</v>
      </c>
      <c r="DA911" t="s">
        <v>134</v>
      </c>
      <c r="DB911" t="s">
        <v>113</v>
      </c>
    </row>
    <row r="912" spans="1:111" ht="14.45" customHeight="1" x14ac:dyDescent="0.25">
      <c r="A912" t="s">
        <v>1978</v>
      </c>
      <c r="B912" t="s">
        <v>111</v>
      </c>
      <c r="C912" s="1">
        <v>44736.084643634262</v>
      </c>
      <c r="D912" s="1">
        <v>44846</v>
      </c>
      <c r="E912" t="s">
        <v>112</v>
      </c>
      <c r="F912" s="1">
        <v>44833.833333333336</v>
      </c>
      <c r="G912" t="s">
        <v>113</v>
      </c>
      <c r="H912" t="s">
        <v>113</v>
      </c>
      <c r="I912" t="s">
        <v>113</v>
      </c>
      <c r="J912" t="s">
        <v>1979</v>
      </c>
      <c r="L912" t="s">
        <v>1980</v>
      </c>
      <c r="M912" t="s">
        <v>1166</v>
      </c>
      <c r="N912" t="s">
        <v>141</v>
      </c>
      <c r="O912" t="s">
        <v>118</v>
      </c>
      <c r="P912" s="4">
        <v>96950</v>
      </c>
      <c r="Q912" t="s">
        <v>119</v>
      </c>
      <c r="S912" s="5">
        <v>16702350561</v>
      </c>
      <c r="T912">
        <v>131</v>
      </c>
      <c r="U912">
        <v>531110</v>
      </c>
      <c r="V912" t="s">
        <v>120</v>
      </c>
      <c r="X912" t="s">
        <v>1981</v>
      </c>
      <c r="Y912" t="s">
        <v>1982</v>
      </c>
      <c r="Z912" t="s">
        <v>1983</v>
      </c>
      <c r="AA912" t="s">
        <v>1984</v>
      </c>
      <c r="AB912" t="s">
        <v>1980</v>
      </c>
      <c r="AC912" t="s">
        <v>1166</v>
      </c>
      <c r="AD912" t="s">
        <v>141</v>
      </c>
      <c r="AE912" t="s">
        <v>118</v>
      </c>
      <c r="AF912" s="4">
        <v>96950</v>
      </c>
      <c r="AG912" t="s">
        <v>119</v>
      </c>
      <c r="AI912" s="5">
        <v>16702350561</v>
      </c>
      <c r="AJ912">
        <v>131</v>
      </c>
      <c r="AK912" t="s">
        <v>1985</v>
      </c>
      <c r="BC912" t="str">
        <f>"43-3031.00"</f>
        <v>43-3031.00</v>
      </c>
      <c r="BD912" t="s">
        <v>316</v>
      </c>
      <c r="BE912" t="s">
        <v>1986</v>
      </c>
      <c r="BF912" t="s">
        <v>1987</v>
      </c>
      <c r="BG912">
        <v>1</v>
      </c>
      <c r="BI912" s="1">
        <v>44835</v>
      </c>
      <c r="BJ912" s="1">
        <v>45046</v>
      </c>
      <c r="BM912">
        <v>35</v>
      </c>
      <c r="BN912">
        <v>0</v>
      </c>
      <c r="BO912">
        <v>7</v>
      </c>
      <c r="BP912">
        <v>7</v>
      </c>
      <c r="BQ912">
        <v>7</v>
      </c>
      <c r="BR912">
        <v>7</v>
      </c>
      <c r="BS912">
        <v>7</v>
      </c>
      <c r="BT912">
        <v>0</v>
      </c>
      <c r="BU912" t="str">
        <f>"8:00 AM"</f>
        <v>8:00 AM</v>
      </c>
      <c r="BV912" t="str">
        <f>"4:00 PM"</f>
        <v>4:00 PM</v>
      </c>
      <c r="BW912" t="s">
        <v>394</v>
      </c>
      <c r="BX912">
        <v>0</v>
      </c>
      <c r="BY912">
        <v>24</v>
      </c>
      <c r="BZ912" t="s">
        <v>113</v>
      </c>
      <c r="CB912" t="s">
        <v>1988</v>
      </c>
      <c r="CC912" t="s">
        <v>1989</v>
      </c>
      <c r="CD912" t="s">
        <v>1166</v>
      </c>
      <c r="CE912" t="s">
        <v>141</v>
      </c>
      <c r="CF912" t="s">
        <v>118</v>
      </c>
      <c r="CG912" s="4">
        <v>96950</v>
      </c>
      <c r="CH912" s="2">
        <v>10.16</v>
      </c>
      <c r="CI912" s="2">
        <v>13.27</v>
      </c>
      <c r="CJ912" s="2">
        <v>15.24</v>
      </c>
      <c r="CK912" s="2">
        <v>19.91</v>
      </c>
      <c r="CL912" t="s">
        <v>131</v>
      </c>
      <c r="CM912" t="s">
        <v>530</v>
      </c>
      <c r="CN912" t="s">
        <v>133</v>
      </c>
      <c r="CP912" t="s">
        <v>113</v>
      </c>
      <c r="CQ912" t="s">
        <v>134</v>
      </c>
      <c r="CR912" t="s">
        <v>113</v>
      </c>
      <c r="CS912" t="s">
        <v>134</v>
      </c>
      <c r="CT912" t="s">
        <v>134</v>
      </c>
      <c r="CU912" t="s">
        <v>134</v>
      </c>
      <c r="CV912" t="s">
        <v>132</v>
      </c>
      <c r="CW912" t="s">
        <v>1990</v>
      </c>
      <c r="CX912" s="5">
        <v>16702350561</v>
      </c>
      <c r="CY912" t="s">
        <v>1985</v>
      </c>
      <c r="CZ912" t="s">
        <v>533</v>
      </c>
      <c r="DA912" t="s">
        <v>134</v>
      </c>
      <c r="DB912" t="s">
        <v>113</v>
      </c>
    </row>
    <row r="913" spans="1:111" ht="14.45" customHeight="1" x14ac:dyDescent="0.25">
      <c r="A913" t="s">
        <v>1991</v>
      </c>
      <c r="B913" t="s">
        <v>187</v>
      </c>
      <c r="C913" s="1">
        <v>44740.264789004628</v>
      </c>
      <c r="D913" s="1">
        <v>44846</v>
      </c>
      <c r="E913" t="s">
        <v>170</v>
      </c>
      <c r="G913" t="s">
        <v>113</v>
      </c>
      <c r="H913" t="s">
        <v>113</v>
      </c>
      <c r="I913" t="s">
        <v>113</v>
      </c>
      <c r="J913" t="s">
        <v>1603</v>
      </c>
      <c r="K913" t="s">
        <v>1604</v>
      </c>
      <c r="L913" t="s">
        <v>1605</v>
      </c>
      <c r="M913" t="s">
        <v>1606</v>
      </c>
      <c r="N913" t="s">
        <v>117</v>
      </c>
      <c r="O913" t="s">
        <v>118</v>
      </c>
      <c r="P913" s="4">
        <v>96950</v>
      </c>
      <c r="Q913" t="s">
        <v>119</v>
      </c>
      <c r="S913" s="5">
        <v>16702352883</v>
      </c>
      <c r="U913">
        <v>561320</v>
      </c>
      <c r="V913" t="s">
        <v>120</v>
      </c>
      <c r="X913" t="s">
        <v>1607</v>
      </c>
      <c r="Y913" t="s">
        <v>1608</v>
      </c>
      <c r="Z913" t="s">
        <v>1609</v>
      </c>
      <c r="AA913" t="s">
        <v>390</v>
      </c>
      <c r="AB913" t="s">
        <v>1605</v>
      </c>
      <c r="AC913" t="s">
        <v>1606</v>
      </c>
      <c r="AD913" t="s">
        <v>117</v>
      </c>
      <c r="AE913" t="s">
        <v>118</v>
      </c>
      <c r="AF913" s="4">
        <v>96950</v>
      </c>
      <c r="AG913" t="s">
        <v>119</v>
      </c>
      <c r="AI913" s="5">
        <v>16702352883</v>
      </c>
      <c r="AK913" t="s">
        <v>1610</v>
      </c>
      <c r="BC913" t="str">
        <f>"35-2014.00"</f>
        <v>35-2014.00</v>
      </c>
      <c r="BD913" t="s">
        <v>287</v>
      </c>
      <c r="BE913" t="s">
        <v>1992</v>
      </c>
      <c r="BF913" t="s">
        <v>1294</v>
      </c>
      <c r="BG913">
        <v>5</v>
      </c>
      <c r="BH913">
        <v>5</v>
      </c>
      <c r="BI913" s="1">
        <v>44835</v>
      </c>
      <c r="BJ913" s="1">
        <v>45199</v>
      </c>
      <c r="BK913" s="1">
        <v>44846</v>
      </c>
      <c r="BL913" s="1">
        <v>45199</v>
      </c>
      <c r="BM913">
        <v>35</v>
      </c>
      <c r="BN913">
        <v>0</v>
      </c>
      <c r="BO913">
        <v>7</v>
      </c>
      <c r="BP913">
        <v>7</v>
      </c>
      <c r="BQ913">
        <v>7</v>
      </c>
      <c r="BR913">
        <v>7</v>
      </c>
      <c r="BS913">
        <v>7</v>
      </c>
      <c r="BT913">
        <v>0</v>
      </c>
      <c r="BU913" t="str">
        <f>"9:00 AM"</f>
        <v>9:00 AM</v>
      </c>
      <c r="BV913" t="str">
        <f>"5:00 PM"</f>
        <v>5:00 PM</v>
      </c>
      <c r="BW913" t="s">
        <v>164</v>
      </c>
      <c r="BX913">
        <v>6</v>
      </c>
      <c r="BY913">
        <v>6</v>
      </c>
      <c r="BZ913" t="s">
        <v>113</v>
      </c>
      <c r="CB913" t="s">
        <v>1993</v>
      </c>
      <c r="CC913" t="s">
        <v>1605</v>
      </c>
      <c r="CD913" t="s">
        <v>1606</v>
      </c>
      <c r="CE913" t="s">
        <v>117</v>
      </c>
      <c r="CF913" t="s">
        <v>118</v>
      </c>
      <c r="CG913" s="4">
        <v>96950</v>
      </c>
      <c r="CH913" s="2">
        <v>8.17</v>
      </c>
      <c r="CI913" s="2">
        <v>8.17</v>
      </c>
      <c r="CJ913" s="2">
        <v>12.26</v>
      </c>
      <c r="CK913" s="2">
        <v>12.26</v>
      </c>
      <c r="CL913" t="s">
        <v>131</v>
      </c>
      <c r="CM913" t="s">
        <v>228</v>
      </c>
      <c r="CN913" t="s">
        <v>133</v>
      </c>
      <c r="CP913" t="s">
        <v>113</v>
      </c>
      <c r="CQ913" t="s">
        <v>134</v>
      </c>
      <c r="CR913" t="s">
        <v>113</v>
      </c>
      <c r="CS913" t="s">
        <v>134</v>
      </c>
      <c r="CT913" t="s">
        <v>134</v>
      </c>
      <c r="CU913" t="s">
        <v>134</v>
      </c>
      <c r="CV913" t="s">
        <v>132</v>
      </c>
      <c r="CW913" t="s">
        <v>1935</v>
      </c>
      <c r="CX913" s="5">
        <v>16702352883</v>
      </c>
      <c r="CY913" t="s">
        <v>1610</v>
      </c>
      <c r="CZ913" t="s">
        <v>132</v>
      </c>
      <c r="DA913" t="s">
        <v>134</v>
      </c>
      <c r="DB913" t="s">
        <v>113</v>
      </c>
    </row>
    <row r="914" spans="1:111" ht="14.45" customHeight="1" x14ac:dyDescent="0.25">
      <c r="A914" t="s">
        <v>1994</v>
      </c>
      <c r="B914" t="s">
        <v>187</v>
      </c>
      <c r="C914" s="1">
        <v>44741.26023900463</v>
      </c>
      <c r="D914" s="1">
        <v>44846</v>
      </c>
      <c r="E914" t="s">
        <v>112</v>
      </c>
      <c r="F914" s="1">
        <v>44833.833333333336</v>
      </c>
      <c r="G914" t="s">
        <v>113</v>
      </c>
      <c r="H914" t="s">
        <v>113</v>
      </c>
      <c r="I914" t="s">
        <v>113</v>
      </c>
      <c r="J914" t="s">
        <v>1603</v>
      </c>
      <c r="K914" t="s">
        <v>1604</v>
      </c>
      <c r="L914" t="s">
        <v>1693</v>
      </c>
      <c r="M914" t="s">
        <v>1606</v>
      </c>
      <c r="N914" t="s">
        <v>117</v>
      </c>
      <c r="O914" t="s">
        <v>118</v>
      </c>
      <c r="P914" s="4">
        <v>96950</v>
      </c>
      <c r="Q914" t="s">
        <v>119</v>
      </c>
      <c r="S914" s="5">
        <v>16702352883</v>
      </c>
      <c r="U914">
        <v>561320</v>
      </c>
      <c r="V914" t="s">
        <v>120</v>
      </c>
      <c r="X914" t="s">
        <v>1607</v>
      </c>
      <c r="Y914" t="s">
        <v>1608</v>
      </c>
      <c r="Z914" t="s">
        <v>1609</v>
      </c>
      <c r="AA914" t="s">
        <v>390</v>
      </c>
      <c r="AB914" t="s">
        <v>1693</v>
      </c>
      <c r="AC914" t="s">
        <v>1606</v>
      </c>
      <c r="AD914" t="s">
        <v>117</v>
      </c>
      <c r="AE914" t="s">
        <v>118</v>
      </c>
      <c r="AF914" s="4">
        <v>96950</v>
      </c>
      <c r="AG914" t="s">
        <v>119</v>
      </c>
      <c r="AI914" s="5">
        <v>16702352883</v>
      </c>
      <c r="AK914" t="s">
        <v>1610</v>
      </c>
      <c r="BC914" t="str">
        <f>"51-6052.00"</f>
        <v>51-6052.00</v>
      </c>
      <c r="BD914" t="s">
        <v>1715</v>
      </c>
      <c r="BE914" t="s">
        <v>1995</v>
      </c>
      <c r="BF914" t="s">
        <v>1996</v>
      </c>
      <c r="BG914">
        <v>1</v>
      </c>
      <c r="BH914">
        <v>1</v>
      </c>
      <c r="BI914" s="1">
        <v>44835</v>
      </c>
      <c r="BJ914" s="1">
        <v>45199</v>
      </c>
      <c r="BK914" s="1">
        <v>44846</v>
      </c>
      <c r="BL914" s="1">
        <v>45199</v>
      </c>
      <c r="BM914">
        <v>35</v>
      </c>
      <c r="BN914">
        <v>0</v>
      </c>
      <c r="BO914">
        <v>7</v>
      </c>
      <c r="BP914">
        <v>7</v>
      </c>
      <c r="BQ914">
        <v>7</v>
      </c>
      <c r="BR914">
        <v>7</v>
      </c>
      <c r="BS914">
        <v>7</v>
      </c>
      <c r="BT914">
        <v>0</v>
      </c>
      <c r="BU914" t="str">
        <f>"8:00 AM"</f>
        <v>8:00 AM</v>
      </c>
      <c r="BV914" t="str">
        <f>"4:00 PM"</f>
        <v>4:00 PM</v>
      </c>
      <c r="BW914" t="s">
        <v>128</v>
      </c>
      <c r="BX914">
        <v>3</v>
      </c>
      <c r="BY914">
        <v>6</v>
      </c>
      <c r="BZ914" t="s">
        <v>113</v>
      </c>
      <c r="CB914" t="s">
        <v>1997</v>
      </c>
      <c r="CC914" t="s">
        <v>1693</v>
      </c>
      <c r="CD914" t="s">
        <v>1606</v>
      </c>
      <c r="CE914" t="s">
        <v>117</v>
      </c>
      <c r="CF914" t="s">
        <v>118</v>
      </c>
      <c r="CG914" s="4">
        <v>96950</v>
      </c>
      <c r="CH914" s="2">
        <v>8.5500000000000007</v>
      </c>
      <c r="CI914" s="2">
        <v>8.5500000000000007</v>
      </c>
      <c r="CJ914" s="2">
        <v>12.83</v>
      </c>
      <c r="CK914" s="2">
        <v>12.83</v>
      </c>
      <c r="CL914" t="s">
        <v>131</v>
      </c>
      <c r="CM914" t="s">
        <v>228</v>
      </c>
      <c r="CN914" t="s">
        <v>133</v>
      </c>
      <c r="CP914" t="s">
        <v>113</v>
      </c>
      <c r="CQ914" t="s">
        <v>134</v>
      </c>
      <c r="CR914" t="s">
        <v>113</v>
      </c>
      <c r="CS914" t="s">
        <v>134</v>
      </c>
      <c r="CT914" t="s">
        <v>134</v>
      </c>
      <c r="CU914" t="s">
        <v>134</v>
      </c>
      <c r="CV914" t="s">
        <v>132</v>
      </c>
      <c r="CW914" t="s">
        <v>1614</v>
      </c>
      <c r="CX914" s="5">
        <v>16702352883</v>
      </c>
      <c r="CY914" t="s">
        <v>1610</v>
      </c>
      <c r="CZ914" t="s">
        <v>132</v>
      </c>
      <c r="DA914" t="s">
        <v>134</v>
      </c>
      <c r="DB914" t="s">
        <v>113</v>
      </c>
    </row>
    <row r="915" spans="1:111" ht="14.45" customHeight="1" x14ac:dyDescent="0.25">
      <c r="A915" t="s">
        <v>1998</v>
      </c>
      <c r="B915" t="s">
        <v>187</v>
      </c>
      <c r="C915" s="1">
        <v>44740.227818865744</v>
      </c>
      <c r="D915" s="1">
        <v>44846</v>
      </c>
      <c r="E915" t="s">
        <v>170</v>
      </c>
      <c r="G915" t="s">
        <v>113</v>
      </c>
      <c r="H915" t="s">
        <v>113</v>
      </c>
      <c r="I915" t="s">
        <v>113</v>
      </c>
      <c r="J915" t="s">
        <v>1603</v>
      </c>
      <c r="K915" t="s">
        <v>1604</v>
      </c>
      <c r="L915" t="s">
        <v>1605</v>
      </c>
      <c r="M915" t="s">
        <v>1606</v>
      </c>
      <c r="N915" t="s">
        <v>117</v>
      </c>
      <c r="O915" t="s">
        <v>118</v>
      </c>
      <c r="P915" s="4">
        <v>96950</v>
      </c>
      <c r="Q915" t="s">
        <v>119</v>
      </c>
      <c r="S915" s="5">
        <v>16702352883</v>
      </c>
      <c r="U915">
        <v>561320</v>
      </c>
      <c r="V915" t="s">
        <v>120</v>
      </c>
      <c r="X915" t="s">
        <v>1607</v>
      </c>
      <c r="Y915" t="s">
        <v>1608</v>
      </c>
      <c r="Z915" t="s">
        <v>1609</v>
      </c>
      <c r="AA915" t="s">
        <v>390</v>
      </c>
      <c r="AB915" t="s">
        <v>1693</v>
      </c>
      <c r="AC915" t="s">
        <v>1606</v>
      </c>
      <c r="AD915" t="s">
        <v>117</v>
      </c>
      <c r="AE915" t="s">
        <v>118</v>
      </c>
      <c r="AF915" s="4">
        <v>96950</v>
      </c>
      <c r="AG915" t="s">
        <v>119</v>
      </c>
      <c r="AI915" s="5">
        <v>16702352883</v>
      </c>
      <c r="AK915" t="s">
        <v>1610</v>
      </c>
      <c r="BC915" t="str">
        <f>"39-9011.00"</f>
        <v>39-9011.00</v>
      </c>
      <c r="BD915" t="s">
        <v>1758</v>
      </c>
      <c r="BE915" t="s">
        <v>1999</v>
      </c>
      <c r="BF915" t="s">
        <v>2000</v>
      </c>
      <c r="BG915">
        <v>5</v>
      </c>
      <c r="BH915">
        <v>5</v>
      </c>
      <c r="BI915" s="1">
        <v>44835</v>
      </c>
      <c r="BJ915" s="1">
        <v>45199</v>
      </c>
      <c r="BK915" s="1">
        <v>44846</v>
      </c>
      <c r="BL915" s="1">
        <v>45199</v>
      </c>
      <c r="BM915">
        <v>35</v>
      </c>
      <c r="BN915">
        <v>0</v>
      </c>
      <c r="BO915">
        <v>7</v>
      </c>
      <c r="BP915">
        <v>7</v>
      </c>
      <c r="BQ915">
        <v>7</v>
      </c>
      <c r="BR915">
        <v>7</v>
      </c>
      <c r="BS915">
        <v>7</v>
      </c>
      <c r="BT915">
        <v>0</v>
      </c>
      <c r="BU915" t="str">
        <f>"8:00 AM"</f>
        <v>8:00 AM</v>
      </c>
      <c r="BV915" t="str">
        <f>"4:00 PM"</f>
        <v>4:00 PM</v>
      </c>
      <c r="BW915" t="s">
        <v>164</v>
      </c>
      <c r="BX915">
        <v>6</v>
      </c>
      <c r="BY915">
        <v>12</v>
      </c>
      <c r="BZ915" t="s">
        <v>113</v>
      </c>
      <c r="CB915" t="s">
        <v>2001</v>
      </c>
      <c r="CC915" t="s">
        <v>1693</v>
      </c>
      <c r="CD915" t="s">
        <v>1606</v>
      </c>
      <c r="CE915" t="s">
        <v>117</v>
      </c>
      <c r="CF915" t="s">
        <v>118</v>
      </c>
      <c r="CG915" s="4">
        <v>96950</v>
      </c>
      <c r="CH915" s="2">
        <v>7.48</v>
      </c>
      <c r="CI915" s="2">
        <v>7.48</v>
      </c>
      <c r="CJ915" s="2">
        <v>11.22</v>
      </c>
      <c r="CK915" s="2">
        <v>11.22</v>
      </c>
      <c r="CL915" t="s">
        <v>131</v>
      </c>
      <c r="CM915" t="s">
        <v>228</v>
      </c>
      <c r="CN915" t="s">
        <v>133</v>
      </c>
      <c r="CP915" t="s">
        <v>113</v>
      </c>
      <c r="CQ915" t="s">
        <v>134</v>
      </c>
      <c r="CR915" t="s">
        <v>113</v>
      </c>
      <c r="CS915" t="s">
        <v>134</v>
      </c>
      <c r="CT915" t="s">
        <v>134</v>
      </c>
      <c r="CU915" t="s">
        <v>134</v>
      </c>
      <c r="CV915" t="s">
        <v>132</v>
      </c>
      <c r="CW915" t="s">
        <v>1614</v>
      </c>
      <c r="CX915" s="5">
        <v>16702352883</v>
      </c>
      <c r="CY915" t="s">
        <v>2002</v>
      </c>
      <c r="CZ915" t="s">
        <v>132</v>
      </c>
      <c r="DA915" t="s">
        <v>134</v>
      </c>
      <c r="DB915" t="s">
        <v>113</v>
      </c>
    </row>
    <row r="916" spans="1:111" ht="14.45" customHeight="1" x14ac:dyDescent="0.25">
      <c r="A916" t="s">
        <v>2003</v>
      </c>
      <c r="B916" t="s">
        <v>111</v>
      </c>
      <c r="C916" s="1">
        <v>44731.997378935186</v>
      </c>
      <c r="D916" s="1">
        <v>44846</v>
      </c>
      <c r="E916" t="s">
        <v>112</v>
      </c>
      <c r="F916" s="1">
        <v>44833.833333333336</v>
      </c>
      <c r="G916" t="s">
        <v>134</v>
      </c>
      <c r="H916" t="s">
        <v>113</v>
      </c>
      <c r="I916" t="s">
        <v>113</v>
      </c>
      <c r="J916" t="s">
        <v>1979</v>
      </c>
      <c r="K916" t="s">
        <v>2004</v>
      </c>
      <c r="L916" t="s">
        <v>1980</v>
      </c>
      <c r="M916" t="s">
        <v>1166</v>
      </c>
      <c r="N916" t="s">
        <v>141</v>
      </c>
      <c r="O916" t="s">
        <v>118</v>
      </c>
      <c r="P916" s="4">
        <v>96950</v>
      </c>
      <c r="Q916" t="s">
        <v>119</v>
      </c>
      <c r="S916" s="5">
        <v>16702350561</v>
      </c>
      <c r="T916">
        <v>131</v>
      </c>
      <c r="U916">
        <v>72111</v>
      </c>
      <c r="V916" t="s">
        <v>120</v>
      </c>
      <c r="X916" t="s">
        <v>2005</v>
      </c>
      <c r="Y916" t="s">
        <v>2006</v>
      </c>
      <c r="Z916" t="s">
        <v>2007</v>
      </c>
      <c r="AA916" t="s">
        <v>1159</v>
      </c>
      <c r="AB916" t="s">
        <v>1980</v>
      </c>
      <c r="AC916" t="s">
        <v>1166</v>
      </c>
      <c r="AD916" t="s">
        <v>141</v>
      </c>
      <c r="AE916" t="s">
        <v>118</v>
      </c>
      <c r="AF916" s="4">
        <v>96950</v>
      </c>
      <c r="AG916" t="s">
        <v>119</v>
      </c>
      <c r="AI916" s="5">
        <v>16702350561</v>
      </c>
      <c r="AJ916">
        <v>131</v>
      </c>
      <c r="AK916" t="s">
        <v>1985</v>
      </c>
      <c r="BC916" t="str">
        <f>"35-2014.00"</f>
        <v>35-2014.00</v>
      </c>
      <c r="BD916" t="s">
        <v>287</v>
      </c>
      <c r="BE916" t="s">
        <v>2008</v>
      </c>
      <c r="BF916" t="s">
        <v>412</v>
      </c>
      <c r="BG916">
        <v>3</v>
      </c>
      <c r="BI916" s="1">
        <v>44835</v>
      </c>
      <c r="BJ916" s="1">
        <v>45930</v>
      </c>
      <c r="BM916">
        <v>35</v>
      </c>
      <c r="BN916">
        <v>7</v>
      </c>
      <c r="BO916">
        <v>7</v>
      </c>
      <c r="BP916">
        <v>7</v>
      </c>
      <c r="BQ916">
        <v>0</v>
      </c>
      <c r="BR916">
        <v>0</v>
      </c>
      <c r="BS916">
        <v>7</v>
      </c>
      <c r="BT916">
        <v>7</v>
      </c>
      <c r="BU916" t="str">
        <f>"6:00 AM"</f>
        <v>6:00 AM</v>
      </c>
      <c r="BV916" t="str">
        <f>"2:00 PM"</f>
        <v>2:00 PM</v>
      </c>
      <c r="BW916" t="s">
        <v>164</v>
      </c>
      <c r="BX916">
        <v>0</v>
      </c>
      <c r="BY916">
        <v>12</v>
      </c>
      <c r="BZ916" t="s">
        <v>113</v>
      </c>
      <c r="CB916" t="s">
        <v>2009</v>
      </c>
      <c r="CC916" t="s">
        <v>2010</v>
      </c>
      <c r="CD916" t="s">
        <v>2011</v>
      </c>
      <c r="CE916" t="s">
        <v>2012</v>
      </c>
      <c r="CF916" t="s">
        <v>118</v>
      </c>
      <c r="CG916" s="4">
        <v>96951</v>
      </c>
      <c r="CH916" s="2">
        <v>8.68</v>
      </c>
      <c r="CI916" s="2">
        <v>8.68</v>
      </c>
      <c r="CJ916" s="2">
        <v>13.02</v>
      </c>
      <c r="CK916" s="2">
        <v>13.02</v>
      </c>
      <c r="CL916" t="s">
        <v>131</v>
      </c>
      <c r="CM916" t="s">
        <v>530</v>
      </c>
      <c r="CN916" t="s">
        <v>133</v>
      </c>
      <c r="CP916" t="s">
        <v>113</v>
      </c>
      <c r="CQ916" t="s">
        <v>134</v>
      </c>
      <c r="CR916" t="s">
        <v>113</v>
      </c>
      <c r="CS916" t="s">
        <v>134</v>
      </c>
      <c r="CT916" t="s">
        <v>134</v>
      </c>
      <c r="CU916" t="s">
        <v>134</v>
      </c>
      <c r="CV916" t="s">
        <v>132</v>
      </c>
      <c r="CW916" t="s">
        <v>2013</v>
      </c>
      <c r="CX916" s="5">
        <v>16702350561</v>
      </c>
      <c r="CY916" t="s">
        <v>1985</v>
      </c>
      <c r="CZ916" t="s">
        <v>533</v>
      </c>
      <c r="DA916" t="s">
        <v>134</v>
      </c>
      <c r="DB916" t="s">
        <v>113</v>
      </c>
    </row>
    <row r="917" spans="1:111" ht="14.45" customHeight="1" x14ac:dyDescent="0.25">
      <c r="A917" t="s">
        <v>2014</v>
      </c>
      <c r="B917" t="s">
        <v>111</v>
      </c>
      <c r="C917" s="1">
        <v>44802.013242476853</v>
      </c>
      <c r="D917" s="1">
        <v>44846</v>
      </c>
      <c r="E917" t="s">
        <v>112</v>
      </c>
      <c r="F917" s="1">
        <v>44833.833333333336</v>
      </c>
      <c r="G917" t="s">
        <v>113</v>
      </c>
      <c r="H917" t="s">
        <v>113</v>
      </c>
      <c r="I917" t="s">
        <v>113</v>
      </c>
      <c r="J917" t="s">
        <v>2015</v>
      </c>
      <c r="K917" t="s">
        <v>2016</v>
      </c>
      <c r="L917" t="s">
        <v>2017</v>
      </c>
      <c r="M917" t="s">
        <v>2018</v>
      </c>
      <c r="N917" t="s">
        <v>141</v>
      </c>
      <c r="O917" t="s">
        <v>118</v>
      </c>
      <c r="P917" s="4">
        <v>96950</v>
      </c>
      <c r="Q917" t="s">
        <v>119</v>
      </c>
      <c r="S917" s="5">
        <v>16702331212</v>
      </c>
      <c r="U917">
        <v>53112</v>
      </c>
      <c r="V917" t="s">
        <v>120</v>
      </c>
      <c r="X917" t="s">
        <v>2019</v>
      </c>
      <c r="Y917" t="s">
        <v>2020</v>
      </c>
      <c r="AA917" t="s">
        <v>144</v>
      </c>
      <c r="AB917" t="s">
        <v>2021</v>
      </c>
      <c r="AC917" t="s">
        <v>2022</v>
      </c>
      <c r="AD917" t="s">
        <v>141</v>
      </c>
      <c r="AE917" t="s">
        <v>118</v>
      </c>
      <c r="AF917" s="4">
        <v>96950</v>
      </c>
      <c r="AG917" t="s">
        <v>119</v>
      </c>
      <c r="AI917" s="5">
        <v>16702331212</v>
      </c>
      <c r="AK917" t="s">
        <v>2023</v>
      </c>
      <c r="BC917" t="str">
        <f>"49-9071.00"</f>
        <v>49-9071.00</v>
      </c>
      <c r="BD917" t="s">
        <v>240</v>
      </c>
      <c r="BE917" t="s">
        <v>2024</v>
      </c>
      <c r="BF917" t="s">
        <v>2025</v>
      </c>
      <c r="BG917">
        <v>2</v>
      </c>
      <c r="BI917" s="1">
        <v>44835</v>
      </c>
      <c r="BJ917" s="1">
        <v>45199</v>
      </c>
      <c r="BM917">
        <v>35</v>
      </c>
      <c r="BN917">
        <v>0</v>
      </c>
      <c r="BO917">
        <v>6</v>
      </c>
      <c r="BP917">
        <v>6</v>
      </c>
      <c r="BQ917">
        <v>6</v>
      </c>
      <c r="BR917">
        <v>6</v>
      </c>
      <c r="BS917">
        <v>6</v>
      </c>
      <c r="BT917">
        <v>5</v>
      </c>
      <c r="BU917" t="str">
        <f>"8:00 AM"</f>
        <v>8:00 AM</v>
      </c>
      <c r="BV917" t="str">
        <f>"3:00 PM"</f>
        <v>3:00 PM</v>
      </c>
      <c r="BW917" t="s">
        <v>164</v>
      </c>
      <c r="BX917">
        <v>0</v>
      </c>
      <c r="BY917">
        <v>24</v>
      </c>
      <c r="BZ917" t="s">
        <v>113</v>
      </c>
      <c r="CB917" t="s">
        <v>2026</v>
      </c>
      <c r="CC917" t="s">
        <v>2027</v>
      </c>
      <c r="CD917" t="s">
        <v>2028</v>
      </c>
      <c r="CE917" t="s">
        <v>141</v>
      </c>
      <c r="CF917" t="s">
        <v>118</v>
      </c>
      <c r="CG917" s="4">
        <v>96950</v>
      </c>
      <c r="CH917" s="2">
        <v>8.7200000000000006</v>
      </c>
      <c r="CI917" s="2">
        <v>8.7200000000000006</v>
      </c>
      <c r="CL917" t="s">
        <v>131</v>
      </c>
      <c r="CM917" t="s">
        <v>132</v>
      </c>
      <c r="CN917" t="s">
        <v>133</v>
      </c>
      <c r="CP917" t="s">
        <v>134</v>
      </c>
      <c r="CQ917" t="s">
        <v>134</v>
      </c>
      <c r="CR917" t="s">
        <v>113</v>
      </c>
      <c r="CS917" t="s">
        <v>113</v>
      </c>
      <c r="CT917" t="s">
        <v>132</v>
      </c>
      <c r="CU917" t="s">
        <v>134</v>
      </c>
      <c r="CV917" t="s">
        <v>132</v>
      </c>
      <c r="CW917" t="s">
        <v>2029</v>
      </c>
      <c r="CX917" s="5">
        <v>16702331212</v>
      </c>
      <c r="CY917" t="s">
        <v>2023</v>
      </c>
      <c r="CZ917" t="s">
        <v>132</v>
      </c>
      <c r="DA917" t="s">
        <v>134</v>
      </c>
      <c r="DB917" t="s">
        <v>113</v>
      </c>
    </row>
    <row r="918" spans="1:111" ht="14.45" customHeight="1" x14ac:dyDescent="0.25">
      <c r="A918" t="s">
        <v>2030</v>
      </c>
      <c r="B918" t="s">
        <v>111</v>
      </c>
      <c r="C918" s="1">
        <v>44752.844502893517</v>
      </c>
      <c r="D918" s="1">
        <v>44846</v>
      </c>
      <c r="E918" t="s">
        <v>170</v>
      </c>
      <c r="G918" t="s">
        <v>113</v>
      </c>
      <c r="H918" t="s">
        <v>113</v>
      </c>
      <c r="I918" t="s">
        <v>113</v>
      </c>
      <c r="J918" t="s">
        <v>2031</v>
      </c>
      <c r="L918" t="s">
        <v>2032</v>
      </c>
      <c r="M918" t="s">
        <v>861</v>
      </c>
      <c r="N918" t="s">
        <v>117</v>
      </c>
      <c r="O918" t="s">
        <v>118</v>
      </c>
      <c r="P918" s="4">
        <v>96950</v>
      </c>
      <c r="Q918" t="s">
        <v>119</v>
      </c>
      <c r="S918" s="5">
        <v>16703229898</v>
      </c>
      <c r="U918">
        <v>445110</v>
      </c>
      <c r="V918" t="s">
        <v>120</v>
      </c>
      <c r="X918" t="s">
        <v>2033</v>
      </c>
      <c r="Y918" t="s">
        <v>2034</v>
      </c>
      <c r="AA918" t="s">
        <v>477</v>
      </c>
      <c r="AB918" t="s">
        <v>2032</v>
      </c>
      <c r="AC918" t="s">
        <v>861</v>
      </c>
      <c r="AD918" t="s">
        <v>117</v>
      </c>
      <c r="AE918" t="s">
        <v>118</v>
      </c>
      <c r="AF918" s="4">
        <v>96950</v>
      </c>
      <c r="AG918" t="s">
        <v>119</v>
      </c>
      <c r="AI918" s="5">
        <v>16703229898</v>
      </c>
      <c r="AK918" t="s">
        <v>2035</v>
      </c>
      <c r="BC918" t="str">
        <f>"53-7065.00"</f>
        <v>53-7065.00</v>
      </c>
      <c r="BD918" t="s">
        <v>2036</v>
      </c>
      <c r="BE918" t="s">
        <v>2037</v>
      </c>
      <c r="BF918" t="s">
        <v>2038</v>
      </c>
      <c r="BG918">
        <v>2</v>
      </c>
      <c r="BI918" s="1">
        <v>44835</v>
      </c>
      <c r="BJ918" s="1">
        <v>45199</v>
      </c>
      <c r="BM918">
        <v>35</v>
      </c>
      <c r="BN918">
        <v>0</v>
      </c>
      <c r="BO918">
        <v>7</v>
      </c>
      <c r="BP918">
        <v>7</v>
      </c>
      <c r="BQ918">
        <v>7</v>
      </c>
      <c r="BR918">
        <v>7</v>
      </c>
      <c r="BS918">
        <v>7</v>
      </c>
      <c r="BT918">
        <v>0</v>
      </c>
      <c r="BU918" t="str">
        <f>"9:00 AM"</f>
        <v>9:00 AM</v>
      </c>
      <c r="BV918" t="str">
        <f>"4:00 PM"</f>
        <v>4:00 PM</v>
      </c>
      <c r="BW918" t="s">
        <v>128</v>
      </c>
      <c r="BX918">
        <v>0</v>
      </c>
      <c r="BY918">
        <v>12</v>
      </c>
      <c r="BZ918" t="s">
        <v>113</v>
      </c>
      <c r="CB918" t="s">
        <v>228</v>
      </c>
      <c r="CC918" t="s">
        <v>861</v>
      </c>
      <c r="CE918" t="s">
        <v>117</v>
      </c>
      <c r="CF918" t="s">
        <v>118</v>
      </c>
      <c r="CG918" s="4">
        <v>96950</v>
      </c>
      <c r="CH918" s="2">
        <v>7.92</v>
      </c>
      <c r="CI918" s="2">
        <v>7.92</v>
      </c>
      <c r="CJ918" s="2">
        <v>11.88</v>
      </c>
      <c r="CK918" s="2">
        <v>11.88</v>
      </c>
      <c r="CL918" t="s">
        <v>131</v>
      </c>
      <c r="CM918" t="s">
        <v>183</v>
      </c>
      <c r="CN918" t="s">
        <v>133</v>
      </c>
      <c r="CP918" t="s">
        <v>113</v>
      </c>
      <c r="CQ918" t="s">
        <v>134</v>
      </c>
      <c r="CR918" t="s">
        <v>134</v>
      </c>
      <c r="CS918" t="s">
        <v>134</v>
      </c>
      <c r="CT918" t="s">
        <v>134</v>
      </c>
      <c r="CU918" t="s">
        <v>134</v>
      </c>
      <c r="CV918" t="s">
        <v>134</v>
      </c>
      <c r="CW918" t="s">
        <v>171</v>
      </c>
      <c r="CX918" s="5">
        <v>16703229898</v>
      </c>
      <c r="CY918" t="s">
        <v>2035</v>
      </c>
      <c r="CZ918" t="s">
        <v>183</v>
      </c>
      <c r="DA918" t="s">
        <v>134</v>
      </c>
      <c r="DB918" t="s">
        <v>113</v>
      </c>
    </row>
    <row r="919" spans="1:111" ht="14.45" customHeight="1" x14ac:dyDescent="0.25">
      <c r="A919" t="s">
        <v>2039</v>
      </c>
      <c r="B919" t="s">
        <v>187</v>
      </c>
      <c r="C919" s="1">
        <v>44741.945954861112</v>
      </c>
      <c r="D919" s="1">
        <v>44846</v>
      </c>
      <c r="E919" t="s">
        <v>170</v>
      </c>
      <c r="G919" t="s">
        <v>113</v>
      </c>
      <c r="H919" t="s">
        <v>113</v>
      </c>
      <c r="I919" t="s">
        <v>113</v>
      </c>
      <c r="J919" t="s">
        <v>812</v>
      </c>
      <c r="L919" t="s">
        <v>813</v>
      </c>
      <c r="M919" t="s">
        <v>814</v>
      </c>
      <c r="N919" t="s">
        <v>815</v>
      </c>
      <c r="O919" t="s">
        <v>118</v>
      </c>
      <c r="P919" s="4">
        <v>96950</v>
      </c>
      <c r="Q919" t="s">
        <v>119</v>
      </c>
      <c r="S919" s="5">
        <v>16702345828</v>
      </c>
      <c r="U919">
        <v>2389</v>
      </c>
      <c r="V919" t="s">
        <v>120</v>
      </c>
      <c r="X919" t="s">
        <v>816</v>
      </c>
      <c r="Y919" t="s">
        <v>817</v>
      </c>
      <c r="AA919" t="s">
        <v>326</v>
      </c>
      <c r="AB919" t="s">
        <v>813</v>
      </c>
      <c r="AC919" t="s">
        <v>814</v>
      </c>
      <c r="AD919" t="s">
        <v>815</v>
      </c>
      <c r="AE919" t="s">
        <v>118</v>
      </c>
      <c r="AF919" s="4">
        <v>96950</v>
      </c>
      <c r="AG919" t="s">
        <v>119</v>
      </c>
      <c r="AI919" s="5">
        <v>16702345828</v>
      </c>
      <c r="AK919" t="s">
        <v>818</v>
      </c>
      <c r="BC919" t="str">
        <f>"49-3042.00"</f>
        <v>49-3042.00</v>
      </c>
      <c r="BD919" t="s">
        <v>1472</v>
      </c>
      <c r="BE919" t="s">
        <v>1852</v>
      </c>
      <c r="BF919" t="s">
        <v>1474</v>
      </c>
      <c r="BG919">
        <v>2</v>
      </c>
      <c r="BH919">
        <v>2</v>
      </c>
      <c r="BI919" s="1">
        <v>44835</v>
      </c>
      <c r="BJ919" s="1">
        <v>45199</v>
      </c>
      <c r="BK919" s="1">
        <v>44846</v>
      </c>
      <c r="BL919" s="1">
        <v>45199</v>
      </c>
      <c r="BM919">
        <v>40</v>
      </c>
      <c r="BN919">
        <v>0</v>
      </c>
      <c r="BO919">
        <v>8</v>
      </c>
      <c r="BP919">
        <v>8</v>
      </c>
      <c r="BQ919">
        <v>8</v>
      </c>
      <c r="BR919">
        <v>8</v>
      </c>
      <c r="BS919">
        <v>8</v>
      </c>
      <c r="BT919">
        <v>0</v>
      </c>
      <c r="BU919" t="str">
        <f>"8:00 AM"</f>
        <v>8:00 AM</v>
      </c>
      <c r="BV919" t="str">
        <f>"5:00 PM"</f>
        <v>5:00 PM</v>
      </c>
      <c r="BW919" t="s">
        <v>128</v>
      </c>
      <c r="BX919">
        <v>0</v>
      </c>
      <c r="BY919">
        <v>24</v>
      </c>
      <c r="BZ919" t="s">
        <v>113</v>
      </c>
      <c r="CB919" t="s">
        <v>183</v>
      </c>
      <c r="CC919" t="s">
        <v>813</v>
      </c>
      <c r="CD919" t="s">
        <v>814</v>
      </c>
      <c r="CE919" t="s">
        <v>815</v>
      </c>
      <c r="CF919" t="s">
        <v>118</v>
      </c>
      <c r="CG919" s="4">
        <v>96950</v>
      </c>
      <c r="CH919" s="2">
        <v>10.15</v>
      </c>
      <c r="CI919" s="2">
        <v>10.15</v>
      </c>
      <c r="CJ919" s="2">
        <v>15.23</v>
      </c>
      <c r="CK919" s="2">
        <v>15.23</v>
      </c>
      <c r="CL919" t="s">
        <v>131</v>
      </c>
      <c r="CM919" t="s">
        <v>557</v>
      </c>
      <c r="CN919" t="s">
        <v>133</v>
      </c>
      <c r="CP919" t="s">
        <v>113</v>
      </c>
      <c r="CQ919" t="s">
        <v>134</v>
      </c>
      <c r="CR919" t="s">
        <v>113</v>
      </c>
      <c r="CS919" t="s">
        <v>134</v>
      </c>
      <c r="CT919" t="s">
        <v>132</v>
      </c>
      <c r="CU919" t="s">
        <v>134</v>
      </c>
      <c r="CV919" t="s">
        <v>132</v>
      </c>
      <c r="CW919" t="s">
        <v>557</v>
      </c>
      <c r="CX919" s="5">
        <v>16702345828</v>
      </c>
      <c r="CY919" t="s">
        <v>818</v>
      </c>
      <c r="CZ919" t="s">
        <v>132</v>
      </c>
      <c r="DA919" t="s">
        <v>134</v>
      </c>
      <c r="DB919" t="s">
        <v>113</v>
      </c>
      <c r="DC919" t="s">
        <v>1847</v>
      </c>
      <c r="DD919" t="s">
        <v>1848</v>
      </c>
      <c r="DF919" t="s">
        <v>1849</v>
      </c>
      <c r="DG919" t="s">
        <v>1850</v>
      </c>
    </row>
    <row r="920" spans="1:111" ht="14.45" customHeight="1" x14ac:dyDescent="0.25">
      <c r="A920" t="s">
        <v>2040</v>
      </c>
      <c r="B920" t="s">
        <v>187</v>
      </c>
      <c r="C920" s="1">
        <v>44736.933448958334</v>
      </c>
      <c r="D920" s="1">
        <v>44846</v>
      </c>
      <c r="E920" t="s">
        <v>112</v>
      </c>
      <c r="F920" s="1">
        <v>44833.833333333336</v>
      </c>
      <c r="G920" t="s">
        <v>113</v>
      </c>
      <c r="H920" t="s">
        <v>113</v>
      </c>
      <c r="I920" t="s">
        <v>113</v>
      </c>
      <c r="J920" t="s">
        <v>2041</v>
      </c>
      <c r="K920" t="s">
        <v>2042</v>
      </c>
      <c r="L920" t="s">
        <v>2043</v>
      </c>
      <c r="M920" t="s">
        <v>2044</v>
      </c>
      <c r="N920" t="s">
        <v>141</v>
      </c>
      <c r="O920" t="s">
        <v>118</v>
      </c>
      <c r="P920" s="4">
        <v>96950</v>
      </c>
      <c r="Q920" t="s">
        <v>119</v>
      </c>
      <c r="S920" s="5">
        <v>16702353027</v>
      </c>
      <c r="U920">
        <v>722310</v>
      </c>
      <c r="V920" t="s">
        <v>120</v>
      </c>
      <c r="X920" t="s">
        <v>2045</v>
      </c>
      <c r="Y920" t="s">
        <v>2046</v>
      </c>
      <c r="Z920" t="s">
        <v>2047</v>
      </c>
      <c r="AA920" t="s">
        <v>149</v>
      </c>
      <c r="AB920" t="s">
        <v>2043</v>
      </c>
      <c r="AC920" t="s">
        <v>2044</v>
      </c>
      <c r="AD920" t="s">
        <v>141</v>
      </c>
      <c r="AE920" t="s">
        <v>118</v>
      </c>
      <c r="AF920" s="4">
        <v>96950</v>
      </c>
      <c r="AG920" t="s">
        <v>119</v>
      </c>
      <c r="AI920" s="5">
        <v>16702353027</v>
      </c>
      <c r="AK920" t="s">
        <v>2048</v>
      </c>
      <c r="BC920" t="str">
        <f>"35-3041.00"</f>
        <v>35-3041.00</v>
      </c>
      <c r="BD920" t="s">
        <v>2049</v>
      </c>
      <c r="BE920" t="s">
        <v>2050</v>
      </c>
      <c r="BF920" t="s">
        <v>2051</v>
      </c>
      <c r="BG920">
        <v>3</v>
      </c>
      <c r="BH920">
        <v>3</v>
      </c>
      <c r="BI920" s="1">
        <v>44835</v>
      </c>
      <c r="BJ920" s="1">
        <v>45199</v>
      </c>
      <c r="BK920" s="1">
        <v>44846</v>
      </c>
      <c r="BL920" s="1">
        <v>45199</v>
      </c>
      <c r="BM920">
        <v>35</v>
      </c>
      <c r="BN920">
        <v>0</v>
      </c>
      <c r="BO920">
        <v>7</v>
      </c>
      <c r="BP920">
        <v>7</v>
      </c>
      <c r="BQ920">
        <v>7</v>
      </c>
      <c r="BR920">
        <v>7</v>
      </c>
      <c r="BS920">
        <v>7</v>
      </c>
      <c r="BT920">
        <v>0</v>
      </c>
      <c r="BU920" t="str">
        <f>"6:00 AM"</f>
        <v>6:00 AM</v>
      </c>
      <c r="BV920" t="str">
        <f>"1:00 PM"</f>
        <v>1:00 PM</v>
      </c>
      <c r="BW920" t="s">
        <v>164</v>
      </c>
      <c r="BX920">
        <v>0</v>
      </c>
      <c r="BY920">
        <v>12</v>
      </c>
      <c r="BZ920" t="s">
        <v>113</v>
      </c>
      <c r="CB920" t="s">
        <v>2052</v>
      </c>
      <c r="CC920" t="s">
        <v>2043</v>
      </c>
      <c r="CD920" t="s">
        <v>2044</v>
      </c>
      <c r="CE920" t="s">
        <v>141</v>
      </c>
      <c r="CF920" t="s">
        <v>118</v>
      </c>
      <c r="CG920" s="4">
        <v>96950</v>
      </c>
      <c r="CH920" s="2">
        <v>7.79</v>
      </c>
      <c r="CI920" s="2">
        <v>7.79</v>
      </c>
      <c r="CJ920" s="2">
        <v>11.69</v>
      </c>
      <c r="CK920" s="2">
        <v>11.69</v>
      </c>
      <c r="CL920" t="s">
        <v>131</v>
      </c>
      <c r="CM920" t="s">
        <v>128</v>
      </c>
      <c r="CN920" t="s">
        <v>133</v>
      </c>
      <c r="CP920" t="s">
        <v>113</v>
      </c>
      <c r="CQ920" t="s">
        <v>134</v>
      </c>
      <c r="CR920" t="s">
        <v>113</v>
      </c>
      <c r="CS920" t="s">
        <v>134</v>
      </c>
      <c r="CT920" t="s">
        <v>132</v>
      </c>
      <c r="CU920" t="s">
        <v>134</v>
      </c>
      <c r="CV920" t="s">
        <v>132</v>
      </c>
      <c r="CW920" t="s">
        <v>2053</v>
      </c>
      <c r="CX920" s="5">
        <v>16702353027</v>
      </c>
      <c r="CY920" t="s">
        <v>2054</v>
      </c>
      <c r="CZ920" t="s">
        <v>132</v>
      </c>
      <c r="DA920" t="s">
        <v>134</v>
      </c>
      <c r="DB920" t="s">
        <v>113</v>
      </c>
      <c r="DC920" t="s">
        <v>128</v>
      </c>
    </row>
    <row r="921" spans="1:111" ht="14.45" customHeight="1" x14ac:dyDescent="0.25">
      <c r="A921" t="s">
        <v>2055</v>
      </c>
      <c r="B921" t="s">
        <v>187</v>
      </c>
      <c r="C921" s="1">
        <v>44739.862899305554</v>
      </c>
      <c r="D921" s="1">
        <v>44846</v>
      </c>
      <c r="E921" t="s">
        <v>112</v>
      </c>
      <c r="F921" s="1">
        <v>44833.833333333336</v>
      </c>
      <c r="G921" t="s">
        <v>113</v>
      </c>
      <c r="H921" t="s">
        <v>113</v>
      </c>
      <c r="I921" t="s">
        <v>113</v>
      </c>
      <c r="J921" t="s">
        <v>1199</v>
      </c>
      <c r="K921" t="s">
        <v>1200</v>
      </c>
      <c r="L921" t="s">
        <v>1212</v>
      </c>
      <c r="N921" t="s">
        <v>117</v>
      </c>
      <c r="O921" t="s">
        <v>118</v>
      </c>
      <c r="P921" s="4">
        <v>96950</v>
      </c>
      <c r="Q921" t="s">
        <v>119</v>
      </c>
      <c r="R921" t="s">
        <v>696</v>
      </c>
      <c r="S921" s="5">
        <v>16703236877</v>
      </c>
      <c r="U921">
        <v>6216</v>
      </c>
      <c r="V921" t="s">
        <v>120</v>
      </c>
      <c r="X921" t="s">
        <v>1203</v>
      </c>
      <c r="Y921" t="s">
        <v>1204</v>
      </c>
      <c r="Z921" t="s">
        <v>1205</v>
      </c>
      <c r="AA921" t="s">
        <v>144</v>
      </c>
      <c r="AB921" t="s">
        <v>2056</v>
      </c>
      <c r="AD921" t="s">
        <v>1207</v>
      </c>
      <c r="AE921" t="s">
        <v>204</v>
      </c>
      <c r="AF921" s="4">
        <v>96931</v>
      </c>
      <c r="AG921" t="s">
        <v>119</v>
      </c>
      <c r="AH921" t="s">
        <v>696</v>
      </c>
      <c r="AI921" s="5">
        <v>16716498746</v>
      </c>
      <c r="AJ921">
        <v>203</v>
      </c>
      <c r="AK921" t="s">
        <v>1208</v>
      </c>
      <c r="BC921" t="str">
        <f>"11-3011.00"</f>
        <v>11-3011.00</v>
      </c>
      <c r="BD921" t="s">
        <v>2057</v>
      </c>
      <c r="BE921" t="s">
        <v>2058</v>
      </c>
      <c r="BF921" t="s">
        <v>2059</v>
      </c>
      <c r="BG921">
        <v>1</v>
      </c>
      <c r="BH921">
        <v>1</v>
      </c>
      <c r="BI921" s="1">
        <v>44835</v>
      </c>
      <c r="BJ921" s="1">
        <v>45199</v>
      </c>
      <c r="BK921" s="1">
        <v>44846</v>
      </c>
      <c r="BL921" s="1">
        <v>45199</v>
      </c>
      <c r="BM921">
        <v>40</v>
      </c>
      <c r="BN921">
        <v>0</v>
      </c>
      <c r="BO921">
        <v>8</v>
      </c>
      <c r="BP921">
        <v>8</v>
      </c>
      <c r="BQ921">
        <v>8</v>
      </c>
      <c r="BR921">
        <v>8</v>
      </c>
      <c r="BS921">
        <v>5</v>
      </c>
      <c r="BT921">
        <v>3</v>
      </c>
      <c r="BU921" t="str">
        <f>"8:30 AM"</f>
        <v>8:30 AM</v>
      </c>
      <c r="BV921" t="str">
        <f>"5:30 PM"</f>
        <v>5:30 PM</v>
      </c>
      <c r="BW921" t="s">
        <v>394</v>
      </c>
      <c r="BX921">
        <v>0</v>
      </c>
      <c r="BY921">
        <v>24</v>
      </c>
      <c r="BZ921" t="s">
        <v>134</v>
      </c>
      <c r="CA921">
        <v>4</v>
      </c>
      <c r="CB921" t="s">
        <v>2060</v>
      </c>
      <c r="CC921" t="s">
        <v>1212</v>
      </c>
      <c r="CD921" t="s">
        <v>2061</v>
      </c>
      <c r="CE921" t="s">
        <v>117</v>
      </c>
      <c r="CF921" t="s">
        <v>118</v>
      </c>
      <c r="CG921" s="4">
        <v>96950</v>
      </c>
      <c r="CH921" s="2">
        <v>18.579999999999998</v>
      </c>
      <c r="CI921" s="2">
        <v>18.579999999999998</v>
      </c>
      <c r="CL921" t="s">
        <v>131</v>
      </c>
      <c r="CM921" t="s">
        <v>132</v>
      </c>
      <c r="CN921" t="s">
        <v>133</v>
      </c>
      <c r="CP921" t="s">
        <v>113</v>
      </c>
      <c r="CQ921" t="s">
        <v>134</v>
      </c>
      <c r="CR921" t="s">
        <v>113</v>
      </c>
      <c r="CS921" t="s">
        <v>113</v>
      </c>
      <c r="CT921" t="s">
        <v>132</v>
      </c>
      <c r="CU921" t="s">
        <v>134</v>
      </c>
      <c r="CV921" t="s">
        <v>132</v>
      </c>
      <c r="CW921" t="s">
        <v>132</v>
      </c>
      <c r="CX921" s="5">
        <v>16703236877</v>
      </c>
      <c r="CY921" t="s">
        <v>1213</v>
      </c>
      <c r="CZ921" t="s">
        <v>132</v>
      </c>
      <c r="DA921" t="s">
        <v>134</v>
      </c>
      <c r="DB921" t="s">
        <v>113</v>
      </c>
    </row>
    <row r="922" spans="1:111" ht="14.45" customHeight="1" x14ac:dyDescent="0.25">
      <c r="A922" t="s">
        <v>1738</v>
      </c>
      <c r="B922" t="s">
        <v>356</v>
      </c>
      <c r="C922" s="1">
        <v>44726.443755555556</v>
      </c>
      <c r="D922" s="1">
        <v>44845</v>
      </c>
      <c r="E922" t="s">
        <v>170</v>
      </c>
      <c r="G922" t="s">
        <v>113</v>
      </c>
      <c r="H922" t="s">
        <v>113</v>
      </c>
      <c r="I922" t="s">
        <v>113</v>
      </c>
      <c r="J922" t="s">
        <v>1558</v>
      </c>
      <c r="K922" t="s">
        <v>1739</v>
      </c>
      <c r="L922" t="s">
        <v>1658</v>
      </c>
      <c r="M922" t="s">
        <v>1740</v>
      </c>
      <c r="N922" t="s">
        <v>117</v>
      </c>
      <c r="O922" t="s">
        <v>118</v>
      </c>
      <c r="P922" s="4">
        <v>96950</v>
      </c>
      <c r="Q922" t="s">
        <v>119</v>
      </c>
      <c r="R922" t="s">
        <v>117</v>
      </c>
      <c r="S922" s="5">
        <v>16702342664</v>
      </c>
      <c r="T922">
        <v>0</v>
      </c>
      <c r="U922">
        <v>561320</v>
      </c>
      <c r="V922" t="s">
        <v>120</v>
      </c>
      <c r="X922" t="s">
        <v>1741</v>
      </c>
      <c r="Y922" t="s">
        <v>1563</v>
      </c>
      <c r="Z922" t="s">
        <v>1564</v>
      </c>
      <c r="AA922" t="s">
        <v>1742</v>
      </c>
      <c r="AB922" t="s">
        <v>1560</v>
      </c>
      <c r="AC922" t="s">
        <v>1740</v>
      </c>
      <c r="AD922" t="s">
        <v>117</v>
      </c>
      <c r="AE922" t="s">
        <v>118</v>
      </c>
      <c r="AF922" s="4">
        <v>96950</v>
      </c>
      <c r="AG922" t="s">
        <v>119</v>
      </c>
      <c r="AH922" t="s">
        <v>117</v>
      </c>
      <c r="AI922" s="5">
        <v>16702342664</v>
      </c>
      <c r="AJ922">
        <v>0</v>
      </c>
      <c r="AK922" t="s">
        <v>1566</v>
      </c>
      <c r="BC922" t="str">
        <f>"35-3021.00"</f>
        <v>35-3021.00</v>
      </c>
      <c r="BD922" t="s">
        <v>328</v>
      </c>
      <c r="BE922" t="s">
        <v>1743</v>
      </c>
      <c r="BF922" t="s">
        <v>1744</v>
      </c>
      <c r="BG922">
        <v>10</v>
      </c>
      <c r="BI922" s="1">
        <v>44835</v>
      </c>
      <c r="BJ922" s="1">
        <v>45199</v>
      </c>
      <c r="BM922">
        <v>40</v>
      </c>
      <c r="BN922">
        <v>0</v>
      </c>
      <c r="BO922">
        <v>8</v>
      </c>
      <c r="BP922">
        <v>8</v>
      </c>
      <c r="BQ922">
        <v>8</v>
      </c>
      <c r="BR922">
        <v>8</v>
      </c>
      <c r="BS922">
        <v>8</v>
      </c>
      <c r="BT922">
        <v>0</v>
      </c>
      <c r="BU922" t="str">
        <f>"8:00 AM"</f>
        <v>8:00 AM</v>
      </c>
      <c r="BV922" t="str">
        <f>"5:00 PM"</f>
        <v>5:00 PM</v>
      </c>
      <c r="BW922" t="s">
        <v>164</v>
      </c>
      <c r="BX922">
        <v>0</v>
      </c>
      <c r="BY922">
        <v>3</v>
      </c>
      <c r="BZ922" t="s">
        <v>113</v>
      </c>
      <c r="CB922" s="3" t="s">
        <v>1745</v>
      </c>
      <c r="CC922" t="s">
        <v>1560</v>
      </c>
      <c r="CD922" t="s">
        <v>1740</v>
      </c>
      <c r="CE922" t="s">
        <v>117</v>
      </c>
      <c r="CF922" t="s">
        <v>118</v>
      </c>
      <c r="CG922" s="4">
        <v>96950</v>
      </c>
      <c r="CH922" s="2">
        <v>7.5</v>
      </c>
      <c r="CI922" s="2">
        <v>7.5</v>
      </c>
      <c r="CJ922" s="2">
        <v>11.25</v>
      </c>
      <c r="CK922" s="2">
        <v>11.25</v>
      </c>
      <c r="CL922" t="s">
        <v>131</v>
      </c>
      <c r="CM922" t="s">
        <v>132</v>
      </c>
      <c r="CN922" t="s">
        <v>133</v>
      </c>
      <c r="CP922" t="s">
        <v>113</v>
      </c>
      <c r="CQ922" t="s">
        <v>134</v>
      </c>
      <c r="CR922" t="s">
        <v>113</v>
      </c>
      <c r="CS922" t="s">
        <v>134</v>
      </c>
      <c r="CT922" t="s">
        <v>132</v>
      </c>
      <c r="CU922" t="s">
        <v>134</v>
      </c>
      <c r="CV922" t="s">
        <v>132</v>
      </c>
      <c r="CW922" t="s">
        <v>1746</v>
      </c>
      <c r="CX922" s="5">
        <v>16702342664</v>
      </c>
      <c r="CY922" t="s">
        <v>1566</v>
      </c>
      <c r="CZ922" t="s">
        <v>399</v>
      </c>
      <c r="DA922" t="s">
        <v>134</v>
      </c>
      <c r="DB922" t="s">
        <v>113</v>
      </c>
    </row>
    <row r="923" spans="1:111" ht="14.45" customHeight="1" x14ac:dyDescent="0.25">
      <c r="A923" t="s">
        <v>1747</v>
      </c>
      <c r="B923" t="s">
        <v>187</v>
      </c>
      <c r="C923" s="1">
        <v>44741.159293634257</v>
      </c>
      <c r="D923" s="1">
        <v>44845</v>
      </c>
      <c r="E923" t="s">
        <v>170</v>
      </c>
      <c r="G923" t="s">
        <v>113</v>
      </c>
      <c r="H923" t="s">
        <v>113</v>
      </c>
      <c r="I923" t="s">
        <v>113</v>
      </c>
      <c r="J923" t="s">
        <v>1748</v>
      </c>
      <c r="K923" t="s">
        <v>1749</v>
      </c>
      <c r="L923" t="s">
        <v>1750</v>
      </c>
      <c r="M923" t="s">
        <v>1751</v>
      </c>
      <c r="N923" t="s">
        <v>141</v>
      </c>
      <c r="O923" t="s">
        <v>118</v>
      </c>
      <c r="P923" s="4">
        <v>96950</v>
      </c>
      <c r="Q923" t="s">
        <v>119</v>
      </c>
      <c r="S923" s="5">
        <v>16702851820</v>
      </c>
      <c r="U923">
        <v>62441</v>
      </c>
      <c r="V923" t="s">
        <v>120</v>
      </c>
      <c r="X923" t="s">
        <v>1752</v>
      </c>
      <c r="Y923" t="s">
        <v>1753</v>
      </c>
      <c r="Z923" t="s">
        <v>1754</v>
      </c>
      <c r="AA923" t="s">
        <v>1755</v>
      </c>
      <c r="AB923" t="s">
        <v>1756</v>
      </c>
      <c r="AD923" t="s">
        <v>141</v>
      </c>
      <c r="AE923" t="s">
        <v>118</v>
      </c>
      <c r="AF923" s="4">
        <v>96950</v>
      </c>
      <c r="AG923" t="s">
        <v>119</v>
      </c>
      <c r="AI923" s="5">
        <v>16702851820</v>
      </c>
      <c r="AK923" t="s">
        <v>1757</v>
      </c>
      <c r="BC923" t="str">
        <f>"39-9011.00"</f>
        <v>39-9011.00</v>
      </c>
      <c r="BD923" t="s">
        <v>1758</v>
      </c>
      <c r="BE923" t="s">
        <v>1759</v>
      </c>
      <c r="BF923" t="s">
        <v>1760</v>
      </c>
      <c r="BG923">
        <v>4</v>
      </c>
      <c r="BH923">
        <v>4</v>
      </c>
      <c r="BI923" s="1">
        <v>44835</v>
      </c>
      <c r="BJ923" s="1">
        <v>45199</v>
      </c>
      <c r="BK923" s="1">
        <v>44845</v>
      </c>
      <c r="BL923" s="1">
        <v>45199</v>
      </c>
      <c r="BM923">
        <v>35</v>
      </c>
      <c r="BN923">
        <v>0</v>
      </c>
      <c r="BO923">
        <v>7</v>
      </c>
      <c r="BP923">
        <v>7</v>
      </c>
      <c r="BQ923">
        <v>7</v>
      </c>
      <c r="BR923">
        <v>7</v>
      </c>
      <c r="BS923">
        <v>7</v>
      </c>
      <c r="BT923">
        <v>0</v>
      </c>
      <c r="BU923" t="str">
        <f>"8:00 AM"</f>
        <v>8:00 AM</v>
      </c>
      <c r="BV923" t="str">
        <f>"3:00 PM"</f>
        <v>3:00 PM</v>
      </c>
      <c r="BW923" t="s">
        <v>164</v>
      </c>
      <c r="BX923">
        <v>0</v>
      </c>
      <c r="BY923">
        <v>12</v>
      </c>
      <c r="BZ923" t="s">
        <v>113</v>
      </c>
      <c r="CB923" t="s">
        <v>1761</v>
      </c>
      <c r="CC923" t="s">
        <v>1762</v>
      </c>
      <c r="CE923" t="s">
        <v>141</v>
      </c>
      <c r="CF923" t="s">
        <v>118</v>
      </c>
      <c r="CG923" s="4">
        <v>96950</v>
      </c>
      <c r="CH923" s="2">
        <v>7.48</v>
      </c>
      <c r="CI923" s="2">
        <v>7.48</v>
      </c>
      <c r="CJ923" s="2">
        <v>11.22</v>
      </c>
      <c r="CK923" s="2">
        <v>11.22</v>
      </c>
      <c r="CL923" t="s">
        <v>131</v>
      </c>
      <c r="CN923" t="s">
        <v>133</v>
      </c>
      <c r="CP923" t="s">
        <v>113</v>
      </c>
      <c r="CQ923" t="s">
        <v>134</v>
      </c>
      <c r="CR923" t="s">
        <v>113</v>
      </c>
      <c r="CS923" t="s">
        <v>134</v>
      </c>
      <c r="CT923" t="s">
        <v>132</v>
      </c>
      <c r="CU923" t="s">
        <v>134</v>
      </c>
      <c r="CV923" t="s">
        <v>132</v>
      </c>
      <c r="CW923" t="s">
        <v>1763</v>
      </c>
      <c r="CX923" s="5">
        <v>16702851820</v>
      </c>
      <c r="CY923" t="s">
        <v>1757</v>
      </c>
      <c r="CZ923" t="s">
        <v>132</v>
      </c>
      <c r="DA923" t="s">
        <v>134</v>
      </c>
      <c r="DB923" t="s">
        <v>113</v>
      </c>
    </row>
    <row r="924" spans="1:111" ht="14.45" customHeight="1" x14ac:dyDescent="0.25">
      <c r="A924" t="s">
        <v>1764</v>
      </c>
      <c r="B924" t="s">
        <v>356</v>
      </c>
      <c r="C924" s="1">
        <v>44734.320173842592</v>
      </c>
      <c r="D924" s="1">
        <v>44845</v>
      </c>
      <c r="E924" t="s">
        <v>112</v>
      </c>
      <c r="F924" s="1">
        <v>44833.833333333336</v>
      </c>
      <c r="G924" t="s">
        <v>134</v>
      </c>
      <c r="H924" t="s">
        <v>113</v>
      </c>
      <c r="I924" t="s">
        <v>113</v>
      </c>
      <c r="J924" t="s">
        <v>173</v>
      </c>
      <c r="K924" t="s">
        <v>174</v>
      </c>
      <c r="L924" t="s">
        <v>175</v>
      </c>
      <c r="N924" t="s">
        <v>141</v>
      </c>
      <c r="O924" t="s">
        <v>118</v>
      </c>
      <c r="P924" s="4">
        <v>96950</v>
      </c>
      <c r="Q924" t="s">
        <v>119</v>
      </c>
      <c r="S924" s="5">
        <v>16702345900</v>
      </c>
      <c r="T924">
        <v>575</v>
      </c>
      <c r="U924">
        <v>721110</v>
      </c>
      <c r="V924" t="s">
        <v>120</v>
      </c>
      <c r="X924" t="s">
        <v>176</v>
      </c>
      <c r="Y924" t="s">
        <v>177</v>
      </c>
      <c r="AA924" t="s">
        <v>178</v>
      </c>
      <c r="AB924" t="s">
        <v>175</v>
      </c>
      <c r="AD924" t="s">
        <v>141</v>
      </c>
      <c r="AE924" t="s">
        <v>118</v>
      </c>
      <c r="AF924" s="4">
        <v>96950</v>
      </c>
      <c r="AG924" t="s">
        <v>119</v>
      </c>
      <c r="AI924" s="5">
        <v>16702345900</v>
      </c>
      <c r="AJ924">
        <v>574</v>
      </c>
      <c r="AK924" t="s">
        <v>179</v>
      </c>
      <c r="BC924" t="str">
        <f>"37-2012.00"</f>
        <v>37-2012.00</v>
      </c>
      <c r="BD924" t="s">
        <v>180</v>
      </c>
      <c r="BE924" t="s">
        <v>181</v>
      </c>
      <c r="BF924" t="s">
        <v>182</v>
      </c>
      <c r="BG924">
        <v>1</v>
      </c>
      <c r="BI924" s="1">
        <v>44835</v>
      </c>
      <c r="BJ924" s="1">
        <v>45930</v>
      </c>
      <c r="BM924">
        <v>40</v>
      </c>
      <c r="BN924">
        <v>7</v>
      </c>
      <c r="BO924">
        <v>7</v>
      </c>
      <c r="BP924">
        <v>0</v>
      </c>
      <c r="BQ924">
        <v>6</v>
      </c>
      <c r="BR924">
        <v>6</v>
      </c>
      <c r="BS924">
        <v>7</v>
      </c>
      <c r="BT924">
        <v>7</v>
      </c>
      <c r="BU924" t="str">
        <f>"9:00 AM"</f>
        <v>9:00 AM</v>
      </c>
      <c r="BV924" t="str">
        <f>"4:00 PM"</f>
        <v>4:00 PM</v>
      </c>
      <c r="BW924" t="s">
        <v>164</v>
      </c>
      <c r="BX924">
        <v>1</v>
      </c>
      <c r="BY924">
        <v>3</v>
      </c>
      <c r="BZ924" t="s">
        <v>113</v>
      </c>
      <c r="CB924" t="s">
        <v>183</v>
      </c>
      <c r="CC924" t="s">
        <v>184</v>
      </c>
      <c r="CE924" t="s">
        <v>141</v>
      </c>
      <c r="CF924" t="s">
        <v>118</v>
      </c>
      <c r="CG924" s="4">
        <v>96950</v>
      </c>
      <c r="CH924" s="2">
        <v>7.45</v>
      </c>
      <c r="CI924" s="2">
        <v>7.59</v>
      </c>
      <c r="CJ924" s="2">
        <v>11.17</v>
      </c>
      <c r="CK924" s="2">
        <v>11.38</v>
      </c>
      <c r="CL924" t="s">
        <v>131</v>
      </c>
      <c r="CN924" t="s">
        <v>133</v>
      </c>
      <c r="CP924" t="s">
        <v>113</v>
      </c>
      <c r="CQ924" t="s">
        <v>134</v>
      </c>
      <c r="CR924" t="s">
        <v>113</v>
      </c>
      <c r="CS924" t="s">
        <v>134</v>
      </c>
      <c r="CT924" t="s">
        <v>132</v>
      </c>
      <c r="CU924" t="s">
        <v>134</v>
      </c>
      <c r="CV924" t="s">
        <v>132</v>
      </c>
      <c r="CW924" t="s">
        <v>185</v>
      </c>
      <c r="CX924" s="5">
        <v>16702345900</v>
      </c>
      <c r="CY924" t="s">
        <v>179</v>
      </c>
      <c r="CZ924" t="s">
        <v>132</v>
      </c>
      <c r="DA924" t="s">
        <v>134</v>
      </c>
      <c r="DB924" t="s">
        <v>113</v>
      </c>
    </row>
    <row r="925" spans="1:111" ht="14.45" customHeight="1" x14ac:dyDescent="0.25">
      <c r="A925" t="s">
        <v>1765</v>
      </c>
      <c r="B925" t="s">
        <v>356</v>
      </c>
      <c r="C925" s="1">
        <v>44754.719653935186</v>
      </c>
      <c r="D925" s="1">
        <v>44845</v>
      </c>
      <c r="E925" t="s">
        <v>112</v>
      </c>
      <c r="F925" s="1">
        <v>44812.833333333336</v>
      </c>
      <c r="G925" t="s">
        <v>113</v>
      </c>
      <c r="H925" t="s">
        <v>113</v>
      </c>
      <c r="I925" t="s">
        <v>113</v>
      </c>
      <c r="J925" t="s">
        <v>1766</v>
      </c>
      <c r="K925" t="s">
        <v>1767</v>
      </c>
      <c r="L925" t="s">
        <v>1768</v>
      </c>
      <c r="M925" t="s">
        <v>1138</v>
      </c>
      <c r="N925" t="s">
        <v>117</v>
      </c>
      <c r="O925" t="s">
        <v>118</v>
      </c>
      <c r="P925" s="4">
        <v>96950</v>
      </c>
      <c r="Q925" t="s">
        <v>119</v>
      </c>
      <c r="R925" t="s">
        <v>132</v>
      </c>
      <c r="S925" s="5">
        <v>16702349889</v>
      </c>
      <c r="U925">
        <v>236116</v>
      </c>
      <c r="V925" t="s">
        <v>120</v>
      </c>
      <c r="X925" t="s">
        <v>1769</v>
      </c>
      <c r="Y925" t="s">
        <v>1770</v>
      </c>
      <c r="Z925" t="s">
        <v>1771</v>
      </c>
      <c r="AA925" t="s">
        <v>1772</v>
      </c>
      <c r="AB925" t="s">
        <v>1138</v>
      </c>
      <c r="AC925" t="s">
        <v>132</v>
      </c>
      <c r="AD925" t="s">
        <v>117</v>
      </c>
      <c r="AE925" t="s">
        <v>118</v>
      </c>
      <c r="AF925" s="4">
        <v>96950</v>
      </c>
      <c r="AG925" t="s">
        <v>119</v>
      </c>
      <c r="AH925" t="s">
        <v>132</v>
      </c>
      <c r="AI925" s="5">
        <v>16702349889</v>
      </c>
      <c r="AK925" t="s">
        <v>1773</v>
      </c>
      <c r="BC925" t="str">
        <f>"43-3031.00"</f>
        <v>43-3031.00</v>
      </c>
      <c r="BD925" t="s">
        <v>316</v>
      </c>
      <c r="BE925" t="s">
        <v>1774</v>
      </c>
      <c r="BF925" t="s">
        <v>1775</v>
      </c>
      <c r="BG925">
        <v>2</v>
      </c>
      <c r="BI925" s="1">
        <v>44814</v>
      </c>
      <c r="BJ925" s="1">
        <v>45178</v>
      </c>
      <c r="BM925">
        <v>40</v>
      </c>
      <c r="BN925">
        <v>0</v>
      </c>
      <c r="BO925">
        <v>8</v>
      </c>
      <c r="BP925">
        <v>8</v>
      </c>
      <c r="BQ925">
        <v>8</v>
      </c>
      <c r="BR925">
        <v>8</v>
      </c>
      <c r="BS925">
        <v>8</v>
      </c>
      <c r="BT925">
        <v>0</v>
      </c>
      <c r="BU925" t="str">
        <f>"8:00 AM"</f>
        <v>8:00 AM</v>
      </c>
      <c r="BV925" t="str">
        <f>"5:00 PM"</f>
        <v>5:00 PM</v>
      </c>
      <c r="BW925" t="s">
        <v>164</v>
      </c>
      <c r="BX925">
        <v>0</v>
      </c>
      <c r="BY925">
        <v>24</v>
      </c>
      <c r="BZ925" t="s">
        <v>113</v>
      </c>
      <c r="CB925" t="s">
        <v>1776</v>
      </c>
      <c r="CC925" t="s">
        <v>1777</v>
      </c>
      <c r="CD925" t="s">
        <v>132</v>
      </c>
      <c r="CE925" t="s">
        <v>117</v>
      </c>
      <c r="CF925" t="s">
        <v>118</v>
      </c>
      <c r="CG925" s="4">
        <v>96950</v>
      </c>
      <c r="CH925" s="2">
        <v>9.8699999999999992</v>
      </c>
      <c r="CI925" s="2">
        <v>10.16</v>
      </c>
      <c r="CJ925" s="2">
        <v>14.81</v>
      </c>
      <c r="CK925" s="2">
        <v>15.24</v>
      </c>
      <c r="CL925" t="s">
        <v>131</v>
      </c>
      <c r="CM925" t="s">
        <v>1778</v>
      </c>
      <c r="CN925" t="s">
        <v>133</v>
      </c>
      <c r="CP925" t="s">
        <v>113</v>
      </c>
      <c r="CQ925" t="s">
        <v>134</v>
      </c>
      <c r="CR925" t="s">
        <v>113</v>
      </c>
      <c r="CS925" t="s">
        <v>134</v>
      </c>
      <c r="CT925" t="s">
        <v>132</v>
      </c>
      <c r="CU925" t="s">
        <v>134</v>
      </c>
      <c r="CV925" t="s">
        <v>132</v>
      </c>
      <c r="CW925" t="s">
        <v>1779</v>
      </c>
      <c r="CX925" s="5">
        <v>16702349889</v>
      </c>
      <c r="CY925" t="s">
        <v>1773</v>
      </c>
      <c r="CZ925" t="s">
        <v>128</v>
      </c>
      <c r="DA925" t="s">
        <v>134</v>
      </c>
      <c r="DB925" t="s">
        <v>113</v>
      </c>
      <c r="DC925" t="s">
        <v>1780</v>
      </c>
      <c r="DD925" t="s">
        <v>1781</v>
      </c>
      <c r="DE925" t="s">
        <v>1032</v>
      </c>
      <c r="DF925" t="s">
        <v>1782</v>
      </c>
      <c r="DG925" t="s">
        <v>1773</v>
      </c>
    </row>
    <row r="926" spans="1:111" ht="14.45" customHeight="1" x14ac:dyDescent="0.25">
      <c r="A926" t="s">
        <v>1783</v>
      </c>
      <c r="B926" t="s">
        <v>111</v>
      </c>
      <c r="C926" s="1">
        <v>44762.97019039352</v>
      </c>
      <c r="D926" s="1">
        <v>44845</v>
      </c>
      <c r="E926" t="s">
        <v>170</v>
      </c>
      <c r="G926" t="s">
        <v>113</v>
      </c>
      <c r="H926" t="s">
        <v>113</v>
      </c>
      <c r="I926" t="s">
        <v>113</v>
      </c>
      <c r="J926" t="s">
        <v>583</v>
      </c>
      <c r="L926" t="s">
        <v>584</v>
      </c>
      <c r="M926" t="s">
        <v>585</v>
      </c>
      <c r="N926" t="s">
        <v>586</v>
      </c>
      <c r="O926" t="s">
        <v>118</v>
      </c>
      <c r="P926" s="4">
        <v>96950</v>
      </c>
      <c r="Q926" t="s">
        <v>119</v>
      </c>
      <c r="S926" s="5">
        <v>16702342127</v>
      </c>
      <c r="U926">
        <v>56132</v>
      </c>
      <c r="V926" t="s">
        <v>120</v>
      </c>
      <c r="X926" t="s">
        <v>587</v>
      </c>
      <c r="Y926" t="s">
        <v>588</v>
      </c>
      <c r="Z926" t="s">
        <v>589</v>
      </c>
      <c r="AA926" t="s">
        <v>590</v>
      </c>
      <c r="AB926" t="s">
        <v>584</v>
      </c>
      <c r="AC926" t="s">
        <v>585</v>
      </c>
      <c r="AD926" t="s">
        <v>586</v>
      </c>
      <c r="AE926" t="s">
        <v>118</v>
      </c>
      <c r="AF926" s="4">
        <v>96950</v>
      </c>
      <c r="AG926" t="s">
        <v>119</v>
      </c>
      <c r="AI926" s="5">
        <v>16702342127</v>
      </c>
      <c r="AK926" t="s">
        <v>591</v>
      </c>
      <c r="BC926" t="str">
        <f>"49-9071.00"</f>
        <v>49-9071.00</v>
      </c>
      <c r="BD926" t="s">
        <v>240</v>
      </c>
      <c r="BE926" t="s">
        <v>592</v>
      </c>
      <c r="BF926" t="s">
        <v>593</v>
      </c>
      <c r="BG926">
        <v>10</v>
      </c>
      <c r="BI926" s="1">
        <v>44786</v>
      </c>
      <c r="BJ926" s="1">
        <v>45150</v>
      </c>
      <c r="BM926">
        <v>40</v>
      </c>
      <c r="BN926">
        <v>0</v>
      </c>
      <c r="BO926">
        <v>8</v>
      </c>
      <c r="BP926">
        <v>8</v>
      </c>
      <c r="BQ926">
        <v>8</v>
      </c>
      <c r="BR926">
        <v>8</v>
      </c>
      <c r="BS926">
        <v>8</v>
      </c>
      <c r="BT926">
        <v>0</v>
      </c>
      <c r="BU926" t="str">
        <f>"8:00 AM"</f>
        <v>8:00 AM</v>
      </c>
      <c r="BV926" t="str">
        <f>"5:00 PM"</f>
        <v>5:00 PM</v>
      </c>
      <c r="BW926" t="s">
        <v>164</v>
      </c>
      <c r="BX926">
        <v>0</v>
      </c>
      <c r="BY926">
        <v>12</v>
      </c>
      <c r="BZ926" t="s">
        <v>113</v>
      </c>
      <c r="CB926" t="s">
        <v>594</v>
      </c>
      <c r="CC926" t="s">
        <v>584</v>
      </c>
      <c r="CD926" t="s">
        <v>585</v>
      </c>
      <c r="CE926" t="s">
        <v>586</v>
      </c>
      <c r="CF926" t="s">
        <v>118</v>
      </c>
      <c r="CG926" s="4">
        <v>96950</v>
      </c>
      <c r="CH926" s="2">
        <v>8.7200000000000006</v>
      </c>
      <c r="CI926" s="2">
        <v>8.7200000000000006</v>
      </c>
      <c r="CJ926" s="2">
        <v>13.08</v>
      </c>
      <c r="CK926" s="2">
        <v>13.08</v>
      </c>
      <c r="CL926" t="s">
        <v>131</v>
      </c>
      <c r="CM926" t="s">
        <v>183</v>
      </c>
      <c r="CN926" t="s">
        <v>133</v>
      </c>
      <c r="CP926" t="s">
        <v>113</v>
      </c>
      <c r="CQ926" t="s">
        <v>134</v>
      </c>
      <c r="CR926" t="s">
        <v>113</v>
      </c>
      <c r="CS926" t="s">
        <v>113</v>
      </c>
      <c r="CT926" t="s">
        <v>132</v>
      </c>
      <c r="CU926" t="s">
        <v>134</v>
      </c>
      <c r="CV926" t="s">
        <v>132</v>
      </c>
      <c r="CW926" t="s">
        <v>595</v>
      </c>
      <c r="CX926" s="5">
        <v>16702342127</v>
      </c>
      <c r="CY926" t="s">
        <v>591</v>
      </c>
      <c r="CZ926" t="s">
        <v>533</v>
      </c>
      <c r="DA926" t="s">
        <v>134</v>
      </c>
      <c r="DB926" t="s">
        <v>113</v>
      </c>
    </row>
    <row r="927" spans="1:111" ht="14.45" customHeight="1" x14ac:dyDescent="0.25">
      <c r="A927" t="s">
        <v>1784</v>
      </c>
      <c r="B927" t="s">
        <v>356</v>
      </c>
      <c r="C927" s="1">
        <v>44734.323734375001</v>
      </c>
      <c r="D927" s="1">
        <v>44845</v>
      </c>
      <c r="E927" t="s">
        <v>112</v>
      </c>
      <c r="F927" s="1">
        <v>44833.833333333336</v>
      </c>
      <c r="G927" t="s">
        <v>134</v>
      </c>
      <c r="H927" t="s">
        <v>113</v>
      </c>
      <c r="I927" t="s">
        <v>113</v>
      </c>
      <c r="J927" t="s">
        <v>173</v>
      </c>
      <c r="K927" t="s">
        <v>174</v>
      </c>
      <c r="L927" t="s">
        <v>175</v>
      </c>
      <c r="N927" t="s">
        <v>141</v>
      </c>
      <c r="O927" t="s">
        <v>118</v>
      </c>
      <c r="P927" s="4">
        <v>96950</v>
      </c>
      <c r="Q927" t="s">
        <v>119</v>
      </c>
      <c r="S927" s="5">
        <v>16702345900</v>
      </c>
      <c r="T927">
        <v>575</v>
      </c>
      <c r="U927">
        <v>721110</v>
      </c>
      <c r="V927" t="s">
        <v>120</v>
      </c>
      <c r="X927" t="s">
        <v>176</v>
      </c>
      <c r="Y927" t="s">
        <v>177</v>
      </c>
      <c r="AA927" t="s">
        <v>178</v>
      </c>
      <c r="AB927" t="s">
        <v>175</v>
      </c>
      <c r="AD927" t="s">
        <v>141</v>
      </c>
      <c r="AE927" t="s">
        <v>118</v>
      </c>
      <c r="AF927" s="4">
        <v>96950</v>
      </c>
      <c r="AG927" t="s">
        <v>119</v>
      </c>
      <c r="AI927" s="5">
        <v>16702345900</v>
      </c>
      <c r="AJ927">
        <v>574</v>
      </c>
      <c r="AK927" t="s">
        <v>179</v>
      </c>
      <c r="BC927" t="str">
        <f>"37-2012.00"</f>
        <v>37-2012.00</v>
      </c>
      <c r="BD927" t="s">
        <v>180</v>
      </c>
      <c r="BE927" t="s">
        <v>181</v>
      </c>
      <c r="BF927" t="s">
        <v>182</v>
      </c>
      <c r="BG927">
        <v>1</v>
      </c>
      <c r="BI927" s="1">
        <v>44835</v>
      </c>
      <c r="BJ927" s="1">
        <v>45930</v>
      </c>
      <c r="BM927">
        <v>40</v>
      </c>
      <c r="BN927">
        <v>7</v>
      </c>
      <c r="BO927">
        <v>7</v>
      </c>
      <c r="BP927">
        <v>6</v>
      </c>
      <c r="BQ927">
        <v>6</v>
      </c>
      <c r="BR927">
        <v>0</v>
      </c>
      <c r="BS927">
        <v>7</v>
      </c>
      <c r="BT927">
        <v>7</v>
      </c>
      <c r="BU927" t="str">
        <f>"9:00 AM"</f>
        <v>9:00 AM</v>
      </c>
      <c r="BV927" t="str">
        <f>"4:00 PM"</f>
        <v>4:00 PM</v>
      </c>
      <c r="BW927" t="s">
        <v>164</v>
      </c>
      <c r="BX927">
        <v>1</v>
      </c>
      <c r="BY927">
        <v>3</v>
      </c>
      <c r="BZ927" t="s">
        <v>113</v>
      </c>
      <c r="CB927" t="s">
        <v>183</v>
      </c>
      <c r="CC927" t="s">
        <v>184</v>
      </c>
      <c r="CE927" t="s">
        <v>141</v>
      </c>
      <c r="CF927" t="s">
        <v>118</v>
      </c>
      <c r="CG927" s="4">
        <v>96950</v>
      </c>
      <c r="CH927" s="2">
        <v>7.45</v>
      </c>
      <c r="CI927" s="2">
        <v>7.59</v>
      </c>
      <c r="CJ927" s="2">
        <v>11.17</v>
      </c>
      <c r="CK927" s="2">
        <v>11.38</v>
      </c>
      <c r="CL927" t="s">
        <v>131</v>
      </c>
      <c r="CN927" t="s">
        <v>133</v>
      </c>
      <c r="CP927" t="s">
        <v>113</v>
      </c>
      <c r="CQ927" t="s">
        <v>134</v>
      </c>
      <c r="CR927" t="s">
        <v>113</v>
      </c>
      <c r="CS927" t="s">
        <v>134</v>
      </c>
      <c r="CT927" t="s">
        <v>132</v>
      </c>
      <c r="CU927" t="s">
        <v>134</v>
      </c>
      <c r="CV927" t="s">
        <v>132</v>
      </c>
      <c r="CW927" t="s">
        <v>185</v>
      </c>
      <c r="CX927" s="5">
        <v>16702345900</v>
      </c>
      <c r="CY927" t="s">
        <v>179</v>
      </c>
      <c r="CZ927" t="s">
        <v>132</v>
      </c>
      <c r="DA927" t="s">
        <v>134</v>
      </c>
      <c r="DB927" t="s">
        <v>113</v>
      </c>
    </row>
    <row r="928" spans="1:111" ht="14.45" customHeight="1" x14ac:dyDescent="0.25">
      <c r="A928" t="s">
        <v>1785</v>
      </c>
      <c r="B928" t="s">
        <v>187</v>
      </c>
      <c r="C928" s="1">
        <v>44741.171340856483</v>
      </c>
      <c r="D928" s="1">
        <v>44845</v>
      </c>
      <c r="E928" t="s">
        <v>170</v>
      </c>
      <c r="G928" t="s">
        <v>113</v>
      </c>
      <c r="H928" t="s">
        <v>113</v>
      </c>
      <c r="I928" t="s">
        <v>113</v>
      </c>
      <c r="J928" t="s">
        <v>1786</v>
      </c>
      <c r="K928" t="s">
        <v>1787</v>
      </c>
      <c r="L928" t="s">
        <v>1756</v>
      </c>
      <c r="N928" t="s">
        <v>141</v>
      </c>
      <c r="O928" t="s">
        <v>118</v>
      </c>
      <c r="P928" s="4">
        <v>96950</v>
      </c>
      <c r="Q928" t="s">
        <v>119</v>
      </c>
      <c r="S928" s="5">
        <v>16702851820</v>
      </c>
      <c r="U928">
        <v>62441</v>
      </c>
      <c r="V928" t="s">
        <v>120</v>
      </c>
      <c r="X928" t="s">
        <v>1752</v>
      </c>
      <c r="Y928" t="s">
        <v>1753</v>
      </c>
      <c r="Z928" t="s">
        <v>1754</v>
      </c>
      <c r="AA928" t="s">
        <v>1755</v>
      </c>
      <c r="AB928" t="s">
        <v>1756</v>
      </c>
      <c r="AD928" t="s">
        <v>141</v>
      </c>
      <c r="AE928" t="s">
        <v>118</v>
      </c>
      <c r="AF928" s="4">
        <v>96950</v>
      </c>
      <c r="AG928" t="s">
        <v>119</v>
      </c>
      <c r="AI928" s="5">
        <v>16702851820</v>
      </c>
      <c r="AK928" t="s">
        <v>1757</v>
      </c>
      <c r="BC928" t="str">
        <f>"39-9011.00"</f>
        <v>39-9011.00</v>
      </c>
      <c r="BD928" t="s">
        <v>1758</v>
      </c>
      <c r="BE928" t="s">
        <v>1788</v>
      </c>
      <c r="BF928" t="s">
        <v>1789</v>
      </c>
      <c r="BG928">
        <v>2</v>
      </c>
      <c r="BH928">
        <v>2</v>
      </c>
      <c r="BI928" s="1">
        <v>44835</v>
      </c>
      <c r="BJ928" s="1">
        <v>45199</v>
      </c>
      <c r="BK928" s="1">
        <v>44845</v>
      </c>
      <c r="BL928" s="1">
        <v>45199</v>
      </c>
      <c r="BM928">
        <v>35</v>
      </c>
      <c r="BN928">
        <v>0</v>
      </c>
      <c r="BO928">
        <v>7</v>
      </c>
      <c r="BP928">
        <v>7</v>
      </c>
      <c r="BQ928">
        <v>7</v>
      </c>
      <c r="BR928">
        <v>7</v>
      </c>
      <c r="BS928">
        <v>7</v>
      </c>
      <c r="BT928">
        <v>0</v>
      </c>
      <c r="BU928" t="str">
        <f>"8:00 AM"</f>
        <v>8:00 AM</v>
      </c>
      <c r="BV928" t="str">
        <f>"3:00 PM"</f>
        <v>3:00 PM</v>
      </c>
      <c r="BW928" t="s">
        <v>164</v>
      </c>
      <c r="BX928">
        <v>0</v>
      </c>
      <c r="BY928">
        <v>12</v>
      </c>
      <c r="BZ928" t="s">
        <v>113</v>
      </c>
      <c r="CB928" s="3" t="s">
        <v>1790</v>
      </c>
      <c r="CC928" t="s">
        <v>1791</v>
      </c>
      <c r="CD928" t="s">
        <v>1792</v>
      </c>
      <c r="CE928" t="s">
        <v>141</v>
      </c>
      <c r="CF928" t="s">
        <v>118</v>
      </c>
      <c r="CG928" s="4">
        <v>96950</v>
      </c>
      <c r="CH928" s="2">
        <v>7.48</v>
      </c>
      <c r="CI928" s="2">
        <v>7.48</v>
      </c>
      <c r="CJ928" s="2">
        <v>11.22</v>
      </c>
      <c r="CK928" s="2">
        <v>11.22</v>
      </c>
      <c r="CL928" t="s">
        <v>131</v>
      </c>
      <c r="CN928" t="s">
        <v>133</v>
      </c>
      <c r="CP928" t="s">
        <v>113</v>
      </c>
      <c r="CQ928" t="s">
        <v>134</v>
      </c>
      <c r="CR928" t="s">
        <v>113</v>
      </c>
      <c r="CS928" t="s">
        <v>134</v>
      </c>
      <c r="CT928" t="s">
        <v>132</v>
      </c>
      <c r="CU928" t="s">
        <v>134</v>
      </c>
      <c r="CV928" t="s">
        <v>132</v>
      </c>
      <c r="CW928" t="s">
        <v>1793</v>
      </c>
      <c r="CX928" s="5">
        <v>16702851820</v>
      </c>
      <c r="CY928" t="s">
        <v>1757</v>
      </c>
      <c r="CZ928" t="s">
        <v>132</v>
      </c>
      <c r="DA928" t="s">
        <v>134</v>
      </c>
      <c r="DB928" t="s">
        <v>113</v>
      </c>
    </row>
    <row r="929" spans="1:111" ht="14.45" customHeight="1" x14ac:dyDescent="0.25">
      <c r="A929" t="s">
        <v>1794</v>
      </c>
      <c r="B929" t="s">
        <v>356</v>
      </c>
      <c r="C929" s="1">
        <v>44734.228594675929</v>
      </c>
      <c r="D929" s="1">
        <v>44845</v>
      </c>
      <c r="E929" t="s">
        <v>112</v>
      </c>
      <c r="F929" s="1">
        <v>44833.833333333336</v>
      </c>
      <c r="G929" t="s">
        <v>113</v>
      </c>
      <c r="H929" t="s">
        <v>113</v>
      </c>
      <c r="I929" t="s">
        <v>113</v>
      </c>
      <c r="J929" t="s">
        <v>173</v>
      </c>
      <c r="K929" t="s">
        <v>174</v>
      </c>
      <c r="L929" t="s">
        <v>175</v>
      </c>
      <c r="N929" t="s">
        <v>141</v>
      </c>
      <c r="O929" t="s">
        <v>118</v>
      </c>
      <c r="P929" s="4">
        <v>96950</v>
      </c>
      <c r="Q929" t="s">
        <v>119</v>
      </c>
      <c r="S929" s="5">
        <v>16702345900</v>
      </c>
      <c r="T929">
        <v>575</v>
      </c>
      <c r="U929">
        <v>721110</v>
      </c>
      <c r="V929" t="s">
        <v>120</v>
      </c>
      <c r="X929" t="s">
        <v>176</v>
      </c>
      <c r="Y929" t="s">
        <v>177</v>
      </c>
      <c r="AA929" t="s">
        <v>178</v>
      </c>
      <c r="AB929" t="s">
        <v>175</v>
      </c>
      <c r="AD929" t="s">
        <v>141</v>
      </c>
      <c r="AE929" t="s">
        <v>118</v>
      </c>
      <c r="AF929" s="4">
        <v>96950</v>
      </c>
      <c r="AG929" t="s">
        <v>119</v>
      </c>
      <c r="AI929" s="5">
        <v>16702345900</v>
      </c>
      <c r="AJ929">
        <v>574</v>
      </c>
      <c r="AK929" t="s">
        <v>179</v>
      </c>
      <c r="BC929" t="str">
        <f>"37-2012.00"</f>
        <v>37-2012.00</v>
      </c>
      <c r="BD929" t="s">
        <v>180</v>
      </c>
      <c r="BE929" t="s">
        <v>181</v>
      </c>
      <c r="BF929" t="s">
        <v>182</v>
      </c>
      <c r="BG929">
        <v>1</v>
      </c>
      <c r="BI929" s="1">
        <v>44835</v>
      </c>
      <c r="BJ929" s="1">
        <v>45199</v>
      </c>
      <c r="BM929">
        <v>40</v>
      </c>
      <c r="BN929">
        <v>7</v>
      </c>
      <c r="BO929">
        <v>6</v>
      </c>
      <c r="BP929">
        <v>6</v>
      </c>
      <c r="BQ929">
        <v>0</v>
      </c>
      <c r="BR929">
        <v>7</v>
      </c>
      <c r="BS929">
        <v>7</v>
      </c>
      <c r="BT929">
        <v>7</v>
      </c>
      <c r="BU929" t="str">
        <f>"9:00 AM"</f>
        <v>9:00 AM</v>
      </c>
      <c r="BV929" t="str">
        <f>"4:00 PM"</f>
        <v>4:00 PM</v>
      </c>
      <c r="BW929" t="s">
        <v>164</v>
      </c>
      <c r="BX929">
        <v>1</v>
      </c>
      <c r="BY929">
        <v>3</v>
      </c>
      <c r="BZ929" t="s">
        <v>113</v>
      </c>
      <c r="CB929" t="s">
        <v>183</v>
      </c>
      <c r="CC929" t="s">
        <v>184</v>
      </c>
      <c r="CE929" t="s">
        <v>141</v>
      </c>
      <c r="CF929" t="s">
        <v>118</v>
      </c>
      <c r="CG929" s="4">
        <v>96950</v>
      </c>
      <c r="CH929" s="2">
        <v>7.45</v>
      </c>
      <c r="CI929" s="2">
        <v>7.59</v>
      </c>
      <c r="CJ929" s="2">
        <v>11.17</v>
      </c>
      <c r="CK929" s="2">
        <v>11.38</v>
      </c>
      <c r="CL929" t="s">
        <v>131</v>
      </c>
      <c r="CN929" t="s">
        <v>133</v>
      </c>
      <c r="CP929" t="s">
        <v>113</v>
      </c>
      <c r="CQ929" t="s">
        <v>134</v>
      </c>
      <c r="CR929" t="s">
        <v>113</v>
      </c>
      <c r="CS929" t="s">
        <v>134</v>
      </c>
      <c r="CT929" t="s">
        <v>132</v>
      </c>
      <c r="CU929" t="s">
        <v>134</v>
      </c>
      <c r="CV929" t="s">
        <v>132</v>
      </c>
      <c r="CW929" t="s">
        <v>1795</v>
      </c>
      <c r="CX929" s="5">
        <v>16702345900</v>
      </c>
      <c r="CY929" t="s">
        <v>179</v>
      </c>
      <c r="CZ929" t="s">
        <v>132</v>
      </c>
      <c r="DA929" t="s">
        <v>134</v>
      </c>
      <c r="DB929" t="s">
        <v>113</v>
      </c>
    </row>
    <row r="930" spans="1:111" ht="14.45" customHeight="1" x14ac:dyDescent="0.25">
      <c r="A930" t="s">
        <v>1796</v>
      </c>
      <c r="B930" t="s">
        <v>356</v>
      </c>
      <c r="C930" s="1">
        <v>44733.138423379627</v>
      </c>
      <c r="D930" s="1">
        <v>44845</v>
      </c>
      <c r="E930" t="s">
        <v>170</v>
      </c>
      <c r="G930" t="s">
        <v>113</v>
      </c>
      <c r="H930" t="s">
        <v>113</v>
      </c>
      <c r="I930" t="s">
        <v>113</v>
      </c>
      <c r="J930" t="s">
        <v>1797</v>
      </c>
      <c r="K930" t="s">
        <v>1798</v>
      </c>
      <c r="L930" t="s">
        <v>1799</v>
      </c>
      <c r="M930" t="s">
        <v>1800</v>
      </c>
      <c r="N930" t="s">
        <v>1801</v>
      </c>
      <c r="O930" t="s">
        <v>118</v>
      </c>
      <c r="P930" s="4">
        <v>96950</v>
      </c>
      <c r="Q930" t="s">
        <v>119</v>
      </c>
      <c r="R930" t="s">
        <v>132</v>
      </c>
      <c r="S930" s="5">
        <v>16702355009</v>
      </c>
      <c r="U930">
        <v>56131</v>
      </c>
      <c r="V930" t="s">
        <v>120</v>
      </c>
      <c r="X930" t="s">
        <v>1802</v>
      </c>
      <c r="Y930" t="s">
        <v>1803</v>
      </c>
      <c r="Z930" t="s">
        <v>1804</v>
      </c>
      <c r="AA930" t="s">
        <v>1805</v>
      </c>
      <c r="AB930" t="s">
        <v>1799</v>
      </c>
      <c r="AC930" t="s">
        <v>1806</v>
      </c>
      <c r="AD930" t="s">
        <v>1801</v>
      </c>
      <c r="AE930" t="s">
        <v>118</v>
      </c>
      <c r="AF930" s="4">
        <v>96950</v>
      </c>
      <c r="AG930" t="s">
        <v>119</v>
      </c>
      <c r="AH930" t="s">
        <v>132</v>
      </c>
      <c r="AI930" s="5">
        <v>16702355009</v>
      </c>
      <c r="AK930" t="s">
        <v>1807</v>
      </c>
      <c r="BC930" t="str">
        <f>"37-2012.00"</f>
        <v>37-2012.00</v>
      </c>
      <c r="BD930" t="s">
        <v>180</v>
      </c>
      <c r="BE930" t="s">
        <v>1808</v>
      </c>
      <c r="BF930" t="s">
        <v>1809</v>
      </c>
      <c r="BG930">
        <v>5</v>
      </c>
      <c r="BI930" s="1">
        <v>44774</v>
      </c>
      <c r="BJ930" s="1">
        <v>45138</v>
      </c>
      <c r="BM930">
        <v>35</v>
      </c>
      <c r="BN930">
        <v>0</v>
      </c>
      <c r="BO930">
        <v>7</v>
      </c>
      <c r="BP930">
        <v>7</v>
      </c>
      <c r="BQ930">
        <v>7</v>
      </c>
      <c r="BR930">
        <v>7</v>
      </c>
      <c r="BS930">
        <v>7</v>
      </c>
      <c r="BT930">
        <v>0</v>
      </c>
      <c r="BU930" t="str">
        <f>"7:00 AM"</f>
        <v>7:00 AM</v>
      </c>
      <c r="BV930" t="str">
        <f>"3:00 PM"</f>
        <v>3:00 PM</v>
      </c>
      <c r="BW930" t="s">
        <v>164</v>
      </c>
      <c r="BX930">
        <v>0</v>
      </c>
      <c r="BY930">
        <v>3</v>
      </c>
      <c r="BZ930" t="s">
        <v>113</v>
      </c>
      <c r="CB930" t="s">
        <v>1810</v>
      </c>
      <c r="CC930" t="s">
        <v>1811</v>
      </c>
      <c r="CD930" t="s">
        <v>1806</v>
      </c>
      <c r="CE930" t="s">
        <v>1801</v>
      </c>
      <c r="CF930" t="s">
        <v>118</v>
      </c>
      <c r="CG930" s="4">
        <v>96950</v>
      </c>
      <c r="CH930" s="2">
        <v>7.45</v>
      </c>
      <c r="CI930" s="2">
        <v>7.45</v>
      </c>
      <c r="CJ930" s="2">
        <v>11.17</v>
      </c>
      <c r="CK930" s="2">
        <v>11.17</v>
      </c>
      <c r="CL930" t="s">
        <v>131</v>
      </c>
      <c r="CM930" t="s">
        <v>1812</v>
      </c>
      <c r="CN930" t="s">
        <v>133</v>
      </c>
      <c r="CP930" t="s">
        <v>113</v>
      </c>
      <c r="CQ930" t="s">
        <v>134</v>
      </c>
      <c r="CR930" t="s">
        <v>134</v>
      </c>
      <c r="CS930" t="s">
        <v>134</v>
      </c>
      <c r="CT930" t="s">
        <v>132</v>
      </c>
      <c r="CU930" t="s">
        <v>134</v>
      </c>
      <c r="CV930" t="s">
        <v>134</v>
      </c>
      <c r="CW930" t="s">
        <v>1813</v>
      </c>
      <c r="CX930" s="5">
        <v>16702355009</v>
      </c>
      <c r="CY930" t="s">
        <v>1814</v>
      </c>
      <c r="CZ930" t="s">
        <v>132</v>
      </c>
      <c r="DA930" t="s">
        <v>134</v>
      </c>
      <c r="DB930" t="s">
        <v>113</v>
      </c>
    </row>
    <row r="931" spans="1:111" ht="14.45" customHeight="1" x14ac:dyDescent="0.25">
      <c r="A931" t="s">
        <v>1815</v>
      </c>
      <c r="B931" t="s">
        <v>111</v>
      </c>
      <c r="C931" s="1">
        <v>44762.99130509259</v>
      </c>
      <c r="D931" s="1">
        <v>44845</v>
      </c>
      <c r="E931" t="s">
        <v>112</v>
      </c>
      <c r="F931" s="1">
        <v>44833.833333333336</v>
      </c>
      <c r="G931" t="s">
        <v>113</v>
      </c>
      <c r="H931" t="s">
        <v>113</v>
      </c>
      <c r="I931" t="s">
        <v>113</v>
      </c>
      <c r="J931" t="s">
        <v>583</v>
      </c>
      <c r="L931" t="s">
        <v>584</v>
      </c>
      <c r="M931" t="s">
        <v>585</v>
      </c>
      <c r="N931" t="s">
        <v>586</v>
      </c>
      <c r="O931" t="s">
        <v>118</v>
      </c>
      <c r="P931" s="4">
        <v>96950</v>
      </c>
      <c r="Q931" t="s">
        <v>119</v>
      </c>
      <c r="S931" s="5">
        <v>16702342127</v>
      </c>
      <c r="U931">
        <v>56132</v>
      </c>
      <c r="V931" t="s">
        <v>120</v>
      </c>
      <c r="X931" t="s">
        <v>587</v>
      </c>
      <c r="Y931" t="s">
        <v>588</v>
      </c>
      <c r="Z931" t="s">
        <v>589</v>
      </c>
      <c r="AA931" t="s">
        <v>590</v>
      </c>
      <c r="AB931" t="s">
        <v>584</v>
      </c>
      <c r="AC931" t="s">
        <v>585</v>
      </c>
      <c r="AD931" t="s">
        <v>586</v>
      </c>
      <c r="AE931" t="s">
        <v>118</v>
      </c>
      <c r="AF931" s="4">
        <v>96950</v>
      </c>
      <c r="AG931" t="s">
        <v>119</v>
      </c>
      <c r="AI931" s="5">
        <v>16702342127</v>
      </c>
      <c r="AK931" t="s">
        <v>591</v>
      </c>
      <c r="BC931" t="str">
        <f>"49-9071.00"</f>
        <v>49-9071.00</v>
      </c>
      <c r="BD931" t="s">
        <v>240</v>
      </c>
      <c r="BE931" t="s">
        <v>592</v>
      </c>
      <c r="BF931" t="s">
        <v>593</v>
      </c>
      <c r="BG931">
        <v>10</v>
      </c>
      <c r="BI931" s="1">
        <v>44835</v>
      </c>
      <c r="BJ931" s="1">
        <v>45199</v>
      </c>
      <c r="BM931">
        <v>40</v>
      </c>
      <c r="BN931">
        <v>0</v>
      </c>
      <c r="BO931">
        <v>8</v>
      </c>
      <c r="BP931">
        <v>8</v>
      </c>
      <c r="BQ931">
        <v>8</v>
      </c>
      <c r="BR931">
        <v>8</v>
      </c>
      <c r="BS931">
        <v>8</v>
      </c>
      <c r="BT931">
        <v>0</v>
      </c>
      <c r="BU931" t="str">
        <f>"8:00 AM"</f>
        <v>8:00 AM</v>
      </c>
      <c r="BV931" t="str">
        <f>"5:00 PM"</f>
        <v>5:00 PM</v>
      </c>
      <c r="BW931" t="s">
        <v>164</v>
      </c>
      <c r="BX931">
        <v>0</v>
      </c>
      <c r="BY931">
        <v>12</v>
      </c>
      <c r="BZ931" t="s">
        <v>113</v>
      </c>
      <c r="CB931" t="s">
        <v>594</v>
      </c>
      <c r="CC931" t="s">
        <v>584</v>
      </c>
      <c r="CD931" t="s">
        <v>585</v>
      </c>
      <c r="CE931" t="s">
        <v>586</v>
      </c>
      <c r="CF931" t="s">
        <v>118</v>
      </c>
      <c r="CG931" s="4">
        <v>96950</v>
      </c>
      <c r="CH931" s="2">
        <v>8.7200000000000006</v>
      </c>
      <c r="CI931" s="2">
        <v>8.7200000000000006</v>
      </c>
      <c r="CJ931" s="2">
        <v>13.08</v>
      </c>
      <c r="CK931" s="2">
        <v>13.08</v>
      </c>
      <c r="CL931" t="s">
        <v>131</v>
      </c>
      <c r="CM931" t="s">
        <v>183</v>
      </c>
      <c r="CN931" t="s">
        <v>133</v>
      </c>
      <c r="CP931" t="s">
        <v>113</v>
      </c>
      <c r="CQ931" t="s">
        <v>134</v>
      </c>
      <c r="CR931" t="s">
        <v>113</v>
      </c>
      <c r="CS931" t="s">
        <v>113</v>
      </c>
      <c r="CT931" t="s">
        <v>132</v>
      </c>
      <c r="CU931" t="s">
        <v>134</v>
      </c>
      <c r="CV931" t="s">
        <v>132</v>
      </c>
      <c r="CW931" t="s">
        <v>595</v>
      </c>
      <c r="CX931" s="5">
        <v>16702342127</v>
      </c>
      <c r="CY931" t="s">
        <v>591</v>
      </c>
      <c r="CZ931" t="s">
        <v>533</v>
      </c>
      <c r="DA931" t="s">
        <v>134</v>
      </c>
      <c r="DB931" t="s">
        <v>113</v>
      </c>
    </row>
    <row r="932" spans="1:111" ht="14.45" customHeight="1" x14ac:dyDescent="0.25">
      <c r="A932" t="s">
        <v>1816</v>
      </c>
      <c r="B932" t="s">
        <v>111</v>
      </c>
      <c r="C932" s="1">
        <v>44762.966093518517</v>
      </c>
      <c r="D932" s="1">
        <v>44845</v>
      </c>
      <c r="E932" t="s">
        <v>170</v>
      </c>
      <c r="G932" t="s">
        <v>113</v>
      </c>
      <c r="H932" t="s">
        <v>113</v>
      </c>
      <c r="I932" t="s">
        <v>113</v>
      </c>
      <c r="J932" t="s">
        <v>583</v>
      </c>
      <c r="L932" t="s">
        <v>584</v>
      </c>
      <c r="M932" t="s">
        <v>585</v>
      </c>
      <c r="N932" t="s">
        <v>586</v>
      </c>
      <c r="O932" t="s">
        <v>118</v>
      </c>
      <c r="P932" s="4">
        <v>96950</v>
      </c>
      <c r="Q932" t="s">
        <v>119</v>
      </c>
      <c r="S932" s="5">
        <v>16702342127</v>
      </c>
      <c r="U932">
        <v>56132</v>
      </c>
      <c r="V932" t="s">
        <v>120</v>
      </c>
      <c r="X932" t="s">
        <v>587</v>
      </c>
      <c r="Y932" t="s">
        <v>588</v>
      </c>
      <c r="Z932" t="s">
        <v>589</v>
      </c>
      <c r="AA932" t="s">
        <v>590</v>
      </c>
      <c r="AB932" t="s">
        <v>584</v>
      </c>
      <c r="AC932" t="s">
        <v>585</v>
      </c>
      <c r="AD932" t="s">
        <v>586</v>
      </c>
      <c r="AE932" t="s">
        <v>118</v>
      </c>
      <c r="AF932" s="4">
        <v>96950</v>
      </c>
      <c r="AG932" t="s">
        <v>119</v>
      </c>
      <c r="AI932" s="5">
        <v>16702342127</v>
      </c>
      <c r="AK932" t="s">
        <v>591</v>
      </c>
      <c r="BC932" t="str">
        <f>"49-9071.00"</f>
        <v>49-9071.00</v>
      </c>
      <c r="BD932" t="s">
        <v>240</v>
      </c>
      <c r="BE932" t="s">
        <v>592</v>
      </c>
      <c r="BF932" t="s">
        <v>593</v>
      </c>
      <c r="BG932">
        <v>10</v>
      </c>
      <c r="BI932" s="1">
        <v>44787</v>
      </c>
      <c r="BJ932" s="1">
        <v>45151</v>
      </c>
      <c r="BM932">
        <v>40</v>
      </c>
      <c r="BN932">
        <v>0</v>
      </c>
      <c r="BO932">
        <v>8</v>
      </c>
      <c r="BP932">
        <v>8</v>
      </c>
      <c r="BQ932">
        <v>8</v>
      </c>
      <c r="BR932">
        <v>8</v>
      </c>
      <c r="BS932">
        <v>8</v>
      </c>
      <c r="BT932">
        <v>0</v>
      </c>
      <c r="BU932" t="str">
        <f>"8:00 AM"</f>
        <v>8:00 AM</v>
      </c>
      <c r="BV932" t="str">
        <f>"5:00 PM"</f>
        <v>5:00 PM</v>
      </c>
      <c r="BW932" t="s">
        <v>164</v>
      </c>
      <c r="BX932">
        <v>0</v>
      </c>
      <c r="BY932">
        <v>12</v>
      </c>
      <c r="BZ932" t="s">
        <v>113</v>
      </c>
      <c r="CB932" t="s">
        <v>594</v>
      </c>
      <c r="CC932" t="s">
        <v>584</v>
      </c>
      <c r="CD932" t="s">
        <v>585</v>
      </c>
      <c r="CE932" t="s">
        <v>586</v>
      </c>
      <c r="CF932" t="s">
        <v>118</v>
      </c>
      <c r="CG932" s="4">
        <v>96950</v>
      </c>
      <c r="CH932" s="2">
        <v>8.7200000000000006</v>
      </c>
      <c r="CI932" s="2">
        <v>8.7200000000000006</v>
      </c>
      <c r="CJ932" s="2">
        <v>13.08</v>
      </c>
      <c r="CK932" s="2">
        <v>13.08</v>
      </c>
      <c r="CL932" t="s">
        <v>131</v>
      </c>
      <c r="CM932" t="s">
        <v>183</v>
      </c>
      <c r="CN932" t="s">
        <v>133</v>
      </c>
      <c r="CP932" t="s">
        <v>113</v>
      </c>
      <c r="CQ932" t="s">
        <v>134</v>
      </c>
      <c r="CR932" t="s">
        <v>113</v>
      </c>
      <c r="CS932" t="s">
        <v>113</v>
      </c>
      <c r="CT932" t="s">
        <v>132</v>
      </c>
      <c r="CU932" t="s">
        <v>134</v>
      </c>
      <c r="CV932" t="s">
        <v>132</v>
      </c>
      <c r="CW932" t="s">
        <v>595</v>
      </c>
      <c r="CX932" s="5">
        <v>16702342127</v>
      </c>
      <c r="CY932" t="s">
        <v>591</v>
      </c>
      <c r="CZ932" t="s">
        <v>533</v>
      </c>
      <c r="DA932" t="s">
        <v>134</v>
      </c>
      <c r="DB932" t="s">
        <v>113</v>
      </c>
    </row>
    <row r="933" spans="1:111" ht="14.45" customHeight="1" x14ac:dyDescent="0.25">
      <c r="A933" t="s">
        <v>1817</v>
      </c>
      <c r="B933" t="s">
        <v>111</v>
      </c>
      <c r="C933" s="1">
        <v>44762.953421990744</v>
      </c>
      <c r="D933" s="1">
        <v>44845</v>
      </c>
      <c r="E933" t="s">
        <v>170</v>
      </c>
      <c r="G933" t="s">
        <v>113</v>
      </c>
      <c r="H933" t="s">
        <v>113</v>
      </c>
      <c r="I933" t="s">
        <v>113</v>
      </c>
      <c r="J933" t="s">
        <v>1818</v>
      </c>
      <c r="L933" t="s">
        <v>584</v>
      </c>
      <c r="M933" t="s">
        <v>585</v>
      </c>
      <c r="N933" t="s">
        <v>586</v>
      </c>
      <c r="O933" t="s">
        <v>118</v>
      </c>
      <c r="P933" s="4">
        <v>96950</v>
      </c>
      <c r="Q933" t="s">
        <v>119</v>
      </c>
      <c r="S933" s="5">
        <v>16702342127</v>
      </c>
      <c r="U933">
        <v>56132</v>
      </c>
      <c r="V933" t="s">
        <v>120</v>
      </c>
      <c r="X933" t="s">
        <v>587</v>
      </c>
      <c r="Y933" t="s">
        <v>588</v>
      </c>
      <c r="Z933" t="s">
        <v>589</v>
      </c>
      <c r="AA933" t="s">
        <v>590</v>
      </c>
      <c r="AB933" t="s">
        <v>584</v>
      </c>
      <c r="AC933" t="s">
        <v>585</v>
      </c>
      <c r="AD933" t="s">
        <v>586</v>
      </c>
      <c r="AE933" t="s">
        <v>118</v>
      </c>
      <c r="AF933" s="4">
        <v>96950</v>
      </c>
      <c r="AG933" t="s">
        <v>119</v>
      </c>
      <c r="AI933" s="5">
        <v>16702342127</v>
      </c>
      <c r="AK933" t="s">
        <v>591</v>
      </c>
      <c r="BC933" t="str">
        <f>"37-2011.00"</f>
        <v>37-2011.00</v>
      </c>
      <c r="BD933" t="s">
        <v>125</v>
      </c>
      <c r="BE933" t="s">
        <v>1819</v>
      </c>
      <c r="BF933" t="s">
        <v>1820</v>
      </c>
      <c r="BG933">
        <v>10</v>
      </c>
      <c r="BI933" s="1">
        <v>44882</v>
      </c>
      <c r="BJ933" s="1">
        <v>45246</v>
      </c>
      <c r="BM933">
        <v>40</v>
      </c>
      <c r="BN933">
        <v>0</v>
      </c>
      <c r="BO933">
        <v>8</v>
      </c>
      <c r="BP933">
        <v>8</v>
      </c>
      <c r="BQ933">
        <v>8</v>
      </c>
      <c r="BR933">
        <v>8</v>
      </c>
      <c r="BS933">
        <v>8</v>
      </c>
      <c r="BT933">
        <v>0</v>
      </c>
      <c r="BU933" t="str">
        <f>"8:00 AM"</f>
        <v>8:00 AM</v>
      </c>
      <c r="BV933" t="str">
        <f>"5:00 PM"</f>
        <v>5:00 PM</v>
      </c>
      <c r="BW933" t="s">
        <v>164</v>
      </c>
      <c r="BX933">
        <v>0</v>
      </c>
      <c r="BY933">
        <v>6</v>
      </c>
      <c r="BZ933" t="s">
        <v>113</v>
      </c>
      <c r="CB933" s="3" t="s">
        <v>1821</v>
      </c>
      <c r="CC933" t="s">
        <v>584</v>
      </c>
      <c r="CD933" t="s">
        <v>585</v>
      </c>
      <c r="CE933" t="s">
        <v>586</v>
      </c>
      <c r="CF933" t="s">
        <v>118</v>
      </c>
      <c r="CG933" s="4">
        <v>96950</v>
      </c>
      <c r="CH933" s="2">
        <v>7.93</v>
      </c>
      <c r="CI933" s="2">
        <v>7.93</v>
      </c>
      <c r="CJ933" s="2">
        <v>11.89</v>
      </c>
      <c r="CK933" s="2">
        <v>11.89</v>
      </c>
      <c r="CL933" t="s">
        <v>131</v>
      </c>
      <c r="CM933" t="s">
        <v>183</v>
      </c>
      <c r="CN933" t="s">
        <v>133</v>
      </c>
      <c r="CP933" t="s">
        <v>113</v>
      </c>
      <c r="CQ933" t="s">
        <v>134</v>
      </c>
      <c r="CR933" t="s">
        <v>113</v>
      </c>
      <c r="CS933" t="s">
        <v>113</v>
      </c>
      <c r="CT933" t="s">
        <v>132</v>
      </c>
      <c r="CU933" t="s">
        <v>134</v>
      </c>
      <c r="CV933" t="s">
        <v>132</v>
      </c>
      <c r="CW933" t="s">
        <v>595</v>
      </c>
      <c r="CX933" s="5">
        <v>16702342127</v>
      </c>
      <c r="CY933" t="s">
        <v>591</v>
      </c>
      <c r="CZ933" t="s">
        <v>533</v>
      </c>
      <c r="DA933" t="s">
        <v>134</v>
      </c>
      <c r="DB933" t="s">
        <v>113</v>
      </c>
    </row>
    <row r="934" spans="1:111" ht="14.45" customHeight="1" x14ac:dyDescent="0.25">
      <c r="A934" t="s">
        <v>1822</v>
      </c>
      <c r="B934" t="s">
        <v>111</v>
      </c>
      <c r="C934" s="1">
        <v>44762.985656597222</v>
      </c>
      <c r="D934" s="1">
        <v>44845</v>
      </c>
      <c r="E934" t="s">
        <v>170</v>
      </c>
      <c r="G934" t="s">
        <v>113</v>
      </c>
      <c r="H934" t="s">
        <v>113</v>
      </c>
      <c r="I934" t="s">
        <v>113</v>
      </c>
      <c r="J934" t="s">
        <v>583</v>
      </c>
      <c r="L934" t="s">
        <v>584</v>
      </c>
      <c r="M934" t="s">
        <v>585</v>
      </c>
      <c r="N934" t="s">
        <v>586</v>
      </c>
      <c r="O934" t="s">
        <v>118</v>
      </c>
      <c r="P934" s="4">
        <v>96950</v>
      </c>
      <c r="Q934" t="s">
        <v>119</v>
      </c>
      <c r="S934" s="5">
        <v>16702342127</v>
      </c>
      <c r="U934">
        <v>56132</v>
      </c>
      <c r="V934" t="s">
        <v>120</v>
      </c>
      <c r="X934" t="s">
        <v>587</v>
      </c>
      <c r="Y934" t="s">
        <v>588</v>
      </c>
      <c r="Z934" t="s">
        <v>1823</v>
      </c>
      <c r="AA934" t="s">
        <v>590</v>
      </c>
      <c r="AB934" t="s">
        <v>584</v>
      </c>
      <c r="AC934" t="s">
        <v>585</v>
      </c>
      <c r="AD934" t="s">
        <v>586</v>
      </c>
      <c r="AE934" t="s">
        <v>118</v>
      </c>
      <c r="AF934" s="4">
        <v>96950</v>
      </c>
      <c r="AG934" t="s">
        <v>119</v>
      </c>
      <c r="AI934" s="5">
        <v>16702342127</v>
      </c>
      <c r="AK934" t="s">
        <v>591</v>
      </c>
      <c r="BC934" t="str">
        <f>"49-9021.01"</f>
        <v>49-9021.01</v>
      </c>
      <c r="BD934" t="s">
        <v>1410</v>
      </c>
      <c r="BE934" t="s">
        <v>1824</v>
      </c>
      <c r="BF934" t="s">
        <v>1825</v>
      </c>
      <c r="BG934">
        <v>5</v>
      </c>
      <c r="BI934" s="1">
        <v>44882</v>
      </c>
      <c r="BJ934" s="1">
        <v>45246</v>
      </c>
      <c r="BM934">
        <v>40</v>
      </c>
      <c r="BN934">
        <v>0</v>
      </c>
      <c r="BO934">
        <v>8</v>
      </c>
      <c r="BP934">
        <v>8</v>
      </c>
      <c r="BQ934">
        <v>8</v>
      </c>
      <c r="BR934">
        <v>8</v>
      </c>
      <c r="BS934">
        <v>8</v>
      </c>
      <c r="BT934">
        <v>0</v>
      </c>
      <c r="BU934" t="str">
        <f>"8:00 AM"</f>
        <v>8:00 AM</v>
      </c>
      <c r="BV934" t="str">
        <f>"5:00 PM"</f>
        <v>5:00 PM</v>
      </c>
      <c r="BW934" t="s">
        <v>164</v>
      </c>
      <c r="BX934">
        <v>0</v>
      </c>
      <c r="BY934">
        <v>12</v>
      </c>
      <c r="BZ934" t="s">
        <v>113</v>
      </c>
      <c r="CB934" s="3" t="s">
        <v>1826</v>
      </c>
      <c r="CC934" t="s">
        <v>584</v>
      </c>
      <c r="CD934" t="s">
        <v>585</v>
      </c>
      <c r="CE934" t="s">
        <v>586</v>
      </c>
      <c r="CF934" t="s">
        <v>118</v>
      </c>
      <c r="CG934" s="4">
        <v>96950</v>
      </c>
      <c r="CH934" s="2">
        <v>9.17</v>
      </c>
      <c r="CI934" s="2">
        <v>9.17</v>
      </c>
      <c r="CJ934" s="2">
        <v>13.75</v>
      </c>
      <c r="CK934" s="2">
        <v>13.75</v>
      </c>
      <c r="CL934" t="s">
        <v>131</v>
      </c>
      <c r="CM934" t="s">
        <v>132</v>
      </c>
      <c r="CN934" t="s">
        <v>133</v>
      </c>
      <c r="CP934" t="s">
        <v>113</v>
      </c>
      <c r="CQ934" t="s">
        <v>134</v>
      </c>
      <c r="CR934" t="s">
        <v>113</v>
      </c>
      <c r="CS934" t="s">
        <v>113</v>
      </c>
      <c r="CT934" t="s">
        <v>132</v>
      </c>
      <c r="CU934" t="s">
        <v>134</v>
      </c>
      <c r="CV934" t="s">
        <v>132</v>
      </c>
      <c r="CW934" t="s">
        <v>595</v>
      </c>
      <c r="CX934" s="5">
        <v>16702342127</v>
      </c>
      <c r="CY934" t="s">
        <v>591</v>
      </c>
      <c r="CZ934" t="s">
        <v>533</v>
      </c>
      <c r="DA934" t="s">
        <v>134</v>
      </c>
      <c r="DB934" t="s">
        <v>113</v>
      </c>
    </row>
    <row r="935" spans="1:111" ht="14.45" customHeight="1" x14ac:dyDescent="0.25">
      <c r="A935" t="s">
        <v>1827</v>
      </c>
      <c r="B935" t="s">
        <v>356</v>
      </c>
      <c r="C935" s="1">
        <v>44725.414142939815</v>
      </c>
      <c r="D935" s="1">
        <v>44845</v>
      </c>
      <c r="E935" t="s">
        <v>112</v>
      </c>
      <c r="F935" s="1">
        <v>44833.833333333336</v>
      </c>
      <c r="G935" t="s">
        <v>113</v>
      </c>
      <c r="H935" t="s">
        <v>113</v>
      </c>
      <c r="I935" t="s">
        <v>113</v>
      </c>
      <c r="J935" t="s">
        <v>1558</v>
      </c>
      <c r="K935" t="s">
        <v>1559</v>
      </c>
      <c r="L935" t="s">
        <v>1560</v>
      </c>
      <c r="M935" t="s">
        <v>1571</v>
      </c>
      <c r="N935" t="s">
        <v>117</v>
      </c>
      <c r="O935" t="s">
        <v>118</v>
      </c>
      <c r="P935" s="4">
        <v>96950</v>
      </c>
      <c r="Q935" t="s">
        <v>119</v>
      </c>
      <c r="R935" t="s">
        <v>117</v>
      </c>
      <c r="S935" s="5">
        <v>16702342664</v>
      </c>
      <c r="T935">
        <v>0</v>
      </c>
      <c r="U935">
        <v>561320</v>
      </c>
      <c r="V935" t="s">
        <v>120</v>
      </c>
      <c r="X935" t="s">
        <v>1741</v>
      </c>
      <c r="Y935" t="s">
        <v>1828</v>
      </c>
      <c r="Z935" t="s">
        <v>1829</v>
      </c>
      <c r="AA935" t="s">
        <v>1830</v>
      </c>
      <c r="AB935" t="s">
        <v>1560</v>
      </c>
      <c r="AC935" t="s">
        <v>1561</v>
      </c>
      <c r="AD935" t="s">
        <v>117</v>
      </c>
      <c r="AE935" t="s">
        <v>118</v>
      </c>
      <c r="AF935" s="4">
        <v>96950</v>
      </c>
      <c r="AG935" t="s">
        <v>119</v>
      </c>
      <c r="AH935" t="s">
        <v>117</v>
      </c>
      <c r="AI935" s="5">
        <v>16702342664</v>
      </c>
      <c r="AJ935">
        <v>0</v>
      </c>
      <c r="AK935" t="s">
        <v>1566</v>
      </c>
      <c r="BC935" t="str">
        <f>"49-9071.00"</f>
        <v>49-9071.00</v>
      </c>
      <c r="BD935" t="s">
        <v>240</v>
      </c>
      <c r="BE935" t="s">
        <v>1831</v>
      </c>
      <c r="BF935" t="s">
        <v>1832</v>
      </c>
      <c r="BG935">
        <v>15</v>
      </c>
      <c r="BI935" s="1">
        <v>44835</v>
      </c>
      <c r="BJ935" s="1">
        <v>45199</v>
      </c>
      <c r="BM935">
        <v>40</v>
      </c>
      <c r="BN935">
        <v>0</v>
      </c>
      <c r="BO935">
        <v>8</v>
      </c>
      <c r="BP935">
        <v>8</v>
      </c>
      <c r="BQ935">
        <v>8</v>
      </c>
      <c r="BR935">
        <v>8</v>
      </c>
      <c r="BS935">
        <v>8</v>
      </c>
      <c r="BT935">
        <v>0</v>
      </c>
      <c r="BU935" t="str">
        <f>"8:00 AM"</f>
        <v>8:00 AM</v>
      </c>
      <c r="BV935" t="str">
        <f>"5:00 PM"</f>
        <v>5:00 PM</v>
      </c>
      <c r="BW935" t="s">
        <v>164</v>
      </c>
      <c r="BX935">
        <v>0</v>
      </c>
      <c r="BY935">
        <v>12</v>
      </c>
      <c r="BZ935" t="s">
        <v>113</v>
      </c>
      <c r="CB935" s="3" t="s">
        <v>1833</v>
      </c>
      <c r="CC935" t="s">
        <v>1658</v>
      </c>
      <c r="CD935" t="s">
        <v>1561</v>
      </c>
      <c r="CE935" t="s">
        <v>117</v>
      </c>
      <c r="CF935" t="s">
        <v>118</v>
      </c>
      <c r="CG935" s="4">
        <v>96950</v>
      </c>
      <c r="CH935" s="2">
        <v>8.7200000000000006</v>
      </c>
      <c r="CI935" s="2">
        <v>8.7200000000000006</v>
      </c>
      <c r="CJ935" s="2">
        <v>13.08</v>
      </c>
      <c r="CK935" s="2">
        <v>13.08</v>
      </c>
      <c r="CL935" t="s">
        <v>131</v>
      </c>
      <c r="CM935" t="s">
        <v>132</v>
      </c>
      <c r="CN935" t="s">
        <v>133</v>
      </c>
      <c r="CP935" t="s">
        <v>113</v>
      </c>
      <c r="CQ935" t="s">
        <v>134</v>
      </c>
      <c r="CR935" t="s">
        <v>113</v>
      </c>
      <c r="CS935" t="s">
        <v>134</v>
      </c>
      <c r="CT935" t="s">
        <v>132</v>
      </c>
      <c r="CU935" t="s">
        <v>134</v>
      </c>
      <c r="CV935" t="s">
        <v>132</v>
      </c>
      <c r="CW935" t="s">
        <v>1834</v>
      </c>
      <c r="CX935" s="5">
        <v>16702342664</v>
      </c>
      <c r="CY935" t="s">
        <v>1566</v>
      </c>
      <c r="CZ935" t="s">
        <v>399</v>
      </c>
      <c r="DA935" t="s">
        <v>134</v>
      </c>
      <c r="DB935" t="s">
        <v>113</v>
      </c>
    </row>
    <row r="936" spans="1:111" ht="14.45" customHeight="1" x14ac:dyDescent="0.25">
      <c r="A936" t="s">
        <v>1835</v>
      </c>
      <c r="B936" t="s">
        <v>187</v>
      </c>
      <c r="C936" s="1">
        <v>44741.149416319444</v>
      </c>
      <c r="D936" s="1">
        <v>44845</v>
      </c>
      <c r="E936" t="s">
        <v>112</v>
      </c>
      <c r="F936" s="1">
        <v>44833.833333333336</v>
      </c>
      <c r="G936" t="s">
        <v>113</v>
      </c>
      <c r="H936" t="s">
        <v>113</v>
      </c>
      <c r="I936" t="s">
        <v>113</v>
      </c>
      <c r="J936" t="s">
        <v>1836</v>
      </c>
      <c r="K936" t="s">
        <v>1837</v>
      </c>
      <c r="L936" t="s">
        <v>1756</v>
      </c>
      <c r="M936" t="s">
        <v>1751</v>
      </c>
      <c r="N936" t="s">
        <v>141</v>
      </c>
      <c r="O936" t="s">
        <v>118</v>
      </c>
      <c r="P936" s="4">
        <v>96950</v>
      </c>
      <c r="Q936" t="s">
        <v>119</v>
      </c>
      <c r="S936" s="5">
        <v>16702851820</v>
      </c>
      <c r="U936">
        <v>561320</v>
      </c>
      <c r="V936" t="s">
        <v>871</v>
      </c>
      <c r="W936" t="s">
        <v>134</v>
      </c>
      <c r="X936" t="s">
        <v>1752</v>
      </c>
      <c r="Y936" t="s">
        <v>1753</v>
      </c>
      <c r="Z936" t="s">
        <v>1754</v>
      </c>
      <c r="AA936" t="s">
        <v>1755</v>
      </c>
      <c r="AB936" t="s">
        <v>1756</v>
      </c>
      <c r="AC936" t="s">
        <v>1751</v>
      </c>
      <c r="AD936" t="s">
        <v>141</v>
      </c>
      <c r="AE936" t="s">
        <v>118</v>
      </c>
      <c r="AF936" s="4">
        <v>96950</v>
      </c>
      <c r="AG936" t="s">
        <v>119</v>
      </c>
      <c r="AI936" s="5">
        <v>16702851820</v>
      </c>
      <c r="AK936" t="s">
        <v>1838</v>
      </c>
      <c r="BC936" t="str">
        <f>"37-2012.00"</f>
        <v>37-2012.00</v>
      </c>
      <c r="BD936" t="s">
        <v>180</v>
      </c>
      <c r="BE936" t="s">
        <v>1839</v>
      </c>
      <c r="BF936" t="s">
        <v>1840</v>
      </c>
      <c r="BG936">
        <v>4</v>
      </c>
      <c r="BH936">
        <v>4</v>
      </c>
      <c r="BI936" s="1">
        <v>44835</v>
      </c>
      <c r="BJ936" s="1">
        <v>45199</v>
      </c>
      <c r="BK936" s="1">
        <v>44845</v>
      </c>
      <c r="BL936" s="1">
        <v>45199</v>
      </c>
      <c r="BM936">
        <v>36</v>
      </c>
      <c r="BN936">
        <v>0</v>
      </c>
      <c r="BO936">
        <v>6</v>
      </c>
      <c r="BP936">
        <v>6</v>
      </c>
      <c r="BQ936">
        <v>6</v>
      </c>
      <c r="BR936">
        <v>6</v>
      </c>
      <c r="BS936">
        <v>6</v>
      </c>
      <c r="BT936">
        <v>6</v>
      </c>
      <c r="BU936" t="str">
        <f>"9:00 AM"</f>
        <v>9:00 AM</v>
      </c>
      <c r="BV936" t="str">
        <f>"3:00 PM"</f>
        <v>3:00 PM</v>
      </c>
      <c r="BW936" t="s">
        <v>164</v>
      </c>
      <c r="BX936">
        <v>0</v>
      </c>
      <c r="BY936">
        <v>3</v>
      </c>
      <c r="BZ936" t="s">
        <v>113</v>
      </c>
      <c r="CB936" s="3" t="s">
        <v>1841</v>
      </c>
      <c r="CC936" t="s">
        <v>1751</v>
      </c>
      <c r="CE936" t="s">
        <v>141</v>
      </c>
      <c r="CF936" t="s">
        <v>118</v>
      </c>
      <c r="CG936" s="4">
        <v>96950</v>
      </c>
      <c r="CH936" s="2">
        <v>7.45</v>
      </c>
      <c r="CI936" s="2">
        <v>7.45</v>
      </c>
      <c r="CJ936" s="2">
        <v>11.17</v>
      </c>
      <c r="CK936" s="2">
        <v>11.17</v>
      </c>
      <c r="CL936" t="s">
        <v>131</v>
      </c>
      <c r="CN936" t="s">
        <v>133</v>
      </c>
      <c r="CP936" t="s">
        <v>113</v>
      </c>
      <c r="CQ936" t="s">
        <v>134</v>
      </c>
      <c r="CR936" t="s">
        <v>113</v>
      </c>
      <c r="CS936" t="s">
        <v>134</v>
      </c>
      <c r="CT936" t="s">
        <v>132</v>
      </c>
      <c r="CU936" t="s">
        <v>134</v>
      </c>
      <c r="CV936" t="s">
        <v>132</v>
      </c>
      <c r="CW936" t="s">
        <v>1842</v>
      </c>
      <c r="CX936" s="5">
        <v>16702851820</v>
      </c>
      <c r="CY936" t="s">
        <v>1757</v>
      </c>
      <c r="CZ936" t="s">
        <v>132</v>
      </c>
      <c r="DA936" t="s">
        <v>134</v>
      </c>
      <c r="DB936" t="s">
        <v>134</v>
      </c>
    </row>
    <row r="937" spans="1:111" ht="14.45" customHeight="1" x14ac:dyDescent="0.25">
      <c r="A937" t="s">
        <v>1723</v>
      </c>
      <c r="B937" t="s">
        <v>111</v>
      </c>
      <c r="C937" s="1">
        <v>44740.089056828707</v>
      </c>
      <c r="D937" s="1">
        <v>44844</v>
      </c>
      <c r="E937" t="s">
        <v>170</v>
      </c>
      <c r="G937" t="s">
        <v>113</v>
      </c>
      <c r="H937" t="s">
        <v>113</v>
      </c>
      <c r="I937" t="s">
        <v>113</v>
      </c>
      <c r="J937" t="s">
        <v>1724</v>
      </c>
      <c r="K937" t="s">
        <v>1725</v>
      </c>
      <c r="L937" t="s">
        <v>1726</v>
      </c>
      <c r="M937" t="s">
        <v>1727</v>
      </c>
      <c r="N937" t="s">
        <v>117</v>
      </c>
      <c r="O937" t="s">
        <v>118</v>
      </c>
      <c r="P937" s="4">
        <v>96950</v>
      </c>
      <c r="Q937" t="s">
        <v>119</v>
      </c>
      <c r="S937" s="5">
        <v>16702351495</v>
      </c>
      <c r="U937">
        <v>23622</v>
      </c>
      <c r="V937" t="s">
        <v>120</v>
      </c>
      <c r="X937" t="s">
        <v>1728</v>
      </c>
      <c r="Y937" t="s">
        <v>1729</v>
      </c>
      <c r="Z937" t="s">
        <v>1730</v>
      </c>
      <c r="AA937" t="s">
        <v>1092</v>
      </c>
      <c r="AB937" t="s">
        <v>1731</v>
      </c>
      <c r="AC937" t="s">
        <v>1732</v>
      </c>
      <c r="AD937" t="s">
        <v>117</v>
      </c>
      <c r="AE937" t="s">
        <v>118</v>
      </c>
      <c r="AF937" s="4">
        <v>96950</v>
      </c>
      <c r="AG937" t="s">
        <v>119</v>
      </c>
      <c r="AI937" s="5">
        <v>16702351495</v>
      </c>
      <c r="AK937" t="s">
        <v>1733</v>
      </c>
      <c r="BC937" t="str">
        <f>"47-2061.00"</f>
        <v>47-2061.00</v>
      </c>
      <c r="BD937" t="s">
        <v>162</v>
      </c>
      <c r="BE937" t="s">
        <v>1734</v>
      </c>
      <c r="BF937" t="s">
        <v>1735</v>
      </c>
      <c r="BG937">
        <v>10</v>
      </c>
      <c r="BI937" s="1">
        <v>44835</v>
      </c>
      <c r="BJ937" s="1">
        <v>45199</v>
      </c>
      <c r="BM937">
        <v>35</v>
      </c>
      <c r="BN937">
        <v>0</v>
      </c>
      <c r="BO937">
        <v>7</v>
      </c>
      <c r="BP937">
        <v>7</v>
      </c>
      <c r="BQ937">
        <v>7</v>
      </c>
      <c r="BR937">
        <v>7</v>
      </c>
      <c r="BS937">
        <v>7</v>
      </c>
      <c r="BT937">
        <v>0</v>
      </c>
      <c r="BU937" t="str">
        <f>"9:00 AM"</f>
        <v>9:00 AM</v>
      </c>
      <c r="BV937" t="str">
        <f>"4:00 PM"</f>
        <v>4:00 PM</v>
      </c>
      <c r="BW937" t="s">
        <v>164</v>
      </c>
      <c r="BX937">
        <v>0</v>
      </c>
      <c r="BY937">
        <v>12</v>
      </c>
      <c r="BZ937" t="s">
        <v>113</v>
      </c>
      <c r="CB937" s="3" t="s">
        <v>1736</v>
      </c>
      <c r="CC937" t="s">
        <v>1737</v>
      </c>
      <c r="CD937" t="s">
        <v>1727</v>
      </c>
      <c r="CE937" t="s">
        <v>117</v>
      </c>
      <c r="CF937" t="s">
        <v>118</v>
      </c>
      <c r="CG937" s="4">
        <v>96950</v>
      </c>
      <c r="CH937" s="2">
        <v>8.31</v>
      </c>
      <c r="CI937" s="2">
        <v>8.31</v>
      </c>
      <c r="CJ937" s="2">
        <v>12.47</v>
      </c>
      <c r="CK937" s="2">
        <v>12.47</v>
      </c>
      <c r="CL937" t="s">
        <v>131</v>
      </c>
      <c r="CM937" t="s">
        <v>132</v>
      </c>
      <c r="CN937" t="s">
        <v>133</v>
      </c>
      <c r="CP937" t="s">
        <v>113</v>
      </c>
      <c r="CQ937" t="s">
        <v>134</v>
      </c>
      <c r="CR937" t="s">
        <v>134</v>
      </c>
      <c r="CS937" t="s">
        <v>134</v>
      </c>
      <c r="CT937" t="s">
        <v>134</v>
      </c>
      <c r="CU937" t="s">
        <v>134</v>
      </c>
      <c r="CV937" t="s">
        <v>134</v>
      </c>
      <c r="CW937" t="s">
        <v>171</v>
      </c>
      <c r="CX937" s="5">
        <v>16707881495</v>
      </c>
      <c r="CY937" t="s">
        <v>1733</v>
      </c>
      <c r="CZ937" t="s">
        <v>132</v>
      </c>
      <c r="DA937" t="s">
        <v>134</v>
      </c>
      <c r="DB937" t="s">
        <v>113</v>
      </c>
    </row>
    <row r="938" spans="1:111" ht="14.45" customHeight="1" x14ac:dyDescent="0.25">
      <c r="A938" t="s">
        <v>1588</v>
      </c>
      <c r="B938" t="s">
        <v>187</v>
      </c>
      <c r="C938" s="1">
        <v>44740.955676504629</v>
      </c>
      <c r="D938" s="1">
        <v>44841</v>
      </c>
      <c r="E938" t="s">
        <v>170</v>
      </c>
      <c r="G938" t="s">
        <v>113</v>
      </c>
      <c r="H938" t="s">
        <v>134</v>
      </c>
      <c r="I938" t="s">
        <v>113</v>
      </c>
      <c r="J938" t="s">
        <v>1589</v>
      </c>
      <c r="K938" t="s">
        <v>1590</v>
      </c>
      <c r="L938" t="s">
        <v>1591</v>
      </c>
      <c r="M938" t="s">
        <v>1592</v>
      </c>
      <c r="N938" t="s">
        <v>117</v>
      </c>
      <c r="O938" t="s">
        <v>118</v>
      </c>
      <c r="P938" s="4">
        <v>96950</v>
      </c>
      <c r="Q938" t="s">
        <v>119</v>
      </c>
      <c r="S938" s="5">
        <v>16702858609</v>
      </c>
      <c r="U938">
        <v>812112</v>
      </c>
      <c r="V938" t="s">
        <v>120</v>
      </c>
      <c r="X938" t="s">
        <v>1593</v>
      </c>
      <c r="Y938" t="s">
        <v>1594</v>
      </c>
      <c r="Z938" t="s">
        <v>1595</v>
      </c>
      <c r="AA938" t="s">
        <v>1092</v>
      </c>
      <c r="AB938" t="s">
        <v>1596</v>
      </c>
      <c r="AD938" t="s">
        <v>117</v>
      </c>
      <c r="AE938" t="s">
        <v>118</v>
      </c>
      <c r="AF938" s="4">
        <v>96950</v>
      </c>
      <c r="AG938" t="s">
        <v>119</v>
      </c>
      <c r="AI938" s="5">
        <v>16702858609</v>
      </c>
      <c r="AK938" t="s">
        <v>1597</v>
      </c>
      <c r="BC938" t="str">
        <f>"39-5012.00"</f>
        <v>39-5012.00</v>
      </c>
      <c r="BD938" t="s">
        <v>806</v>
      </c>
      <c r="BE938" t="s">
        <v>1598</v>
      </c>
      <c r="BF938" t="s">
        <v>1599</v>
      </c>
      <c r="BG938">
        <v>3</v>
      </c>
      <c r="BH938">
        <v>3</v>
      </c>
      <c r="BI938" s="1">
        <v>44835</v>
      </c>
      <c r="BJ938" s="1">
        <v>45199</v>
      </c>
      <c r="BK938" s="1">
        <v>44841</v>
      </c>
      <c r="BL938" s="1">
        <v>45199</v>
      </c>
      <c r="BM938">
        <v>35</v>
      </c>
      <c r="BN938">
        <v>0</v>
      </c>
      <c r="BO938">
        <v>7</v>
      </c>
      <c r="BP938">
        <v>7</v>
      </c>
      <c r="BQ938">
        <v>7</v>
      </c>
      <c r="BR938">
        <v>7</v>
      </c>
      <c r="BS938">
        <v>7</v>
      </c>
      <c r="BT938">
        <v>0</v>
      </c>
      <c r="BU938" t="str">
        <f>"10:00 AM"</f>
        <v>10:00 AM</v>
      </c>
      <c r="BV938" t="str">
        <f>"6:00 PM"</f>
        <v>6:00 PM</v>
      </c>
      <c r="BW938" t="s">
        <v>164</v>
      </c>
      <c r="BX938">
        <v>0</v>
      </c>
      <c r="BY938">
        <v>12</v>
      </c>
      <c r="BZ938" t="s">
        <v>113</v>
      </c>
      <c r="CB938" t="s">
        <v>1600</v>
      </c>
      <c r="CC938" t="s">
        <v>1591</v>
      </c>
      <c r="CD938" t="s">
        <v>1592</v>
      </c>
      <c r="CE938" t="s">
        <v>117</v>
      </c>
      <c r="CF938" t="s">
        <v>118</v>
      </c>
      <c r="CG938" s="4">
        <v>96950</v>
      </c>
      <c r="CH938" s="2">
        <v>7.52</v>
      </c>
      <c r="CI938" s="2">
        <v>7.52</v>
      </c>
      <c r="CJ938" s="2">
        <v>11.28</v>
      </c>
      <c r="CK938" s="2">
        <v>11.28</v>
      </c>
      <c r="CL938" t="s">
        <v>131</v>
      </c>
      <c r="CM938" t="s">
        <v>228</v>
      </c>
      <c r="CN938" t="s">
        <v>133</v>
      </c>
      <c r="CP938" t="s">
        <v>113</v>
      </c>
      <c r="CQ938" t="s">
        <v>134</v>
      </c>
      <c r="CR938" t="s">
        <v>113</v>
      </c>
      <c r="CS938" t="s">
        <v>134</v>
      </c>
      <c r="CT938" t="s">
        <v>132</v>
      </c>
      <c r="CU938" t="s">
        <v>134</v>
      </c>
      <c r="CV938" t="s">
        <v>132</v>
      </c>
      <c r="CW938" t="s">
        <v>1601</v>
      </c>
      <c r="CX938" s="5">
        <v>16702858609</v>
      </c>
      <c r="CY938" t="s">
        <v>1597</v>
      </c>
      <c r="CZ938" t="s">
        <v>132</v>
      </c>
      <c r="DA938" t="s">
        <v>134</v>
      </c>
      <c r="DB938" t="s">
        <v>113</v>
      </c>
    </row>
    <row r="939" spans="1:111" ht="14.45" customHeight="1" x14ac:dyDescent="0.25">
      <c r="A939" t="s">
        <v>1602</v>
      </c>
      <c r="B939" t="s">
        <v>187</v>
      </c>
      <c r="C939" s="1">
        <v>44727.374726620372</v>
      </c>
      <c r="D939" s="1">
        <v>44841</v>
      </c>
      <c r="E939" t="s">
        <v>112</v>
      </c>
      <c r="F939" s="1">
        <v>44833.833333333336</v>
      </c>
      <c r="G939" t="s">
        <v>134</v>
      </c>
      <c r="H939" t="s">
        <v>113</v>
      </c>
      <c r="I939" t="s">
        <v>113</v>
      </c>
      <c r="J939" t="s">
        <v>1603</v>
      </c>
      <c r="K939" t="s">
        <v>1604</v>
      </c>
      <c r="L939" t="s">
        <v>1605</v>
      </c>
      <c r="M939" t="s">
        <v>1606</v>
      </c>
      <c r="N939" t="s">
        <v>117</v>
      </c>
      <c r="O939" t="s">
        <v>118</v>
      </c>
      <c r="P939" s="4">
        <v>96950</v>
      </c>
      <c r="Q939" t="s">
        <v>119</v>
      </c>
      <c r="S939" s="5">
        <v>16702352883</v>
      </c>
      <c r="U939">
        <v>561320</v>
      </c>
      <c r="V939" t="s">
        <v>120</v>
      </c>
      <c r="X939" t="s">
        <v>1607</v>
      </c>
      <c r="Y939" t="s">
        <v>1608</v>
      </c>
      <c r="Z939" t="s">
        <v>1609</v>
      </c>
      <c r="AA939" t="s">
        <v>390</v>
      </c>
      <c r="AB939" t="s">
        <v>1605</v>
      </c>
      <c r="AC939" t="s">
        <v>1606</v>
      </c>
      <c r="AD939" t="s">
        <v>117</v>
      </c>
      <c r="AE939" t="s">
        <v>118</v>
      </c>
      <c r="AF939" s="4">
        <v>96950</v>
      </c>
      <c r="AG939" t="s">
        <v>119</v>
      </c>
      <c r="AI939" s="5">
        <v>16702352883</v>
      </c>
      <c r="AK939" t="s">
        <v>1610</v>
      </c>
      <c r="BC939" t="str">
        <f>"43-5081.01"</f>
        <v>43-5081.01</v>
      </c>
      <c r="BD939" t="s">
        <v>1148</v>
      </c>
      <c r="BE939" t="s">
        <v>1611</v>
      </c>
      <c r="BF939" t="s">
        <v>1612</v>
      </c>
      <c r="BG939">
        <v>3</v>
      </c>
      <c r="BH939">
        <v>3</v>
      </c>
      <c r="BI939" s="1">
        <v>44835</v>
      </c>
      <c r="BJ939" s="1">
        <v>45930</v>
      </c>
      <c r="BK939" s="1">
        <v>44841</v>
      </c>
      <c r="BL939" s="1">
        <v>45930</v>
      </c>
      <c r="BM939">
        <v>35</v>
      </c>
      <c r="BN939">
        <v>0</v>
      </c>
      <c r="BO939">
        <v>7</v>
      </c>
      <c r="BP939">
        <v>7</v>
      </c>
      <c r="BQ939">
        <v>7</v>
      </c>
      <c r="BR939">
        <v>7</v>
      </c>
      <c r="BS939">
        <v>7</v>
      </c>
      <c r="BT939">
        <v>0</v>
      </c>
      <c r="BU939" t="str">
        <f>"8:00 AM"</f>
        <v>8:00 AM</v>
      </c>
      <c r="BV939" t="str">
        <f>"4:00 PM"</f>
        <v>4:00 PM</v>
      </c>
      <c r="BW939" t="s">
        <v>164</v>
      </c>
      <c r="BX939">
        <v>3</v>
      </c>
      <c r="BY939">
        <v>3</v>
      </c>
      <c r="BZ939" t="s">
        <v>113</v>
      </c>
      <c r="CB939" t="s">
        <v>1613</v>
      </c>
      <c r="CC939" t="s">
        <v>1605</v>
      </c>
      <c r="CD939" t="s">
        <v>1606</v>
      </c>
      <c r="CE939" t="s">
        <v>117</v>
      </c>
      <c r="CF939" t="s">
        <v>118</v>
      </c>
      <c r="CG939" s="4">
        <v>96950</v>
      </c>
      <c r="CH939" s="2">
        <v>7.92</v>
      </c>
      <c r="CI939" s="2">
        <v>7.92</v>
      </c>
      <c r="CJ939" s="2">
        <v>11.88</v>
      </c>
      <c r="CK939" s="2">
        <v>11.88</v>
      </c>
      <c r="CL939" t="s">
        <v>131</v>
      </c>
      <c r="CM939" t="s">
        <v>557</v>
      </c>
      <c r="CN939" t="s">
        <v>133</v>
      </c>
      <c r="CP939" t="s">
        <v>113</v>
      </c>
      <c r="CQ939" t="s">
        <v>134</v>
      </c>
      <c r="CR939" t="s">
        <v>113</v>
      </c>
      <c r="CS939" t="s">
        <v>134</v>
      </c>
      <c r="CT939" t="s">
        <v>134</v>
      </c>
      <c r="CU939" t="s">
        <v>134</v>
      </c>
      <c r="CV939" t="s">
        <v>132</v>
      </c>
      <c r="CW939" t="s">
        <v>1614</v>
      </c>
      <c r="CX939" s="5">
        <v>16702352883</v>
      </c>
      <c r="CY939" t="s">
        <v>1610</v>
      </c>
      <c r="CZ939" t="s">
        <v>183</v>
      </c>
      <c r="DA939" t="s">
        <v>134</v>
      </c>
      <c r="DB939" t="s">
        <v>113</v>
      </c>
    </row>
    <row r="940" spans="1:111" ht="14.45" customHeight="1" x14ac:dyDescent="0.25">
      <c r="A940" t="s">
        <v>1615</v>
      </c>
      <c r="B940" t="s">
        <v>187</v>
      </c>
      <c r="C940" s="1">
        <v>44740.942739583334</v>
      </c>
      <c r="D940" s="1">
        <v>44841</v>
      </c>
      <c r="E940" t="s">
        <v>170</v>
      </c>
      <c r="G940" t="s">
        <v>134</v>
      </c>
      <c r="H940" t="s">
        <v>113</v>
      </c>
      <c r="I940" t="s">
        <v>113</v>
      </c>
      <c r="J940" t="s">
        <v>1589</v>
      </c>
      <c r="K940" t="s">
        <v>1590</v>
      </c>
      <c r="L940" t="s">
        <v>1591</v>
      </c>
      <c r="M940" t="s">
        <v>1592</v>
      </c>
      <c r="N940" t="s">
        <v>117</v>
      </c>
      <c r="O940" t="s">
        <v>118</v>
      </c>
      <c r="P940" s="4">
        <v>96950</v>
      </c>
      <c r="Q940" t="s">
        <v>119</v>
      </c>
      <c r="S940" s="5">
        <v>16702858609</v>
      </c>
      <c r="U940">
        <v>812112</v>
      </c>
      <c r="V940" t="s">
        <v>120</v>
      </c>
      <c r="X940" t="s">
        <v>1593</v>
      </c>
      <c r="Y940" t="s">
        <v>1594</v>
      </c>
      <c r="Z940" t="s">
        <v>1595</v>
      </c>
      <c r="AA940" t="s">
        <v>1092</v>
      </c>
      <c r="AB940" t="s">
        <v>1596</v>
      </c>
      <c r="AD940" t="s">
        <v>117</v>
      </c>
      <c r="AE940" t="s">
        <v>118</v>
      </c>
      <c r="AF940" s="4">
        <v>96950</v>
      </c>
      <c r="AG940" t="s">
        <v>119</v>
      </c>
      <c r="AI940" s="5">
        <v>16702858609</v>
      </c>
      <c r="AK940" t="s">
        <v>1597</v>
      </c>
      <c r="BC940" t="str">
        <f>"39-5012.00"</f>
        <v>39-5012.00</v>
      </c>
      <c r="BD940" t="s">
        <v>806</v>
      </c>
      <c r="BE940" t="s">
        <v>1598</v>
      </c>
      <c r="BF940" t="s">
        <v>1599</v>
      </c>
      <c r="BG940">
        <v>1</v>
      </c>
      <c r="BH940">
        <v>1</v>
      </c>
      <c r="BI940" s="1">
        <v>44835</v>
      </c>
      <c r="BJ940" s="1">
        <v>45199</v>
      </c>
      <c r="BK940" s="1">
        <v>44841</v>
      </c>
      <c r="BL940" s="1">
        <v>45199</v>
      </c>
      <c r="BM940">
        <v>35</v>
      </c>
      <c r="BN940">
        <v>0</v>
      </c>
      <c r="BO940">
        <v>7</v>
      </c>
      <c r="BP940">
        <v>7</v>
      </c>
      <c r="BQ940">
        <v>7</v>
      </c>
      <c r="BR940">
        <v>7</v>
      </c>
      <c r="BS940">
        <v>7</v>
      </c>
      <c r="BT940">
        <v>0</v>
      </c>
      <c r="BU940" t="str">
        <f>"10:00 AM"</f>
        <v>10:00 AM</v>
      </c>
      <c r="BV940" t="str">
        <f>"6:00 PM"</f>
        <v>6:00 PM</v>
      </c>
      <c r="BW940" t="s">
        <v>164</v>
      </c>
      <c r="BX940">
        <v>0</v>
      </c>
      <c r="BY940">
        <v>12</v>
      </c>
      <c r="BZ940" t="s">
        <v>113</v>
      </c>
      <c r="CB940" t="s">
        <v>1600</v>
      </c>
      <c r="CC940" t="s">
        <v>1591</v>
      </c>
      <c r="CD940" t="s">
        <v>1592</v>
      </c>
      <c r="CE940" t="s">
        <v>117</v>
      </c>
      <c r="CF940" t="s">
        <v>118</v>
      </c>
      <c r="CG940" s="4">
        <v>96950</v>
      </c>
      <c r="CH940" s="2">
        <v>7.52</v>
      </c>
      <c r="CI940" s="2">
        <v>7.52</v>
      </c>
      <c r="CJ940" s="2">
        <v>11.28</v>
      </c>
      <c r="CK940" s="2">
        <v>11.28</v>
      </c>
      <c r="CL940" t="s">
        <v>131</v>
      </c>
      <c r="CM940" t="s">
        <v>228</v>
      </c>
      <c r="CN940" t="s">
        <v>133</v>
      </c>
      <c r="CP940" t="s">
        <v>113</v>
      </c>
      <c r="CQ940" t="s">
        <v>134</v>
      </c>
      <c r="CR940" t="s">
        <v>113</v>
      </c>
      <c r="CS940" t="s">
        <v>134</v>
      </c>
      <c r="CT940" t="s">
        <v>132</v>
      </c>
      <c r="CU940" t="s">
        <v>134</v>
      </c>
      <c r="CV940" t="s">
        <v>132</v>
      </c>
      <c r="CW940" t="s">
        <v>1601</v>
      </c>
      <c r="CX940" s="5">
        <v>16702858609</v>
      </c>
      <c r="CY940" t="s">
        <v>1597</v>
      </c>
      <c r="CZ940" t="s">
        <v>132</v>
      </c>
      <c r="DA940" t="s">
        <v>134</v>
      </c>
      <c r="DB940" t="s">
        <v>113</v>
      </c>
    </row>
    <row r="941" spans="1:111" ht="14.45" customHeight="1" x14ac:dyDescent="0.25">
      <c r="A941" t="s">
        <v>1616</v>
      </c>
      <c r="B941" t="s">
        <v>356</v>
      </c>
      <c r="C941" s="1">
        <v>44729.418927662038</v>
      </c>
      <c r="D941" s="1">
        <v>44841</v>
      </c>
      <c r="E941" t="s">
        <v>170</v>
      </c>
      <c r="G941" t="s">
        <v>113</v>
      </c>
      <c r="H941" t="s">
        <v>113</v>
      </c>
      <c r="I941" t="s">
        <v>113</v>
      </c>
      <c r="J941" t="s">
        <v>1617</v>
      </c>
      <c r="K941" t="s">
        <v>1618</v>
      </c>
      <c r="L941" t="s">
        <v>1619</v>
      </c>
      <c r="M941" t="s">
        <v>1620</v>
      </c>
      <c r="N941" t="s">
        <v>141</v>
      </c>
      <c r="O941" t="s">
        <v>118</v>
      </c>
      <c r="P941" s="4">
        <v>96950</v>
      </c>
      <c r="Q941" t="s">
        <v>119</v>
      </c>
      <c r="R941" t="s">
        <v>1621</v>
      </c>
      <c r="S941" s="5">
        <v>16702344000</v>
      </c>
      <c r="U941">
        <v>561320</v>
      </c>
      <c r="V941" t="s">
        <v>120</v>
      </c>
      <c r="X941" t="s">
        <v>1622</v>
      </c>
      <c r="Y941" t="s">
        <v>1623</v>
      </c>
      <c r="Z941" t="s">
        <v>1624</v>
      </c>
      <c r="AA941" t="s">
        <v>326</v>
      </c>
      <c r="AB941" t="s">
        <v>1619</v>
      </c>
      <c r="AC941" t="s">
        <v>1625</v>
      </c>
      <c r="AD941" t="s">
        <v>141</v>
      </c>
      <c r="AE941" t="s">
        <v>118</v>
      </c>
      <c r="AF941" s="4">
        <v>96950</v>
      </c>
      <c r="AG941" t="s">
        <v>119</v>
      </c>
      <c r="AH941" t="s">
        <v>1621</v>
      </c>
      <c r="AI941" s="5">
        <v>16702344000</v>
      </c>
      <c r="AK941" t="s">
        <v>1626</v>
      </c>
      <c r="BC941" t="str">
        <f>"37-2012.00"</f>
        <v>37-2012.00</v>
      </c>
      <c r="BD941" t="s">
        <v>180</v>
      </c>
      <c r="BE941" t="s">
        <v>1627</v>
      </c>
      <c r="BF941" t="s">
        <v>180</v>
      </c>
      <c r="BG941">
        <v>15</v>
      </c>
      <c r="BI941" s="1">
        <v>44835</v>
      </c>
      <c r="BJ941" s="1">
        <v>45199</v>
      </c>
      <c r="BM941">
        <v>40</v>
      </c>
      <c r="BN941">
        <v>0</v>
      </c>
      <c r="BO941">
        <v>8</v>
      </c>
      <c r="BP941">
        <v>8</v>
      </c>
      <c r="BQ941">
        <v>8</v>
      </c>
      <c r="BR941">
        <v>8</v>
      </c>
      <c r="BS941">
        <v>8</v>
      </c>
      <c r="BT941">
        <v>0</v>
      </c>
      <c r="BU941" t="str">
        <f>"8:00 AM"</f>
        <v>8:00 AM</v>
      </c>
      <c r="BV941" t="str">
        <f>"5:00 PM"</f>
        <v>5:00 PM</v>
      </c>
      <c r="BW941" t="s">
        <v>164</v>
      </c>
      <c r="BX941">
        <v>3</v>
      </c>
      <c r="BY941">
        <v>3</v>
      </c>
      <c r="BZ941" t="s">
        <v>113</v>
      </c>
      <c r="CB941" t="s">
        <v>1628</v>
      </c>
      <c r="CC941" t="s">
        <v>1618</v>
      </c>
      <c r="CD941" t="s">
        <v>1629</v>
      </c>
      <c r="CE941" t="s">
        <v>117</v>
      </c>
      <c r="CF941" t="s">
        <v>118</v>
      </c>
      <c r="CG941" s="4">
        <v>96950</v>
      </c>
      <c r="CH941" s="2">
        <v>7.45</v>
      </c>
      <c r="CI941" s="2">
        <v>7.45</v>
      </c>
      <c r="CJ941" s="2">
        <v>11.18</v>
      </c>
      <c r="CK941" s="2">
        <v>11.18</v>
      </c>
      <c r="CL941" t="s">
        <v>131</v>
      </c>
      <c r="CM941" t="s">
        <v>132</v>
      </c>
      <c r="CN941" t="s">
        <v>133</v>
      </c>
      <c r="CP941" t="s">
        <v>113</v>
      </c>
      <c r="CQ941" t="s">
        <v>134</v>
      </c>
      <c r="CR941" t="s">
        <v>113</v>
      </c>
      <c r="CS941" t="s">
        <v>134</v>
      </c>
      <c r="CT941" t="s">
        <v>134</v>
      </c>
      <c r="CU941" t="s">
        <v>134</v>
      </c>
      <c r="CV941" t="s">
        <v>132</v>
      </c>
      <c r="CW941" t="s">
        <v>1630</v>
      </c>
      <c r="CX941" s="5">
        <v>16702344000</v>
      </c>
      <c r="CY941" t="s">
        <v>1626</v>
      </c>
      <c r="CZ941" t="s">
        <v>132</v>
      </c>
      <c r="DA941" t="s">
        <v>134</v>
      </c>
      <c r="DB941" t="s">
        <v>113</v>
      </c>
    </row>
    <row r="942" spans="1:111" ht="14.45" customHeight="1" x14ac:dyDescent="0.25">
      <c r="A942" t="s">
        <v>1631</v>
      </c>
      <c r="B942" t="s">
        <v>356</v>
      </c>
      <c r="C942" s="1">
        <v>44734.969390046295</v>
      </c>
      <c r="D942" s="1">
        <v>44841</v>
      </c>
      <c r="E942" t="s">
        <v>112</v>
      </c>
      <c r="F942" s="1">
        <v>44833.833333333336</v>
      </c>
      <c r="G942" t="s">
        <v>134</v>
      </c>
      <c r="H942" t="s">
        <v>113</v>
      </c>
      <c r="I942" t="s">
        <v>113</v>
      </c>
      <c r="J942" t="s">
        <v>677</v>
      </c>
      <c r="L942" t="s">
        <v>678</v>
      </c>
      <c r="M942" t="s">
        <v>679</v>
      </c>
      <c r="N942" t="s">
        <v>556</v>
      </c>
      <c r="O942" t="s">
        <v>118</v>
      </c>
      <c r="P942" s="4">
        <v>96950</v>
      </c>
      <c r="Q942" t="s">
        <v>119</v>
      </c>
      <c r="S942" s="5">
        <v>16702348866</v>
      </c>
      <c r="U942">
        <v>238910</v>
      </c>
      <c r="V942" t="s">
        <v>120</v>
      </c>
      <c r="X942" t="s">
        <v>680</v>
      </c>
      <c r="Y942" t="s">
        <v>978</v>
      </c>
      <c r="AA942" t="s">
        <v>682</v>
      </c>
      <c r="AB942" t="s">
        <v>683</v>
      </c>
      <c r="AD942" t="s">
        <v>141</v>
      </c>
      <c r="AE942" t="s">
        <v>118</v>
      </c>
      <c r="AF942" s="4">
        <v>96950</v>
      </c>
      <c r="AG942" t="s">
        <v>119</v>
      </c>
      <c r="AI942" s="5">
        <v>16702878866</v>
      </c>
      <c r="AK942" t="s">
        <v>684</v>
      </c>
      <c r="BC942" t="str">
        <f>"49-3042.00"</f>
        <v>49-3042.00</v>
      </c>
      <c r="BD942" t="s">
        <v>1472</v>
      </c>
      <c r="BE942" t="s">
        <v>1632</v>
      </c>
      <c r="BF942" t="s">
        <v>1633</v>
      </c>
      <c r="BG942">
        <v>3</v>
      </c>
      <c r="BI942" s="1">
        <v>44835</v>
      </c>
      <c r="BJ942" s="1">
        <v>45930</v>
      </c>
      <c r="BM942">
        <v>40</v>
      </c>
      <c r="BN942">
        <v>0</v>
      </c>
      <c r="BO942">
        <v>8</v>
      </c>
      <c r="BP942">
        <v>8</v>
      </c>
      <c r="BQ942">
        <v>8</v>
      </c>
      <c r="BR942">
        <v>8</v>
      </c>
      <c r="BS942">
        <v>8</v>
      </c>
      <c r="BT942">
        <v>0</v>
      </c>
      <c r="BU942" t="str">
        <f>"7:30 AM"</f>
        <v>7:30 AM</v>
      </c>
      <c r="BV942" t="str">
        <f>"4:30 PM"</f>
        <v>4:30 PM</v>
      </c>
      <c r="BW942" t="s">
        <v>164</v>
      </c>
      <c r="BX942">
        <v>0</v>
      </c>
      <c r="BY942">
        <v>24</v>
      </c>
      <c r="BZ942" t="s">
        <v>113</v>
      </c>
      <c r="CB942" t="s">
        <v>1634</v>
      </c>
      <c r="CC942" t="s">
        <v>688</v>
      </c>
      <c r="CE942" t="s">
        <v>556</v>
      </c>
      <c r="CF942" t="s">
        <v>118</v>
      </c>
      <c r="CG942" s="4">
        <v>96950</v>
      </c>
      <c r="CH942" s="2">
        <v>10.15</v>
      </c>
      <c r="CI942" s="2">
        <v>10.15</v>
      </c>
      <c r="CJ942" s="2">
        <v>15.23</v>
      </c>
      <c r="CK942" s="2">
        <v>15.23</v>
      </c>
      <c r="CL942" t="s">
        <v>131</v>
      </c>
      <c r="CM942" t="s">
        <v>557</v>
      </c>
      <c r="CN942" t="s">
        <v>133</v>
      </c>
      <c r="CP942" t="s">
        <v>113</v>
      </c>
      <c r="CQ942" t="s">
        <v>134</v>
      </c>
      <c r="CR942" t="s">
        <v>134</v>
      </c>
      <c r="CS942" t="s">
        <v>134</v>
      </c>
      <c r="CT942" t="s">
        <v>132</v>
      </c>
      <c r="CU942" t="s">
        <v>134</v>
      </c>
      <c r="CV942" t="s">
        <v>132</v>
      </c>
      <c r="CW942" t="s">
        <v>1635</v>
      </c>
      <c r="CX942" s="5">
        <v>16702348866</v>
      </c>
      <c r="CY942" t="s">
        <v>684</v>
      </c>
      <c r="CZ942" t="s">
        <v>183</v>
      </c>
      <c r="DA942" t="s">
        <v>134</v>
      </c>
      <c r="DB942" t="s">
        <v>113</v>
      </c>
    </row>
    <row r="943" spans="1:111" ht="14.45" customHeight="1" x14ac:dyDescent="0.25">
      <c r="A943" t="s">
        <v>1636</v>
      </c>
      <c r="B943" t="s">
        <v>187</v>
      </c>
      <c r="C943" s="1">
        <v>44731.986198842591</v>
      </c>
      <c r="D943" s="1">
        <v>44841</v>
      </c>
      <c r="E943" t="s">
        <v>170</v>
      </c>
      <c r="G943" t="s">
        <v>113</v>
      </c>
      <c r="H943" t="s">
        <v>113</v>
      </c>
      <c r="I943" t="s">
        <v>113</v>
      </c>
      <c r="J943" t="s">
        <v>1637</v>
      </c>
      <c r="K943" t="s">
        <v>1638</v>
      </c>
      <c r="L943" t="s">
        <v>1639</v>
      </c>
      <c r="M943" t="s">
        <v>372</v>
      </c>
      <c r="N943" t="s">
        <v>117</v>
      </c>
      <c r="O943" t="s">
        <v>118</v>
      </c>
      <c r="P943" s="4">
        <v>96950</v>
      </c>
      <c r="Q943" t="s">
        <v>119</v>
      </c>
      <c r="R943">
        <v>96950</v>
      </c>
      <c r="S943" s="5">
        <v>16704833702</v>
      </c>
      <c r="T943">
        <v>0</v>
      </c>
      <c r="U943">
        <v>42449</v>
      </c>
      <c r="V943" t="s">
        <v>120</v>
      </c>
      <c r="X943" t="s">
        <v>142</v>
      </c>
      <c r="Y943" t="s">
        <v>1640</v>
      </c>
      <c r="AA943" t="s">
        <v>375</v>
      </c>
      <c r="AB943" t="s">
        <v>1639</v>
      </c>
      <c r="AC943" t="s">
        <v>372</v>
      </c>
      <c r="AD943" t="s">
        <v>117</v>
      </c>
      <c r="AE943" t="s">
        <v>118</v>
      </c>
      <c r="AF943" s="4">
        <v>96950</v>
      </c>
      <c r="AG943" t="s">
        <v>119</v>
      </c>
      <c r="AH943" t="s">
        <v>132</v>
      </c>
      <c r="AI943" s="5">
        <v>16704833702</v>
      </c>
      <c r="AJ943">
        <v>0</v>
      </c>
      <c r="AK943" t="s">
        <v>1641</v>
      </c>
      <c r="BC943" t="str">
        <f>"53-3031.00"</f>
        <v>53-3031.00</v>
      </c>
      <c r="BD943" t="s">
        <v>671</v>
      </c>
      <c r="BE943" t="s">
        <v>1642</v>
      </c>
      <c r="BF943" t="s">
        <v>1643</v>
      </c>
      <c r="BG943">
        <v>2</v>
      </c>
      <c r="BH943">
        <v>2</v>
      </c>
      <c r="BI943" s="1">
        <v>44835</v>
      </c>
      <c r="BJ943" s="1">
        <v>45199</v>
      </c>
      <c r="BK943" s="1">
        <v>44841</v>
      </c>
      <c r="BL943" s="1">
        <v>45199</v>
      </c>
      <c r="BM943">
        <v>40</v>
      </c>
      <c r="BN943">
        <v>0</v>
      </c>
      <c r="BO943">
        <v>8</v>
      </c>
      <c r="BP943">
        <v>8</v>
      </c>
      <c r="BQ943">
        <v>8</v>
      </c>
      <c r="BR943">
        <v>8</v>
      </c>
      <c r="BS943">
        <v>8</v>
      </c>
      <c r="BT943">
        <v>0</v>
      </c>
      <c r="BU943" t="str">
        <f>"8:00 AM"</f>
        <v>8:00 AM</v>
      </c>
      <c r="BV943" t="str">
        <f>"5:00 PM"</f>
        <v>5:00 PM</v>
      </c>
      <c r="BW943" t="s">
        <v>164</v>
      </c>
      <c r="BX943">
        <v>0</v>
      </c>
      <c r="BY943">
        <v>12</v>
      </c>
      <c r="BZ943" t="s">
        <v>113</v>
      </c>
      <c r="CB943" t="s">
        <v>1644</v>
      </c>
      <c r="CC943" t="s">
        <v>1639</v>
      </c>
      <c r="CD943" t="s">
        <v>372</v>
      </c>
      <c r="CE943" t="s">
        <v>117</v>
      </c>
      <c r="CF943" t="s">
        <v>118</v>
      </c>
      <c r="CG943" s="4">
        <v>96950</v>
      </c>
      <c r="CH943" s="2">
        <v>7.82</v>
      </c>
      <c r="CI943" s="2">
        <v>7.82</v>
      </c>
      <c r="CJ943" s="2">
        <v>11.73</v>
      </c>
      <c r="CK943" s="2">
        <v>11.73</v>
      </c>
      <c r="CL943" t="s">
        <v>131</v>
      </c>
      <c r="CM943" t="s">
        <v>132</v>
      </c>
      <c r="CN943" t="s">
        <v>133</v>
      </c>
      <c r="CP943" t="s">
        <v>113</v>
      </c>
      <c r="CQ943" t="s">
        <v>134</v>
      </c>
      <c r="CR943" t="s">
        <v>113</v>
      </c>
      <c r="CS943" t="s">
        <v>134</v>
      </c>
      <c r="CT943" t="s">
        <v>132</v>
      </c>
      <c r="CU943" t="s">
        <v>134</v>
      </c>
      <c r="CV943" t="s">
        <v>132</v>
      </c>
      <c r="CW943" t="s">
        <v>132</v>
      </c>
      <c r="CX943" s="5">
        <v>16702873347</v>
      </c>
      <c r="CY943" t="s">
        <v>1641</v>
      </c>
      <c r="CZ943" t="s">
        <v>132</v>
      </c>
      <c r="DA943" t="s">
        <v>134</v>
      </c>
      <c r="DB943" t="s">
        <v>113</v>
      </c>
      <c r="DC943" t="s">
        <v>142</v>
      </c>
      <c r="DD943" t="s">
        <v>1640</v>
      </c>
      <c r="DF943" t="s">
        <v>1637</v>
      </c>
      <c r="DG943" t="s">
        <v>1641</v>
      </c>
    </row>
    <row r="944" spans="1:111" ht="14.45" customHeight="1" x14ac:dyDescent="0.25">
      <c r="A944" t="s">
        <v>1645</v>
      </c>
      <c r="B944" t="s">
        <v>356</v>
      </c>
      <c r="C944" s="1">
        <v>44726.026162268521</v>
      </c>
      <c r="D944" s="1">
        <v>44841</v>
      </c>
      <c r="E944" t="s">
        <v>112</v>
      </c>
      <c r="F944" s="1">
        <v>44833.833333333336</v>
      </c>
      <c r="G944" t="s">
        <v>113</v>
      </c>
      <c r="H944" t="s">
        <v>113</v>
      </c>
      <c r="I944" t="s">
        <v>113</v>
      </c>
      <c r="J944" t="s">
        <v>443</v>
      </c>
      <c r="K944" t="s">
        <v>1646</v>
      </c>
      <c r="L944" t="s">
        <v>444</v>
      </c>
      <c r="M944" t="s">
        <v>445</v>
      </c>
      <c r="N944" t="s">
        <v>446</v>
      </c>
      <c r="O944" t="s">
        <v>118</v>
      </c>
      <c r="P944" s="4">
        <v>96950</v>
      </c>
      <c r="Q944" t="s">
        <v>119</v>
      </c>
      <c r="S944" s="5">
        <v>16704836526</v>
      </c>
      <c r="U944">
        <v>488510</v>
      </c>
      <c r="V944" t="s">
        <v>120</v>
      </c>
      <c r="X944" t="s">
        <v>447</v>
      </c>
      <c r="Y944" t="s">
        <v>448</v>
      </c>
      <c r="Z944" t="s">
        <v>449</v>
      </c>
      <c r="AA944" t="s">
        <v>450</v>
      </c>
      <c r="AB944" t="s">
        <v>444</v>
      </c>
      <c r="AC944" t="s">
        <v>445</v>
      </c>
      <c r="AD944" t="s">
        <v>446</v>
      </c>
      <c r="AE944" t="s">
        <v>118</v>
      </c>
      <c r="AF944" s="4">
        <v>96950</v>
      </c>
      <c r="AG944" t="s">
        <v>119</v>
      </c>
      <c r="AI944" s="5">
        <v>16704836526</v>
      </c>
      <c r="AK944" t="s">
        <v>451</v>
      </c>
      <c r="BC944" t="str">
        <f>"43-5011.00"</f>
        <v>43-5011.00</v>
      </c>
      <c r="BD944" t="s">
        <v>1647</v>
      </c>
      <c r="BE944" t="s">
        <v>1648</v>
      </c>
      <c r="BF944" t="s">
        <v>1649</v>
      </c>
      <c r="BG944">
        <v>1</v>
      </c>
      <c r="BI944" s="1">
        <v>44835</v>
      </c>
      <c r="BJ944" s="1">
        <v>45199</v>
      </c>
      <c r="BM944">
        <v>40</v>
      </c>
      <c r="BN944">
        <v>0</v>
      </c>
      <c r="BO944">
        <v>8</v>
      </c>
      <c r="BP944">
        <v>8</v>
      </c>
      <c r="BQ944">
        <v>8</v>
      </c>
      <c r="BR944">
        <v>8</v>
      </c>
      <c r="BS944">
        <v>8</v>
      </c>
      <c r="BT944">
        <v>0</v>
      </c>
      <c r="BU944" t="str">
        <f>"8:00 AM"</f>
        <v>8:00 AM</v>
      </c>
      <c r="BV944" t="str">
        <f>"5:00 PM"</f>
        <v>5:00 PM</v>
      </c>
      <c r="BW944" t="s">
        <v>164</v>
      </c>
      <c r="BX944">
        <v>0</v>
      </c>
      <c r="BY944">
        <v>12</v>
      </c>
      <c r="BZ944" t="s">
        <v>113</v>
      </c>
      <c r="CB944" s="3" t="s">
        <v>1650</v>
      </c>
      <c r="CC944" t="s">
        <v>444</v>
      </c>
      <c r="CD944" t="s">
        <v>445</v>
      </c>
      <c r="CE944" t="s">
        <v>446</v>
      </c>
      <c r="CF944" t="s">
        <v>118</v>
      </c>
      <c r="CG944" s="4">
        <v>96950</v>
      </c>
      <c r="CH944" s="2">
        <v>8.5</v>
      </c>
      <c r="CI944" s="2">
        <v>8.5</v>
      </c>
      <c r="CJ944" s="2">
        <v>12.75</v>
      </c>
      <c r="CK944" s="2">
        <v>12.75</v>
      </c>
      <c r="CL944" t="s">
        <v>131</v>
      </c>
      <c r="CM944" t="s">
        <v>1651</v>
      </c>
      <c r="CN944" t="s">
        <v>1330</v>
      </c>
      <c r="CP944" t="s">
        <v>113</v>
      </c>
      <c r="CQ944" t="s">
        <v>134</v>
      </c>
      <c r="CR944" t="s">
        <v>113</v>
      </c>
      <c r="CS944" t="s">
        <v>134</v>
      </c>
      <c r="CT944" t="s">
        <v>132</v>
      </c>
      <c r="CU944" t="s">
        <v>134</v>
      </c>
      <c r="CV944" t="s">
        <v>132</v>
      </c>
      <c r="CW944" t="s">
        <v>557</v>
      </c>
      <c r="CX944" s="5">
        <v>16704836526</v>
      </c>
      <c r="CY944" t="s">
        <v>451</v>
      </c>
      <c r="CZ944" t="s">
        <v>132</v>
      </c>
      <c r="DA944" t="s">
        <v>134</v>
      </c>
      <c r="DB944" t="s">
        <v>113</v>
      </c>
    </row>
    <row r="945" spans="1:111" ht="14.45" customHeight="1" x14ac:dyDescent="0.25">
      <c r="A945" t="s">
        <v>1652</v>
      </c>
      <c r="B945" t="s">
        <v>356</v>
      </c>
      <c r="C945" s="1">
        <v>44734.189378240742</v>
      </c>
      <c r="D945" s="1">
        <v>44841</v>
      </c>
      <c r="E945" t="s">
        <v>112</v>
      </c>
      <c r="F945" s="1">
        <v>44833.833333333336</v>
      </c>
      <c r="G945" t="s">
        <v>134</v>
      </c>
      <c r="H945" t="s">
        <v>113</v>
      </c>
      <c r="I945" t="s">
        <v>113</v>
      </c>
      <c r="J945" t="s">
        <v>173</v>
      </c>
      <c r="K945" t="s">
        <v>174</v>
      </c>
      <c r="L945" t="s">
        <v>175</v>
      </c>
      <c r="N945" t="s">
        <v>141</v>
      </c>
      <c r="O945" t="s">
        <v>118</v>
      </c>
      <c r="P945" s="4">
        <v>96950</v>
      </c>
      <c r="Q945" t="s">
        <v>119</v>
      </c>
      <c r="S945" s="5">
        <v>16702345900</v>
      </c>
      <c r="T945">
        <v>575</v>
      </c>
      <c r="U945">
        <v>721110</v>
      </c>
      <c r="V945" t="s">
        <v>120</v>
      </c>
      <c r="X945" t="s">
        <v>176</v>
      </c>
      <c r="Y945" t="s">
        <v>177</v>
      </c>
      <c r="AA945" t="s">
        <v>178</v>
      </c>
      <c r="AB945" t="s">
        <v>175</v>
      </c>
      <c r="AD945" t="s">
        <v>141</v>
      </c>
      <c r="AE945" t="s">
        <v>118</v>
      </c>
      <c r="AF945" s="4">
        <v>96950</v>
      </c>
      <c r="AG945" t="s">
        <v>119</v>
      </c>
      <c r="AI945" s="5">
        <v>16702345900</v>
      </c>
      <c r="AJ945">
        <v>574</v>
      </c>
      <c r="AK945" t="s">
        <v>179</v>
      </c>
      <c r="BC945" t="str">
        <f>"51-3011.00"</f>
        <v>51-3011.00</v>
      </c>
      <c r="BD945" t="s">
        <v>718</v>
      </c>
      <c r="BE945" t="s">
        <v>1653</v>
      </c>
      <c r="BF945" t="s">
        <v>1654</v>
      </c>
      <c r="BG945">
        <v>1</v>
      </c>
      <c r="BI945" s="1">
        <v>44835</v>
      </c>
      <c r="BJ945" s="1">
        <v>45930</v>
      </c>
      <c r="BM945">
        <v>40</v>
      </c>
      <c r="BN945">
        <v>7</v>
      </c>
      <c r="BO945">
        <v>7</v>
      </c>
      <c r="BP945">
        <v>6</v>
      </c>
      <c r="BQ945">
        <v>0</v>
      </c>
      <c r="BR945">
        <v>6</v>
      </c>
      <c r="BS945">
        <v>7</v>
      </c>
      <c r="BT945">
        <v>7</v>
      </c>
      <c r="BU945" t="str">
        <f>"6:00 AM"</f>
        <v>6:00 AM</v>
      </c>
      <c r="BV945" t="str">
        <f>"3:00 PM"</f>
        <v>3:00 PM</v>
      </c>
      <c r="BW945" t="s">
        <v>164</v>
      </c>
      <c r="BX945">
        <v>2</v>
      </c>
      <c r="BY945">
        <v>6</v>
      </c>
      <c r="BZ945" t="s">
        <v>113</v>
      </c>
      <c r="CB945" t="s">
        <v>644</v>
      </c>
      <c r="CC945" t="s">
        <v>184</v>
      </c>
      <c r="CE945" t="s">
        <v>141</v>
      </c>
      <c r="CF945" t="s">
        <v>118</v>
      </c>
      <c r="CG945" s="4">
        <v>96950</v>
      </c>
      <c r="CH945" s="2">
        <v>7.96</v>
      </c>
      <c r="CI945" s="2">
        <v>7.96</v>
      </c>
      <c r="CJ945" s="2">
        <v>11.94</v>
      </c>
      <c r="CK945" s="2">
        <v>11.94</v>
      </c>
      <c r="CL945" t="s">
        <v>131</v>
      </c>
      <c r="CN945" t="s">
        <v>133</v>
      </c>
      <c r="CP945" t="s">
        <v>113</v>
      </c>
      <c r="CQ945" t="s">
        <v>134</v>
      </c>
      <c r="CR945" t="s">
        <v>113</v>
      </c>
      <c r="CS945" t="s">
        <v>134</v>
      </c>
      <c r="CT945" t="s">
        <v>132</v>
      </c>
      <c r="CU945" t="s">
        <v>134</v>
      </c>
      <c r="CV945" t="s">
        <v>132</v>
      </c>
      <c r="CW945" t="s">
        <v>1655</v>
      </c>
      <c r="CX945" s="5">
        <v>16702345900</v>
      </c>
      <c r="CY945" t="s">
        <v>179</v>
      </c>
      <c r="CZ945" t="s">
        <v>132</v>
      </c>
      <c r="DA945" t="s">
        <v>134</v>
      </c>
      <c r="DB945" t="s">
        <v>113</v>
      </c>
    </row>
    <row r="946" spans="1:111" ht="14.45" customHeight="1" x14ac:dyDescent="0.25">
      <c r="A946" t="s">
        <v>1656</v>
      </c>
      <c r="B946" t="s">
        <v>356</v>
      </c>
      <c r="C946" s="1">
        <v>44728.453489583335</v>
      </c>
      <c r="D946" s="1">
        <v>44841</v>
      </c>
      <c r="E946" t="s">
        <v>170</v>
      </c>
      <c r="G946" t="s">
        <v>113</v>
      </c>
      <c r="H946" t="s">
        <v>113</v>
      </c>
      <c r="I946" t="s">
        <v>113</v>
      </c>
      <c r="J946" t="s">
        <v>1657</v>
      </c>
      <c r="K946" t="s">
        <v>1559</v>
      </c>
      <c r="L946" t="s">
        <v>1560</v>
      </c>
      <c r="M946" t="s">
        <v>1561</v>
      </c>
      <c r="N946" t="s">
        <v>117</v>
      </c>
      <c r="O946" t="s">
        <v>118</v>
      </c>
      <c r="P946" s="4">
        <v>96950</v>
      </c>
      <c r="Q946" t="s">
        <v>119</v>
      </c>
      <c r="R946" t="s">
        <v>117</v>
      </c>
      <c r="S946" s="5">
        <v>16702342664</v>
      </c>
      <c r="T946">
        <v>0</v>
      </c>
      <c r="U946">
        <v>561320</v>
      </c>
      <c r="V946" t="s">
        <v>120</v>
      </c>
      <c r="X946" t="s">
        <v>1562</v>
      </c>
      <c r="Y946" t="s">
        <v>1563</v>
      </c>
      <c r="Z946" t="s">
        <v>1564</v>
      </c>
      <c r="AA946" t="s">
        <v>1565</v>
      </c>
      <c r="AB946" t="s">
        <v>1658</v>
      </c>
      <c r="AC946" t="s">
        <v>1561</v>
      </c>
      <c r="AD946" t="s">
        <v>117</v>
      </c>
      <c r="AE946" t="s">
        <v>118</v>
      </c>
      <c r="AF946" s="4">
        <v>96950</v>
      </c>
      <c r="AG946" t="s">
        <v>119</v>
      </c>
      <c r="AH946" t="s">
        <v>117</v>
      </c>
      <c r="AI946" s="5">
        <v>16702342664</v>
      </c>
      <c r="AJ946">
        <v>0</v>
      </c>
      <c r="AK946" t="s">
        <v>1566</v>
      </c>
      <c r="BC946" t="str">
        <f>"47-2031.01"</f>
        <v>47-2031.01</v>
      </c>
      <c r="BD946" t="s">
        <v>578</v>
      </c>
      <c r="BE946" t="s">
        <v>1659</v>
      </c>
      <c r="BF946" t="s">
        <v>1660</v>
      </c>
      <c r="BG946">
        <v>6</v>
      </c>
      <c r="BI946" s="1">
        <v>44835</v>
      </c>
      <c r="BJ946" s="1">
        <v>45199</v>
      </c>
      <c r="BM946">
        <v>40</v>
      </c>
      <c r="BN946">
        <v>0</v>
      </c>
      <c r="BO946">
        <v>8</v>
      </c>
      <c r="BP946">
        <v>8</v>
      </c>
      <c r="BQ946">
        <v>8</v>
      </c>
      <c r="BR946">
        <v>8</v>
      </c>
      <c r="BS946">
        <v>8</v>
      </c>
      <c r="BT946">
        <v>0</v>
      </c>
      <c r="BU946" t="str">
        <f>"8:00 AM"</f>
        <v>8:00 AM</v>
      </c>
      <c r="BV946" t="str">
        <f>"5:00 PM"</f>
        <v>5:00 PM</v>
      </c>
      <c r="BW946" t="s">
        <v>164</v>
      </c>
      <c r="BX946">
        <v>0</v>
      </c>
      <c r="BY946">
        <v>12</v>
      </c>
      <c r="BZ946" t="s">
        <v>113</v>
      </c>
      <c r="CB946" s="3" t="s">
        <v>1661</v>
      </c>
      <c r="CC946" t="s">
        <v>1658</v>
      </c>
      <c r="CD946" t="s">
        <v>1561</v>
      </c>
      <c r="CE946" t="s">
        <v>117</v>
      </c>
      <c r="CF946" t="s">
        <v>118</v>
      </c>
      <c r="CG946" s="4">
        <v>96950</v>
      </c>
      <c r="CH946" s="2">
        <v>11.8</v>
      </c>
      <c r="CI946" s="2">
        <v>11.8</v>
      </c>
      <c r="CJ946" s="2">
        <v>17.7</v>
      </c>
      <c r="CK946" s="2">
        <v>17.7</v>
      </c>
      <c r="CL946" t="s">
        <v>131</v>
      </c>
      <c r="CM946" t="s">
        <v>132</v>
      </c>
      <c r="CN946" t="s">
        <v>133</v>
      </c>
      <c r="CP946" t="s">
        <v>113</v>
      </c>
      <c r="CQ946" t="s">
        <v>134</v>
      </c>
      <c r="CR946" t="s">
        <v>113</v>
      </c>
      <c r="CS946" t="s">
        <v>134</v>
      </c>
      <c r="CT946" t="s">
        <v>132</v>
      </c>
      <c r="CU946" t="s">
        <v>134</v>
      </c>
      <c r="CV946" t="s">
        <v>132</v>
      </c>
      <c r="CW946" t="s">
        <v>1662</v>
      </c>
      <c r="CX946" s="5">
        <v>16702342664</v>
      </c>
      <c r="CY946" t="s">
        <v>1566</v>
      </c>
      <c r="CZ946" t="s">
        <v>399</v>
      </c>
      <c r="DA946" t="s">
        <v>134</v>
      </c>
      <c r="DB946" t="s">
        <v>113</v>
      </c>
    </row>
    <row r="947" spans="1:111" ht="14.45" customHeight="1" x14ac:dyDescent="0.25">
      <c r="A947" t="s">
        <v>1663</v>
      </c>
      <c r="B947" t="s">
        <v>187</v>
      </c>
      <c r="C947" s="1">
        <v>44741.801659027777</v>
      </c>
      <c r="D947" s="1">
        <v>44841</v>
      </c>
      <c r="E947" t="s">
        <v>112</v>
      </c>
      <c r="F947" s="1">
        <v>44833.833333333336</v>
      </c>
      <c r="G947" t="s">
        <v>113</v>
      </c>
      <c r="H947" t="s">
        <v>113</v>
      </c>
      <c r="I947" t="s">
        <v>113</v>
      </c>
      <c r="J947" t="s">
        <v>1154</v>
      </c>
      <c r="L947" t="s">
        <v>1155</v>
      </c>
      <c r="N947" t="s">
        <v>141</v>
      </c>
      <c r="O947" t="s">
        <v>118</v>
      </c>
      <c r="P947" s="4">
        <v>96950</v>
      </c>
      <c r="Q947" t="s">
        <v>119</v>
      </c>
      <c r="S947" s="5">
        <v>16702343926</v>
      </c>
      <c r="T947">
        <v>103</v>
      </c>
      <c r="U947">
        <v>621111</v>
      </c>
      <c r="V947" t="s">
        <v>120</v>
      </c>
      <c r="X947" t="s">
        <v>1156</v>
      </c>
      <c r="Y947" t="s">
        <v>1157</v>
      </c>
      <c r="Z947" t="s">
        <v>1158</v>
      </c>
      <c r="AA947" t="s">
        <v>1159</v>
      </c>
      <c r="AB947" t="s">
        <v>1155</v>
      </c>
      <c r="AD947" t="s">
        <v>141</v>
      </c>
      <c r="AE947" t="s">
        <v>118</v>
      </c>
      <c r="AF947" s="4">
        <v>96950</v>
      </c>
      <c r="AG947" t="s">
        <v>119</v>
      </c>
      <c r="AI947" s="5">
        <v>16702343926</v>
      </c>
      <c r="AJ947">
        <v>103</v>
      </c>
      <c r="AK947" t="s">
        <v>1160</v>
      </c>
      <c r="BC947" t="str">
        <f>"29-2034.00"</f>
        <v>29-2034.00</v>
      </c>
      <c r="BD947" t="s">
        <v>1664</v>
      </c>
      <c r="BE947" t="s">
        <v>1665</v>
      </c>
      <c r="BF947" t="s">
        <v>1666</v>
      </c>
      <c r="BG947">
        <v>1</v>
      </c>
      <c r="BH947">
        <v>1</v>
      </c>
      <c r="BI947" s="1">
        <v>44835</v>
      </c>
      <c r="BJ947" s="1">
        <v>45199</v>
      </c>
      <c r="BK947" s="1">
        <v>44841</v>
      </c>
      <c r="BL947" s="1">
        <v>45199</v>
      </c>
      <c r="BM947">
        <v>40</v>
      </c>
      <c r="BN947">
        <v>0</v>
      </c>
      <c r="BO947">
        <v>8</v>
      </c>
      <c r="BP947">
        <v>8</v>
      </c>
      <c r="BQ947">
        <v>8</v>
      </c>
      <c r="BR947">
        <v>8</v>
      </c>
      <c r="BS947">
        <v>8</v>
      </c>
      <c r="BT947">
        <v>0</v>
      </c>
      <c r="BU947" t="str">
        <f>"8:00 AM"</f>
        <v>8:00 AM</v>
      </c>
      <c r="BV947" t="str">
        <f>"5:00 PM"</f>
        <v>5:00 PM</v>
      </c>
      <c r="BW947" t="s">
        <v>394</v>
      </c>
      <c r="BX947">
        <v>0</v>
      </c>
      <c r="BY947">
        <v>12</v>
      </c>
      <c r="BZ947" t="s">
        <v>113</v>
      </c>
      <c r="CB947" t="s">
        <v>1667</v>
      </c>
      <c r="CC947" t="s">
        <v>1668</v>
      </c>
      <c r="CD947" t="s">
        <v>708</v>
      </c>
      <c r="CE947" t="s">
        <v>141</v>
      </c>
      <c r="CF947" t="s">
        <v>118</v>
      </c>
      <c r="CG947" s="4">
        <v>96950</v>
      </c>
      <c r="CH947" s="2">
        <v>14.78</v>
      </c>
      <c r="CI947" s="2">
        <v>14.78</v>
      </c>
      <c r="CJ947" s="2">
        <v>22.17</v>
      </c>
      <c r="CK947" s="2">
        <v>22.17</v>
      </c>
      <c r="CL947" t="s">
        <v>131</v>
      </c>
      <c r="CN947" t="s">
        <v>133</v>
      </c>
      <c r="CP947" t="s">
        <v>113</v>
      </c>
      <c r="CQ947" t="s">
        <v>134</v>
      </c>
      <c r="CR947" t="s">
        <v>113</v>
      </c>
      <c r="CS947" t="s">
        <v>134</v>
      </c>
      <c r="CT947" t="s">
        <v>132</v>
      </c>
      <c r="CU947" t="s">
        <v>134</v>
      </c>
      <c r="CV947" t="s">
        <v>132</v>
      </c>
      <c r="CW947" t="s">
        <v>1167</v>
      </c>
      <c r="CX947" s="5">
        <v>16702343926</v>
      </c>
      <c r="CY947" t="s">
        <v>1160</v>
      </c>
      <c r="CZ947" t="s">
        <v>624</v>
      </c>
      <c r="DA947" t="s">
        <v>134</v>
      </c>
      <c r="DB947" t="s">
        <v>113</v>
      </c>
      <c r="DG947" t="s">
        <v>183</v>
      </c>
    </row>
    <row r="948" spans="1:111" ht="14.45" customHeight="1" x14ac:dyDescent="0.25">
      <c r="A948" t="s">
        <v>1669</v>
      </c>
      <c r="B948" t="s">
        <v>356</v>
      </c>
      <c r="C948" s="1">
        <v>44734.193477777779</v>
      </c>
      <c r="D948" s="1">
        <v>44841</v>
      </c>
      <c r="E948" t="s">
        <v>112</v>
      </c>
      <c r="F948" s="1">
        <v>44833.833333333336</v>
      </c>
      <c r="G948" t="s">
        <v>134</v>
      </c>
      <c r="H948" t="s">
        <v>113</v>
      </c>
      <c r="I948" t="s">
        <v>113</v>
      </c>
      <c r="J948" t="s">
        <v>173</v>
      </c>
      <c r="K948" t="s">
        <v>174</v>
      </c>
      <c r="L948" t="s">
        <v>175</v>
      </c>
      <c r="N948" t="s">
        <v>141</v>
      </c>
      <c r="O948" t="s">
        <v>118</v>
      </c>
      <c r="P948" s="4">
        <v>96950</v>
      </c>
      <c r="Q948" t="s">
        <v>119</v>
      </c>
      <c r="S948" s="5">
        <v>16702345900</v>
      </c>
      <c r="T948">
        <v>575</v>
      </c>
      <c r="U948">
        <v>721110</v>
      </c>
      <c r="V948" t="s">
        <v>120</v>
      </c>
      <c r="X948" t="s">
        <v>176</v>
      </c>
      <c r="Y948" t="s">
        <v>177</v>
      </c>
      <c r="AA948" t="s">
        <v>178</v>
      </c>
      <c r="AB948" t="s">
        <v>175</v>
      </c>
      <c r="AD948" t="s">
        <v>141</v>
      </c>
      <c r="AE948" t="s">
        <v>118</v>
      </c>
      <c r="AF948" s="4">
        <v>96950</v>
      </c>
      <c r="AG948" t="s">
        <v>119</v>
      </c>
      <c r="AI948" s="5">
        <v>16702345900</v>
      </c>
      <c r="AJ948">
        <v>574</v>
      </c>
      <c r="AK948" t="s">
        <v>179</v>
      </c>
      <c r="BC948" t="str">
        <f>"51-3011.00"</f>
        <v>51-3011.00</v>
      </c>
      <c r="BD948" t="s">
        <v>718</v>
      </c>
      <c r="BE948" t="s">
        <v>1653</v>
      </c>
      <c r="BF948" t="s">
        <v>1654</v>
      </c>
      <c r="BG948">
        <v>1</v>
      </c>
      <c r="BI948" s="1">
        <v>44835</v>
      </c>
      <c r="BJ948" s="1">
        <v>45930</v>
      </c>
      <c r="BM948">
        <v>40</v>
      </c>
      <c r="BN948">
        <v>7</v>
      </c>
      <c r="BO948">
        <v>6</v>
      </c>
      <c r="BP948">
        <v>6</v>
      </c>
      <c r="BQ948">
        <v>0</v>
      </c>
      <c r="BR948">
        <v>7</v>
      </c>
      <c r="BS948">
        <v>7</v>
      </c>
      <c r="BT948">
        <v>7</v>
      </c>
      <c r="BU948" t="str">
        <f>"6:00 AM"</f>
        <v>6:00 AM</v>
      </c>
      <c r="BV948" t="str">
        <f>"2:00 PM"</f>
        <v>2:00 PM</v>
      </c>
      <c r="BW948" t="s">
        <v>164</v>
      </c>
      <c r="BX948">
        <v>2</v>
      </c>
      <c r="BY948">
        <v>6</v>
      </c>
      <c r="BZ948" t="s">
        <v>113</v>
      </c>
      <c r="CB948" t="s">
        <v>644</v>
      </c>
      <c r="CC948" t="s">
        <v>184</v>
      </c>
      <c r="CE948" t="s">
        <v>141</v>
      </c>
      <c r="CF948" t="s">
        <v>118</v>
      </c>
      <c r="CG948" s="4">
        <v>96950</v>
      </c>
      <c r="CH948" s="2">
        <v>7.96</v>
      </c>
      <c r="CI948" s="2">
        <v>7.96</v>
      </c>
      <c r="CJ948" s="2">
        <v>11.94</v>
      </c>
      <c r="CK948" s="2">
        <v>11.94</v>
      </c>
      <c r="CL948" t="s">
        <v>131</v>
      </c>
      <c r="CN948" t="s">
        <v>133</v>
      </c>
      <c r="CP948" t="s">
        <v>113</v>
      </c>
      <c r="CQ948" t="s">
        <v>134</v>
      </c>
      <c r="CR948" t="s">
        <v>113</v>
      </c>
      <c r="CS948" t="s">
        <v>134</v>
      </c>
      <c r="CT948" t="s">
        <v>132</v>
      </c>
      <c r="CU948" t="s">
        <v>134</v>
      </c>
      <c r="CV948" t="s">
        <v>132</v>
      </c>
      <c r="CW948" t="s">
        <v>185</v>
      </c>
      <c r="CX948" s="5">
        <v>16702345900</v>
      </c>
      <c r="CY948" t="s">
        <v>179</v>
      </c>
      <c r="CZ948" t="s">
        <v>132</v>
      </c>
      <c r="DA948" t="s">
        <v>134</v>
      </c>
      <c r="DB948" t="s">
        <v>113</v>
      </c>
    </row>
    <row r="949" spans="1:111" ht="14.45" customHeight="1" x14ac:dyDescent="0.25">
      <c r="A949" t="s">
        <v>1670</v>
      </c>
      <c r="B949" t="s">
        <v>111</v>
      </c>
      <c r="C949" s="1">
        <v>44755.144405208332</v>
      </c>
      <c r="D949" s="1">
        <v>44841</v>
      </c>
      <c r="E949" t="s">
        <v>112</v>
      </c>
      <c r="F949" s="1">
        <v>44833.833333333336</v>
      </c>
      <c r="G949" t="s">
        <v>113</v>
      </c>
      <c r="H949" t="s">
        <v>113</v>
      </c>
      <c r="I949" t="s">
        <v>113</v>
      </c>
      <c r="J949" t="s">
        <v>1671</v>
      </c>
      <c r="K949" t="s">
        <v>1672</v>
      </c>
      <c r="L949" t="s">
        <v>1673</v>
      </c>
      <c r="M949" t="s">
        <v>1674</v>
      </c>
      <c r="N949" t="s">
        <v>117</v>
      </c>
      <c r="O949" t="s">
        <v>118</v>
      </c>
      <c r="P949" s="4">
        <v>96950</v>
      </c>
      <c r="Q949" t="s">
        <v>119</v>
      </c>
      <c r="R949" t="s">
        <v>132</v>
      </c>
      <c r="S949" s="5">
        <v>16702870373</v>
      </c>
      <c r="U949">
        <v>621340</v>
      </c>
      <c r="V949" t="s">
        <v>120</v>
      </c>
      <c r="X949" t="s">
        <v>613</v>
      </c>
      <c r="Y949" t="s">
        <v>614</v>
      </c>
      <c r="Z949" t="s">
        <v>615</v>
      </c>
      <c r="AA949" t="s">
        <v>616</v>
      </c>
      <c r="AB949" t="s">
        <v>617</v>
      </c>
      <c r="AC949" t="s">
        <v>618</v>
      </c>
      <c r="AD949" t="s">
        <v>117</v>
      </c>
      <c r="AE949" t="s">
        <v>118</v>
      </c>
      <c r="AF949" s="4">
        <v>96950</v>
      </c>
      <c r="AG949" t="s">
        <v>119</v>
      </c>
      <c r="AH949" t="s">
        <v>132</v>
      </c>
      <c r="AI949" s="5">
        <v>16702346278</v>
      </c>
      <c r="AK949" t="s">
        <v>619</v>
      </c>
      <c r="BC949" t="str">
        <f>"25-9041.00"</f>
        <v>25-9041.00</v>
      </c>
      <c r="BD949" t="s">
        <v>1675</v>
      </c>
      <c r="BE949" t="s">
        <v>1676</v>
      </c>
      <c r="BF949" t="s">
        <v>1677</v>
      </c>
      <c r="BG949">
        <v>1</v>
      </c>
      <c r="BI949" s="1">
        <v>44835</v>
      </c>
      <c r="BJ949" s="1">
        <v>45199</v>
      </c>
      <c r="BM949">
        <v>40</v>
      </c>
      <c r="BN949">
        <v>0</v>
      </c>
      <c r="BO949">
        <v>8</v>
      </c>
      <c r="BP949">
        <v>8</v>
      </c>
      <c r="BQ949">
        <v>8</v>
      </c>
      <c r="BR949">
        <v>8</v>
      </c>
      <c r="BS949">
        <v>8</v>
      </c>
      <c r="BT949">
        <v>0</v>
      </c>
      <c r="BU949" t="str">
        <f>"9:00 AM"</f>
        <v>9:00 AM</v>
      </c>
      <c r="BV949" t="str">
        <f>"5:00 PM"</f>
        <v>5:00 PM</v>
      </c>
      <c r="BW949" t="s">
        <v>150</v>
      </c>
      <c r="BX949">
        <v>0</v>
      </c>
      <c r="BY949">
        <v>12</v>
      </c>
      <c r="BZ949" t="s">
        <v>113</v>
      </c>
      <c r="CB949" t="s">
        <v>1678</v>
      </c>
      <c r="CC949" t="s">
        <v>1673</v>
      </c>
      <c r="CD949" t="s">
        <v>1679</v>
      </c>
      <c r="CE949" t="s">
        <v>117</v>
      </c>
      <c r="CF949" t="s">
        <v>118</v>
      </c>
      <c r="CG949" s="4">
        <v>96950</v>
      </c>
      <c r="CH949" s="2">
        <v>12.68</v>
      </c>
      <c r="CI949" s="2">
        <v>12.68</v>
      </c>
      <c r="CJ949" s="2">
        <v>19.02</v>
      </c>
      <c r="CK949" s="2">
        <v>19.02</v>
      </c>
      <c r="CL949" t="s">
        <v>131</v>
      </c>
      <c r="CM949" t="s">
        <v>132</v>
      </c>
      <c r="CN949" t="s">
        <v>133</v>
      </c>
      <c r="CP949" t="s">
        <v>113</v>
      </c>
      <c r="CQ949" t="s">
        <v>134</v>
      </c>
      <c r="CR949" t="s">
        <v>113</v>
      </c>
      <c r="CS949" t="s">
        <v>134</v>
      </c>
      <c r="CT949" t="s">
        <v>132</v>
      </c>
      <c r="CU949" t="s">
        <v>134</v>
      </c>
      <c r="CV949" t="s">
        <v>132</v>
      </c>
      <c r="CW949" t="s">
        <v>132</v>
      </c>
      <c r="CX949" s="5">
        <v>16702870373</v>
      </c>
      <c r="CY949" t="s">
        <v>1680</v>
      </c>
      <c r="CZ949" t="s">
        <v>624</v>
      </c>
      <c r="DA949" t="s">
        <v>134</v>
      </c>
      <c r="DB949" t="s">
        <v>113</v>
      </c>
    </row>
    <row r="950" spans="1:111" ht="14.45" customHeight="1" x14ac:dyDescent="0.25">
      <c r="A950" t="s">
        <v>1681</v>
      </c>
      <c r="B950" t="s">
        <v>356</v>
      </c>
      <c r="C950" s="1">
        <v>44735.839126620369</v>
      </c>
      <c r="D950" s="1">
        <v>44841</v>
      </c>
      <c r="E950" t="s">
        <v>112</v>
      </c>
      <c r="F950" s="1">
        <v>44833.833333333336</v>
      </c>
      <c r="G950" t="s">
        <v>113</v>
      </c>
      <c r="H950" t="s">
        <v>113</v>
      </c>
      <c r="I950" t="s">
        <v>113</v>
      </c>
      <c r="J950" t="s">
        <v>677</v>
      </c>
      <c r="L950" t="s">
        <v>678</v>
      </c>
      <c r="M950" t="s">
        <v>679</v>
      </c>
      <c r="N950" t="s">
        <v>556</v>
      </c>
      <c r="O950" t="s">
        <v>118</v>
      </c>
      <c r="P950" s="4">
        <v>96950</v>
      </c>
      <c r="Q950" t="s">
        <v>119</v>
      </c>
      <c r="S950" s="5">
        <v>16702348866</v>
      </c>
      <c r="U950">
        <v>238910</v>
      </c>
      <c r="V950" t="s">
        <v>120</v>
      </c>
      <c r="X950" t="s">
        <v>680</v>
      </c>
      <c r="Y950" t="s">
        <v>978</v>
      </c>
      <c r="AA950" t="s">
        <v>682</v>
      </c>
      <c r="AB950" t="s">
        <v>683</v>
      </c>
      <c r="AD950" t="s">
        <v>141</v>
      </c>
      <c r="AE950" t="s">
        <v>118</v>
      </c>
      <c r="AF950" s="4">
        <v>96950</v>
      </c>
      <c r="AG950" t="s">
        <v>119</v>
      </c>
      <c r="AI950" s="5">
        <v>16702878866</v>
      </c>
      <c r="AK950" t="s">
        <v>684</v>
      </c>
      <c r="BC950" t="str">
        <f>"49-3042.00"</f>
        <v>49-3042.00</v>
      </c>
      <c r="BD950" t="s">
        <v>1472</v>
      </c>
      <c r="BE950" t="s">
        <v>1632</v>
      </c>
      <c r="BF950" t="s">
        <v>1633</v>
      </c>
      <c r="BG950">
        <v>1</v>
      </c>
      <c r="BI950" s="1">
        <v>44835</v>
      </c>
      <c r="BJ950" s="1">
        <v>45199</v>
      </c>
      <c r="BM950">
        <v>40</v>
      </c>
      <c r="BN950">
        <v>0</v>
      </c>
      <c r="BO950">
        <v>8</v>
      </c>
      <c r="BP950">
        <v>8</v>
      </c>
      <c r="BQ950">
        <v>8</v>
      </c>
      <c r="BR950">
        <v>8</v>
      </c>
      <c r="BS950">
        <v>8</v>
      </c>
      <c r="BT950">
        <v>0</v>
      </c>
      <c r="BU950" t="str">
        <f>"7:30 AM"</f>
        <v>7:30 AM</v>
      </c>
      <c r="BV950" t="str">
        <f>"4:30 PM"</f>
        <v>4:30 PM</v>
      </c>
      <c r="BW950" t="s">
        <v>164</v>
      </c>
      <c r="BX950">
        <v>0</v>
      </c>
      <c r="BY950">
        <v>24</v>
      </c>
      <c r="BZ950" t="s">
        <v>113</v>
      </c>
      <c r="CB950" t="s">
        <v>1634</v>
      </c>
      <c r="CC950" t="s">
        <v>688</v>
      </c>
      <c r="CE950" t="s">
        <v>556</v>
      </c>
      <c r="CF950" t="s">
        <v>118</v>
      </c>
      <c r="CG950" s="4">
        <v>96950</v>
      </c>
      <c r="CH950" s="2">
        <v>10.15</v>
      </c>
      <c r="CI950" s="2">
        <v>10.15</v>
      </c>
      <c r="CJ950" s="2">
        <v>15.23</v>
      </c>
      <c r="CK950" s="2">
        <v>15.23</v>
      </c>
      <c r="CL950" t="s">
        <v>131</v>
      </c>
      <c r="CM950" t="s">
        <v>557</v>
      </c>
      <c r="CN950" t="s">
        <v>133</v>
      </c>
      <c r="CP950" t="s">
        <v>113</v>
      </c>
      <c r="CQ950" t="s">
        <v>134</v>
      </c>
      <c r="CR950" t="s">
        <v>134</v>
      </c>
      <c r="CS950" t="s">
        <v>134</v>
      </c>
      <c r="CT950" t="s">
        <v>132</v>
      </c>
      <c r="CU950" t="s">
        <v>134</v>
      </c>
      <c r="CV950" t="s">
        <v>132</v>
      </c>
      <c r="CW950" t="s">
        <v>1682</v>
      </c>
      <c r="CX950" s="5">
        <v>16702348866</v>
      </c>
      <c r="CY950" t="s">
        <v>684</v>
      </c>
      <c r="CZ950" t="s">
        <v>183</v>
      </c>
      <c r="DA950" t="s">
        <v>134</v>
      </c>
      <c r="DB950" t="s">
        <v>113</v>
      </c>
    </row>
    <row r="951" spans="1:111" ht="14.45" customHeight="1" x14ac:dyDescent="0.25">
      <c r="A951" t="s">
        <v>1683</v>
      </c>
      <c r="B951" t="s">
        <v>356</v>
      </c>
      <c r="C951" s="1">
        <v>44728.45959525463</v>
      </c>
      <c r="D951" s="1">
        <v>44841</v>
      </c>
      <c r="E951" t="s">
        <v>112</v>
      </c>
      <c r="F951" s="1">
        <v>44833.833333333336</v>
      </c>
      <c r="G951" t="s">
        <v>113</v>
      </c>
      <c r="H951" t="s">
        <v>113</v>
      </c>
      <c r="I951" t="s">
        <v>113</v>
      </c>
      <c r="J951" t="s">
        <v>1657</v>
      </c>
      <c r="K951" t="s">
        <v>1559</v>
      </c>
      <c r="L951" t="s">
        <v>1560</v>
      </c>
      <c r="M951" t="s">
        <v>1561</v>
      </c>
      <c r="N951" t="s">
        <v>117</v>
      </c>
      <c r="O951" t="s">
        <v>118</v>
      </c>
      <c r="P951" s="4">
        <v>96950</v>
      </c>
      <c r="Q951" t="s">
        <v>119</v>
      </c>
      <c r="R951" t="s">
        <v>117</v>
      </c>
      <c r="S951" s="5">
        <v>16702342664</v>
      </c>
      <c r="T951">
        <v>0</v>
      </c>
      <c r="U951">
        <v>561320</v>
      </c>
      <c r="V951" t="s">
        <v>120</v>
      </c>
      <c r="X951" t="s">
        <v>1562</v>
      </c>
      <c r="Y951" t="s">
        <v>1563</v>
      </c>
      <c r="Z951" t="s">
        <v>1564</v>
      </c>
      <c r="AA951" t="s">
        <v>1565</v>
      </c>
      <c r="AB951" t="s">
        <v>1658</v>
      </c>
      <c r="AC951" t="s">
        <v>1561</v>
      </c>
      <c r="AD951" t="s">
        <v>117</v>
      </c>
      <c r="AE951" t="s">
        <v>118</v>
      </c>
      <c r="AF951" s="4">
        <v>96950</v>
      </c>
      <c r="AG951" t="s">
        <v>119</v>
      </c>
      <c r="AH951" t="s">
        <v>117</v>
      </c>
      <c r="AI951" s="5">
        <v>16702342664</v>
      </c>
      <c r="AJ951">
        <v>0</v>
      </c>
      <c r="AK951" t="s">
        <v>1566</v>
      </c>
      <c r="BC951" t="str">
        <f>"47-2031.01"</f>
        <v>47-2031.01</v>
      </c>
      <c r="BD951" t="s">
        <v>578</v>
      </c>
      <c r="BE951" t="s">
        <v>1659</v>
      </c>
      <c r="BF951" t="s">
        <v>1660</v>
      </c>
      <c r="BG951">
        <v>6</v>
      </c>
      <c r="BI951" s="1">
        <v>44835</v>
      </c>
      <c r="BJ951" s="1">
        <v>45199</v>
      </c>
      <c r="BM951">
        <v>40</v>
      </c>
      <c r="BN951">
        <v>0</v>
      </c>
      <c r="BO951">
        <v>8</v>
      </c>
      <c r="BP951">
        <v>8</v>
      </c>
      <c r="BQ951">
        <v>8</v>
      </c>
      <c r="BR951">
        <v>8</v>
      </c>
      <c r="BS951">
        <v>8</v>
      </c>
      <c r="BT951">
        <v>0</v>
      </c>
      <c r="BU951" t="str">
        <f>"8:00 AM"</f>
        <v>8:00 AM</v>
      </c>
      <c r="BV951" t="str">
        <f>"5:00 PM"</f>
        <v>5:00 PM</v>
      </c>
      <c r="BW951" t="s">
        <v>164</v>
      </c>
      <c r="BX951">
        <v>0</v>
      </c>
      <c r="BY951">
        <v>12</v>
      </c>
      <c r="BZ951" t="s">
        <v>113</v>
      </c>
      <c r="CB951" s="3" t="s">
        <v>1661</v>
      </c>
      <c r="CC951" t="s">
        <v>1658</v>
      </c>
      <c r="CD951" t="s">
        <v>1561</v>
      </c>
      <c r="CE951" t="s">
        <v>117</v>
      </c>
      <c r="CF951" t="s">
        <v>118</v>
      </c>
      <c r="CG951" s="4">
        <v>96950</v>
      </c>
      <c r="CH951" s="2">
        <v>11.8</v>
      </c>
      <c r="CI951" s="2">
        <v>11.8</v>
      </c>
      <c r="CJ951" s="2">
        <v>17.7</v>
      </c>
      <c r="CK951" s="2">
        <v>17.7</v>
      </c>
      <c r="CL951" t="s">
        <v>131</v>
      </c>
      <c r="CM951" t="s">
        <v>132</v>
      </c>
      <c r="CN951" t="s">
        <v>133</v>
      </c>
      <c r="CP951" t="s">
        <v>113</v>
      </c>
      <c r="CQ951" t="s">
        <v>134</v>
      </c>
      <c r="CR951" t="s">
        <v>113</v>
      </c>
      <c r="CS951" t="s">
        <v>134</v>
      </c>
      <c r="CT951" t="s">
        <v>132</v>
      </c>
      <c r="CU951" t="s">
        <v>134</v>
      </c>
      <c r="CV951" t="s">
        <v>132</v>
      </c>
      <c r="CW951" t="s">
        <v>1662</v>
      </c>
      <c r="CX951" s="5">
        <v>16702342664</v>
      </c>
      <c r="CY951" t="s">
        <v>1566</v>
      </c>
      <c r="CZ951" t="s">
        <v>399</v>
      </c>
      <c r="DA951" t="s">
        <v>134</v>
      </c>
      <c r="DB951" t="s">
        <v>113</v>
      </c>
    </row>
    <row r="952" spans="1:111" ht="14.45" customHeight="1" x14ac:dyDescent="0.25">
      <c r="A952" t="s">
        <v>1684</v>
      </c>
      <c r="B952" t="s">
        <v>187</v>
      </c>
      <c r="C952" s="1">
        <v>44736.902232523149</v>
      </c>
      <c r="D952" s="1">
        <v>44841</v>
      </c>
      <c r="E952" t="s">
        <v>112</v>
      </c>
      <c r="F952" s="1">
        <v>44833.833333333336</v>
      </c>
      <c r="G952" t="s">
        <v>113</v>
      </c>
      <c r="H952" t="s">
        <v>113</v>
      </c>
      <c r="I952" t="s">
        <v>113</v>
      </c>
      <c r="J952" t="s">
        <v>1685</v>
      </c>
      <c r="L952" t="s">
        <v>145</v>
      </c>
      <c r="M952" t="s">
        <v>1686</v>
      </c>
      <c r="N952" t="s">
        <v>117</v>
      </c>
      <c r="O952" t="s">
        <v>118</v>
      </c>
      <c r="P952" s="4">
        <v>96950</v>
      </c>
      <c r="Q952" t="s">
        <v>119</v>
      </c>
      <c r="S952" s="5">
        <v>16702351231</v>
      </c>
      <c r="U952">
        <v>44512</v>
      </c>
      <c r="V952" t="s">
        <v>120</v>
      </c>
      <c r="X952" t="s">
        <v>142</v>
      </c>
      <c r="Y952" t="s">
        <v>143</v>
      </c>
      <c r="AA952" t="s">
        <v>144</v>
      </c>
      <c r="AB952" t="s">
        <v>145</v>
      </c>
      <c r="AC952" t="s">
        <v>1687</v>
      </c>
      <c r="AD952" t="s">
        <v>117</v>
      </c>
      <c r="AE952" t="s">
        <v>118</v>
      </c>
      <c r="AF952" s="4">
        <v>96950</v>
      </c>
      <c r="AG952" t="s">
        <v>119</v>
      </c>
      <c r="AH952" t="s">
        <v>118</v>
      </c>
      <c r="AI952" s="5">
        <v>16702351231</v>
      </c>
      <c r="AK952" t="s">
        <v>146</v>
      </c>
      <c r="BC952" t="str">
        <f>"13-2011.01"</f>
        <v>13-2011.01</v>
      </c>
      <c r="BD952" t="s">
        <v>1688</v>
      </c>
      <c r="BE952" t="s">
        <v>1689</v>
      </c>
      <c r="BF952" t="s">
        <v>908</v>
      </c>
      <c r="BG952">
        <v>1</v>
      </c>
      <c r="BH952">
        <v>1</v>
      </c>
      <c r="BI952" s="1">
        <v>44835</v>
      </c>
      <c r="BJ952" s="1">
        <v>45199</v>
      </c>
      <c r="BK952" s="1">
        <v>44841</v>
      </c>
      <c r="BL952" s="1">
        <v>45199</v>
      </c>
      <c r="BM952">
        <v>35</v>
      </c>
      <c r="BN952">
        <v>8</v>
      </c>
      <c r="BO952">
        <v>0</v>
      </c>
      <c r="BP952">
        <v>7</v>
      </c>
      <c r="BQ952">
        <v>5</v>
      </c>
      <c r="BR952">
        <v>5</v>
      </c>
      <c r="BS952">
        <v>5</v>
      </c>
      <c r="BT952">
        <v>5</v>
      </c>
      <c r="BU952" t="str">
        <f>"4:00 PM"</f>
        <v>4:00 PM</v>
      </c>
      <c r="BV952" t="str">
        <f>"9:00 PM"</f>
        <v>9:00 PM</v>
      </c>
      <c r="BW952" t="s">
        <v>150</v>
      </c>
      <c r="BX952">
        <v>0</v>
      </c>
      <c r="BY952">
        <v>24</v>
      </c>
      <c r="BZ952" t="s">
        <v>113</v>
      </c>
      <c r="CB952" t="s">
        <v>1690</v>
      </c>
      <c r="CC952" t="s">
        <v>1687</v>
      </c>
      <c r="CE952" t="s">
        <v>117</v>
      </c>
      <c r="CF952" t="s">
        <v>118</v>
      </c>
      <c r="CG952" s="4">
        <v>96950</v>
      </c>
      <c r="CH952" s="2">
        <v>15.29</v>
      </c>
      <c r="CI952" s="2">
        <v>15.29</v>
      </c>
      <c r="CJ952" s="2">
        <v>22.94</v>
      </c>
      <c r="CK952" s="2">
        <v>22.94</v>
      </c>
      <c r="CL952" t="s">
        <v>131</v>
      </c>
      <c r="CM952" t="s">
        <v>132</v>
      </c>
      <c r="CN952" t="s">
        <v>133</v>
      </c>
      <c r="CP952" t="s">
        <v>113</v>
      </c>
      <c r="CQ952" t="s">
        <v>134</v>
      </c>
      <c r="CR952" t="s">
        <v>113</v>
      </c>
      <c r="CS952" t="s">
        <v>134</v>
      </c>
      <c r="CT952" t="s">
        <v>132</v>
      </c>
      <c r="CU952" t="s">
        <v>134</v>
      </c>
      <c r="CV952" t="s">
        <v>132</v>
      </c>
      <c r="CW952" t="s">
        <v>1691</v>
      </c>
      <c r="CX952" s="5">
        <v>16702351231</v>
      </c>
      <c r="CY952" t="s">
        <v>146</v>
      </c>
      <c r="CZ952" t="s">
        <v>132</v>
      </c>
      <c r="DA952" t="s">
        <v>134</v>
      </c>
      <c r="DB952" t="s">
        <v>113</v>
      </c>
    </row>
    <row r="953" spans="1:111" ht="14.45" customHeight="1" x14ac:dyDescent="0.25">
      <c r="A953" t="s">
        <v>1692</v>
      </c>
      <c r="B953" t="s">
        <v>187</v>
      </c>
      <c r="C953" s="1">
        <v>44740.207773379632</v>
      </c>
      <c r="D953" s="1">
        <v>44841</v>
      </c>
      <c r="E953" t="s">
        <v>170</v>
      </c>
      <c r="G953" t="s">
        <v>113</v>
      </c>
      <c r="H953" t="s">
        <v>113</v>
      </c>
      <c r="I953" t="s">
        <v>113</v>
      </c>
      <c r="J953" t="s">
        <v>1603</v>
      </c>
      <c r="K953" t="s">
        <v>1604</v>
      </c>
      <c r="L953" t="s">
        <v>1693</v>
      </c>
      <c r="M953" t="s">
        <v>1606</v>
      </c>
      <c r="N953" t="s">
        <v>117</v>
      </c>
      <c r="O953" t="s">
        <v>118</v>
      </c>
      <c r="P953" s="4">
        <v>96950</v>
      </c>
      <c r="Q953" t="s">
        <v>119</v>
      </c>
      <c r="S953" s="5">
        <v>16702352883</v>
      </c>
      <c r="U953">
        <v>561320</v>
      </c>
      <c r="V953" t="s">
        <v>120</v>
      </c>
      <c r="X953" t="s">
        <v>1607</v>
      </c>
      <c r="Y953" t="s">
        <v>1608</v>
      </c>
      <c r="Z953" t="s">
        <v>1609</v>
      </c>
      <c r="AA953" t="s">
        <v>390</v>
      </c>
      <c r="AB953" t="s">
        <v>1605</v>
      </c>
      <c r="AC953" t="s">
        <v>1606</v>
      </c>
      <c r="AD953" t="s">
        <v>117</v>
      </c>
      <c r="AE953" t="s">
        <v>118</v>
      </c>
      <c r="AF953" s="4">
        <v>96950</v>
      </c>
      <c r="AG953" t="s">
        <v>119</v>
      </c>
      <c r="AI953" s="5">
        <v>16702352883</v>
      </c>
      <c r="AK953" t="s">
        <v>1610</v>
      </c>
      <c r="BC953" t="str">
        <f>"49-9071.00"</f>
        <v>49-9071.00</v>
      </c>
      <c r="BD953" t="s">
        <v>240</v>
      </c>
      <c r="BE953" t="s">
        <v>1694</v>
      </c>
      <c r="BF953" t="s">
        <v>1695</v>
      </c>
      <c r="BG953">
        <v>6</v>
      </c>
      <c r="BH953">
        <v>6</v>
      </c>
      <c r="BI953" s="1">
        <v>44835</v>
      </c>
      <c r="BJ953" s="1">
        <v>45199</v>
      </c>
      <c r="BK953" s="1">
        <v>44841</v>
      </c>
      <c r="BL953" s="1">
        <v>45199</v>
      </c>
      <c r="BM953">
        <v>35</v>
      </c>
      <c r="BN953">
        <v>0</v>
      </c>
      <c r="BO953">
        <v>7</v>
      </c>
      <c r="BP953">
        <v>7</v>
      </c>
      <c r="BQ953">
        <v>7</v>
      </c>
      <c r="BR953">
        <v>7</v>
      </c>
      <c r="BS953">
        <v>7</v>
      </c>
      <c r="BT953">
        <v>0</v>
      </c>
      <c r="BU953" t="str">
        <f>"8:00 AM"</f>
        <v>8:00 AM</v>
      </c>
      <c r="BV953" t="str">
        <f>"4:00 PM"</f>
        <v>4:00 PM</v>
      </c>
      <c r="BW953" t="s">
        <v>164</v>
      </c>
      <c r="BX953">
        <v>6</v>
      </c>
      <c r="BY953">
        <v>12</v>
      </c>
      <c r="BZ953" t="s">
        <v>113</v>
      </c>
      <c r="CB953" t="s">
        <v>1696</v>
      </c>
      <c r="CC953" t="s">
        <v>1693</v>
      </c>
      <c r="CD953" t="s">
        <v>1606</v>
      </c>
      <c r="CE953" t="s">
        <v>117</v>
      </c>
      <c r="CF953" t="s">
        <v>118</v>
      </c>
      <c r="CG953" s="4">
        <v>96950</v>
      </c>
      <c r="CH953" s="2">
        <v>8.7200000000000006</v>
      </c>
      <c r="CI953" s="2">
        <v>8.7200000000000006</v>
      </c>
      <c r="CJ953" s="2">
        <v>13.08</v>
      </c>
      <c r="CK953" s="2">
        <v>13.08</v>
      </c>
      <c r="CL953" t="s">
        <v>131</v>
      </c>
      <c r="CM953" t="s">
        <v>228</v>
      </c>
      <c r="CN953" t="s">
        <v>133</v>
      </c>
      <c r="CP953" t="s">
        <v>113</v>
      </c>
      <c r="CQ953" t="s">
        <v>134</v>
      </c>
      <c r="CR953" t="s">
        <v>113</v>
      </c>
      <c r="CS953" t="s">
        <v>134</v>
      </c>
      <c r="CT953" t="s">
        <v>134</v>
      </c>
      <c r="CU953" t="s">
        <v>134</v>
      </c>
      <c r="CV953" t="s">
        <v>132</v>
      </c>
      <c r="CW953" t="s">
        <v>1614</v>
      </c>
      <c r="CX953" s="5">
        <v>16702352883</v>
      </c>
      <c r="CY953" t="s">
        <v>1610</v>
      </c>
      <c r="CZ953" t="s">
        <v>132</v>
      </c>
      <c r="DA953" t="s">
        <v>134</v>
      </c>
      <c r="DB953" t="s">
        <v>113</v>
      </c>
    </row>
    <row r="954" spans="1:111" ht="14.45" customHeight="1" x14ac:dyDescent="0.25">
      <c r="A954" t="s">
        <v>1697</v>
      </c>
      <c r="B954" t="s">
        <v>187</v>
      </c>
      <c r="C954" s="1">
        <v>44733.828507638886</v>
      </c>
      <c r="D954" s="1">
        <v>44841</v>
      </c>
      <c r="E954" t="s">
        <v>112</v>
      </c>
      <c r="F954" s="1">
        <v>44833.833333333336</v>
      </c>
      <c r="G954" t="s">
        <v>113</v>
      </c>
      <c r="H954" t="s">
        <v>113</v>
      </c>
      <c r="I954" t="s">
        <v>113</v>
      </c>
      <c r="J954" t="s">
        <v>1698</v>
      </c>
      <c r="K954" t="s">
        <v>1699</v>
      </c>
      <c r="L954" t="s">
        <v>1700</v>
      </c>
      <c r="N954" t="s">
        <v>117</v>
      </c>
      <c r="O954" t="s">
        <v>118</v>
      </c>
      <c r="P954" s="4">
        <v>96950</v>
      </c>
      <c r="Q954" t="s">
        <v>119</v>
      </c>
      <c r="S954" s="5">
        <v>16702350617</v>
      </c>
      <c r="U954">
        <v>31191</v>
      </c>
      <c r="V954" t="s">
        <v>120</v>
      </c>
      <c r="X954" t="s">
        <v>142</v>
      </c>
      <c r="Y954" t="s">
        <v>1701</v>
      </c>
      <c r="AA954" t="s">
        <v>144</v>
      </c>
      <c r="AB954" t="s">
        <v>1700</v>
      </c>
      <c r="AD954" t="s">
        <v>117</v>
      </c>
      <c r="AE954" t="s">
        <v>118</v>
      </c>
      <c r="AF954" s="4">
        <v>96950</v>
      </c>
      <c r="AG954" t="s">
        <v>119</v>
      </c>
      <c r="AI954" s="5">
        <v>16702350617</v>
      </c>
      <c r="AK954" t="s">
        <v>1702</v>
      </c>
      <c r="BC954" t="str">
        <f>"35-2021.00"</f>
        <v>35-2021.00</v>
      </c>
      <c r="BD954" t="s">
        <v>1703</v>
      </c>
      <c r="BE954" t="s">
        <v>1704</v>
      </c>
      <c r="BF954" t="s">
        <v>1705</v>
      </c>
      <c r="BG954">
        <v>1</v>
      </c>
      <c r="BH954">
        <v>1</v>
      </c>
      <c r="BI954" s="1">
        <v>44835</v>
      </c>
      <c r="BJ954" s="1">
        <v>45199</v>
      </c>
      <c r="BK954" s="1">
        <v>44841</v>
      </c>
      <c r="BL954" s="1">
        <v>45199</v>
      </c>
      <c r="BM954">
        <v>35</v>
      </c>
      <c r="BN954">
        <v>0</v>
      </c>
      <c r="BO954">
        <v>7</v>
      </c>
      <c r="BP954">
        <v>7</v>
      </c>
      <c r="BQ954">
        <v>7</v>
      </c>
      <c r="BR954">
        <v>7</v>
      </c>
      <c r="BS954">
        <v>7</v>
      </c>
      <c r="BT954">
        <v>0</v>
      </c>
      <c r="BU954" t="str">
        <f>"9:00 AM"</f>
        <v>9:00 AM</v>
      </c>
      <c r="BV954" t="str">
        <f>"5:00 PM"</f>
        <v>5:00 PM</v>
      </c>
      <c r="BW954" t="s">
        <v>164</v>
      </c>
      <c r="BX954">
        <v>0</v>
      </c>
      <c r="BY954">
        <v>3</v>
      </c>
      <c r="BZ954" t="s">
        <v>113</v>
      </c>
      <c r="CB954" t="s">
        <v>933</v>
      </c>
      <c r="CC954" t="s">
        <v>1700</v>
      </c>
      <c r="CE954" t="s">
        <v>117</v>
      </c>
      <c r="CF954" t="s">
        <v>118</v>
      </c>
      <c r="CG954" s="4">
        <v>96950</v>
      </c>
      <c r="CH954" s="2">
        <v>7.71</v>
      </c>
      <c r="CI954" s="2">
        <v>7.71</v>
      </c>
      <c r="CJ954" s="2">
        <v>11.56</v>
      </c>
      <c r="CK954" s="2">
        <v>11.56</v>
      </c>
      <c r="CL954" t="s">
        <v>131</v>
      </c>
      <c r="CN954" t="s">
        <v>133</v>
      </c>
      <c r="CP954" t="s">
        <v>113</v>
      </c>
      <c r="CQ954" t="s">
        <v>134</v>
      </c>
      <c r="CR954" t="s">
        <v>113</v>
      </c>
      <c r="CS954" t="s">
        <v>134</v>
      </c>
      <c r="CT954" t="s">
        <v>132</v>
      </c>
      <c r="CU954" t="s">
        <v>134</v>
      </c>
      <c r="CV954" t="s">
        <v>132</v>
      </c>
      <c r="CW954" t="s">
        <v>409</v>
      </c>
      <c r="CX954" s="5">
        <v>16702350617</v>
      </c>
      <c r="CY954" t="s">
        <v>1702</v>
      </c>
      <c r="CZ954" t="s">
        <v>132</v>
      </c>
      <c r="DA954" t="s">
        <v>134</v>
      </c>
      <c r="DB954" t="s">
        <v>113</v>
      </c>
      <c r="DC954" t="s">
        <v>142</v>
      </c>
      <c r="DD954" t="s">
        <v>1701</v>
      </c>
      <c r="DF954" t="s">
        <v>1698</v>
      </c>
      <c r="DG954" t="s">
        <v>1702</v>
      </c>
    </row>
    <row r="955" spans="1:111" ht="14.45" customHeight="1" x14ac:dyDescent="0.25">
      <c r="A955" t="s">
        <v>1706</v>
      </c>
      <c r="B955" t="s">
        <v>187</v>
      </c>
      <c r="C955" s="1">
        <v>44740.21790729167</v>
      </c>
      <c r="D955" s="1">
        <v>44841</v>
      </c>
      <c r="E955" t="s">
        <v>170</v>
      </c>
      <c r="G955" t="s">
        <v>113</v>
      </c>
      <c r="H955" t="s">
        <v>113</v>
      </c>
      <c r="I955" t="s">
        <v>113</v>
      </c>
      <c r="J955" t="s">
        <v>1603</v>
      </c>
      <c r="K955" t="s">
        <v>1604</v>
      </c>
      <c r="L955" t="s">
        <v>1693</v>
      </c>
      <c r="M955" t="s">
        <v>1606</v>
      </c>
      <c r="N955" t="s">
        <v>117</v>
      </c>
      <c r="O955" t="s">
        <v>118</v>
      </c>
      <c r="P955" s="4">
        <v>96950</v>
      </c>
      <c r="Q955" t="s">
        <v>119</v>
      </c>
      <c r="S955" s="5">
        <v>16702352883</v>
      </c>
      <c r="U955">
        <v>561320</v>
      </c>
      <c r="V955" t="s">
        <v>120</v>
      </c>
      <c r="X955" t="s">
        <v>1607</v>
      </c>
      <c r="Y955" t="s">
        <v>1608</v>
      </c>
      <c r="Z955" t="s">
        <v>1609</v>
      </c>
      <c r="AA955" t="s">
        <v>390</v>
      </c>
      <c r="AB955" t="s">
        <v>1605</v>
      </c>
      <c r="AC955" t="s">
        <v>1606</v>
      </c>
      <c r="AD955" t="s">
        <v>117</v>
      </c>
      <c r="AE955" t="s">
        <v>118</v>
      </c>
      <c r="AF955" s="4">
        <v>96950</v>
      </c>
      <c r="AG955" t="s">
        <v>119</v>
      </c>
      <c r="AI955" s="5">
        <v>16702352883</v>
      </c>
      <c r="AK955" t="s">
        <v>1610</v>
      </c>
      <c r="BC955" t="str">
        <f>"49-9071.00"</f>
        <v>49-9071.00</v>
      </c>
      <c r="BD955" t="s">
        <v>240</v>
      </c>
      <c r="BE955" t="s">
        <v>1694</v>
      </c>
      <c r="BF955" t="s">
        <v>1695</v>
      </c>
      <c r="BG955">
        <v>5</v>
      </c>
      <c r="BH955">
        <v>5</v>
      </c>
      <c r="BI955" s="1">
        <v>44835</v>
      </c>
      <c r="BJ955" s="1">
        <v>45199</v>
      </c>
      <c r="BK955" s="1">
        <v>44841</v>
      </c>
      <c r="BL955" s="1">
        <v>45199</v>
      </c>
      <c r="BM955">
        <v>35</v>
      </c>
      <c r="BN955">
        <v>0</v>
      </c>
      <c r="BO955">
        <v>7</v>
      </c>
      <c r="BP955">
        <v>7</v>
      </c>
      <c r="BQ955">
        <v>7</v>
      </c>
      <c r="BR955">
        <v>7</v>
      </c>
      <c r="BS955">
        <v>7</v>
      </c>
      <c r="BT955">
        <v>0</v>
      </c>
      <c r="BU955" t="str">
        <f>"8:00 PM"</f>
        <v>8:00 PM</v>
      </c>
      <c r="BV955" t="str">
        <f>"4:00 PM"</f>
        <v>4:00 PM</v>
      </c>
      <c r="BW955" t="s">
        <v>164</v>
      </c>
      <c r="BX955">
        <v>6</v>
      </c>
      <c r="BY955">
        <v>12</v>
      </c>
      <c r="BZ955" t="s">
        <v>113</v>
      </c>
      <c r="CB955" t="s">
        <v>1696</v>
      </c>
      <c r="CC955" t="s">
        <v>1693</v>
      </c>
      <c r="CD955" t="s">
        <v>1606</v>
      </c>
      <c r="CE955" t="s">
        <v>117</v>
      </c>
      <c r="CF955" t="s">
        <v>118</v>
      </c>
      <c r="CG955" s="4">
        <v>96950</v>
      </c>
      <c r="CH955" s="2">
        <v>8.7200000000000006</v>
      </c>
      <c r="CI955" s="2">
        <v>8.7200000000000006</v>
      </c>
      <c r="CJ955" s="2">
        <v>13.08</v>
      </c>
      <c r="CK955" s="2">
        <v>13.08</v>
      </c>
      <c r="CL955" t="s">
        <v>131</v>
      </c>
      <c r="CM955" t="s">
        <v>228</v>
      </c>
      <c r="CN955" t="s">
        <v>133</v>
      </c>
      <c r="CP955" t="s">
        <v>113</v>
      </c>
      <c r="CQ955" t="s">
        <v>134</v>
      </c>
      <c r="CR955" t="s">
        <v>113</v>
      </c>
      <c r="CS955" t="s">
        <v>134</v>
      </c>
      <c r="CT955" t="s">
        <v>134</v>
      </c>
      <c r="CU955" t="s">
        <v>134</v>
      </c>
      <c r="CV955" t="s">
        <v>132</v>
      </c>
      <c r="CW955" t="s">
        <v>1614</v>
      </c>
      <c r="CX955" s="5">
        <v>16702352883</v>
      </c>
      <c r="CY955" t="s">
        <v>1610</v>
      </c>
      <c r="CZ955" t="s">
        <v>132</v>
      </c>
      <c r="DA955" t="s">
        <v>134</v>
      </c>
      <c r="DB955" t="s">
        <v>113</v>
      </c>
    </row>
    <row r="956" spans="1:111" ht="14.45" customHeight="1" x14ac:dyDescent="0.25">
      <c r="A956" t="s">
        <v>1707</v>
      </c>
      <c r="B956" t="s">
        <v>187</v>
      </c>
      <c r="C956" s="1">
        <v>44735.137881365743</v>
      </c>
      <c r="D956" s="1">
        <v>44841</v>
      </c>
      <c r="E956" t="s">
        <v>170</v>
      </c>
      <c r="G956" t="s">
        <v>113</v>
      </c>
      <c r="H956" t="s">
        <v>134</v>
      </c>
      <c r="I956" t="s">
        <v>113</v>
      </c>
      <c r="J956" t="s">
        <v>1708</v>
      </c>
      <c r="L956" t="s">
        <v>1709</v>
      </c>
      <c r="M956" t="s">
        <v>1710</v>
      </c>
      <c r="N956" t="s">
        <v>117</v>
      </c>
      <c r="O956" t="s">
        <v>118</v>
      </c>
      <c r="P956" s="4">
        <v>96950</v>
      </c>
      <c r="Q956" t="s">
        <v>119</v>
      </c>
      <c r="S956" s="5">
        <v>16702337461</v>
      </c>
      <c r="U956">
        <v>4481</v>
      </c>
      <c r="V956" t="s">
        <v>120</v>
      </c>
      <c r="X956" t="s">
        <v>1711</v>
      </c>
      <c r="Y956" t="s">
        <v>1712</v>
      </c>
      <c r="Z956" t="s">
        <v>1713</v>
      </c>
      <c r="AA956" t="s">
        <v>390</v>
      </c>
      <c r="AB956" t="s">
        <v>1709</v>
      </c>
      <c r="AC956" t="s">
        <v>1710</v>
      </c>
      <c r="AD956" t="s">
        <v>586</v>
      </c>
      <c r="AE956" t="s">
        <v>118</v>
      </c>
      <c r="AF956" s="4">
        <v>96950</v>
      </c>
      <c r="AG956" t="s">
        <v>119</v>
      </c>
      <c r="AI956" s="5">
        <v>16702337461</v>
      </c>
      <c r="AK956" t="s">
        <v>1714</v>
      </c>
      <c r="BC956" t="str">
        <f>"51-6052.00"</f>
        <v>51-6052.00</v>
      </c>
      <c r="BD956" t="s">
        <v>1715</v>
      </c>
      <c r="BE956" t="s">
        <v>1716</v>
      </c>
      <c r="BF956" t="s">
        <v>1717</v>
      </c>
      <c r="BG956">
        <v>4</v>
      </c>
      <c r="BH956">
        <v>4</v>
      </c>
      <c r="BI956" s="1">
        <v>44834</v>
      </c>
      <c r="BJ956" s="1">
        <v>45198</v>
      </c>
      <c r="BK956" s="1">
        <v>44841</v>
      </c>
      <c r="BL956" s="1">
        <v>45198</v>
      </c>
      <c r="BM956">
        <v>35</v>
      </c>
      <c r="BN956">
        <v>0</v>
      </c>
      <c r="BO956">
        <v>7</v>
      </c>
      <c r="BP956">
        <v>7</v>
      </c>
      <c r="BQ956">
        <v>7</v>
      </c>
      <c r="BR956">
        <v>7</v>
      </c>
      <c r="BS956">
        <v>7</v>
      </c>
      <c r="BT956">
        <v>0</v>
      </c>
      <c r="BU956" t="str">
        <f>"9:00 AM"</f>
        <v>9:00 AM</v>
      </c>
      <c r="BV956" t="str">
        <f>"4:00 PM"</f>
        <v>4:00 PM</v>
      </c>
      <c r="BW956" t="s">
        <v>164</v>
      </c>
      <c r="BX956">
        <v>0</v>
      </c>
      <c r="BY956">
        <v>12</v>
      </c>
      <c r="BZ956" t="s">
        <v>113</v>
      </c>
      <c r="CB956" t="s">
        <v>1718</v>
      </c>
      <c r="CC956" t="s">
        <v>1719</v>
      </c>
      <c r="CD956" t="s">
        <v>1720</v>
      </c>
      <c r="CE956" t="s">
        <v>117</v>
      </c>
      <c r="CF956" t="s">
        <v>118</v>
      </c>
      <c r="CG956" s="4">
        <v>96950</v>
      </c>
      <c r="CH956" s="2">
        <v>8.5500000000000007</v>
      </c>
      <c r="CI956" s="2">
        <v>8.5500000000000007</v>
      </c>
      <c r="CJ956" s="2">
        <v>12.82</v>
      </c>
      <c r="CK956" s="2">
        <v>12.82</v>
      </c>
      <c r="CL956" t="s">
        <v>131</v>
      </c>
      <c r="CM956" t="s">
        <v>1721</v>
      </c>
      <c r="CN956" t="s">
        <v>133</v>
      </c>
      <c r="CP956" t="s">
        <v>113</v>
      </c>
      <c r="CQ956" t="s">
        <v>134</v>
      </c>
      <c r="CR956" t="s">
        <v>134</v>
      </c>
      <c r="CS956" t="s">
        <v>134</v>
      </c>
      <c r="CT956" t="s">
        <v>132</v>
      </c>
      <c r="CU956" t="s">
        <v>134</v>
      </c>
      <c r="CV956" t="s">
        <v>132</v>
      </c>
      <c r="CW956" t="s">
        <v>1722</v>
      </c>
      <c r="CX956" s="5">
        <v>16707837461</v>
      </c>
      <c r="CY956" t="s">
        <v>1714</v>
      </c>
      <c r="CZ956" t="s">
        <v>624</v>
      </c>
      <c r="DA956" t="s">
        <v>134</v>
      </c>
      <c r="DB956" t="s">
        <v>113</v>
      </c>
    </row>
    <row r="957" spans="1:111" ht="14.45" customHeight="1" x14ac:dyDescent="0.25">
      <c r="A957" t="s">
        <v>1433</v>
      </c>
      <c r="B957" t="s">
        <v>111</v>
      </c>
      <c r="C957" s="1">
        <v>44775.110383796295</v>
      </c>
      <c r="D957" s="1">
        <v>44840</v>
      </c>
      <c r="E957" t="s">
        <v>170</v>
      </c>
      <c r="G957" t="s">
        <v>113</v>
      </c>
      <c r="H957" t="s">
        <v>113</v>
      </c>
      <c r="I957" t="s">
        <v>113</v>
      </c>
      <c r="J957" t="s">
        <v>1434</v>
      </c>
      <c r="L957" t="s">
        <v>1435</v>
      </c>
      <c r="N957" t="s">
        <v>141</v>
      </c>
      <c r="O957" t="s">
        <v>118</v>
      </c>
      <c r="P957" s="4">
        <v>96950</v>
      </c>
      <c r="Q957" t="s">
        <v>119</v>
      </c>
      <c r="S957" s="5">
        <v>16702341629</v>
      </c>
      <c r="U957">
        <v>44413</v>
      </c>
      <c r="V957" t="s">
        <v>120</v>
      </c>
      <c r="X957" t="s">
        <v>1436</v>
      </c>
      <c r="Y957" t="s">
        <v>1437</v>
      </c>
      <c r="Z957" t="s">
        <v>1438</v>
      </c>
      <c r="AA957" t="s">
        <v>326</v>
      </c>
      <c r="AB957" t="s">
        <v>1435</v>
      </c>
      <c r="AD957" t="s">
        <v>141</v>
      </c>
      <c r="AE957" t="s">
        <v>118</v>
      </c>
      <c r="AF957" s="4">
        <v>96950</v>
      </c>
      <c r="AG957" t="s">
        <v>119</v>
      </c>
      <c r="AI957" s="5">
        <v>16702341629</v>
      </c>
      <c r="AK957" t="s">
        <v>1439</v>
      </c>
      <c r="BC957" t="str">
        <f>"49-9071.00"</f>
        <v>49-9071.00</v>
      </c>
      <c r="BD957" t="s">
        <v>240</v>
      </c>
      <c r="BE957" t="s">
        <v>1440</v>
      </c>
      <c r="BF957" t="s">
        <v>1441</v>
      </c>
      <c r="BG957">
        <v>2</v>
      </c>
      <c r="BI957" s="1">
        <v>44835</v>
      </c>
      <c r="BJ957" s="1">
        <v>45199</v>
      </c>
      <c r="BM957">
        <v>35</v>
      </c>
      <c r="BN957">
        <v>0</v>
      </c>
      <c r="BO957">
        <v>6</v>
      </c>
      <c r="BP957">
        <v>6</v>
      </c>
      <c r="BQ957">
        <v>6</v>
      </c>
      <c r="BR957">
        <v>6</v>
      </c>
      <c r="BS957">
        <v>6</v>
      </c>
      <c r="BT957">
        <v>5</v>
      </c>
      <c r="BU957" t="str">
        <f>"8:00 AM"</f>
        <v>8:00 AM</v>
      </c>
      <c r="BV957" t="str">
        <f>"5:00 PM"</f>
        <v>5:00 PM</v>
      </c>
      <c r="BW957" t="s">
        <v>128</v>
      </c>
      <c r="BX957">
        <v>0</v>
      </c>
      <c r="BY957">
        <v>24</v>
      </c>
      <c r="BZ957" t="s">
        <v>113</v>
      </c>
      <c r="CB957" t="s">
        <v>1442</v>
      </c>
      <c r="CC957" t="s">
        <v>1443</v>
      </c>
      <c r="CD957" t="s">
        <v>1444</v>
      </c>
      <c r="CE957" t="s">
        <v>141</v>
      </c>
      <c r="CF957" t="s">
        <v>118</v>
      </c>
      <c r="CG957" s="4">
        <v>96950</v>
      </c>
      <c r="CH957" s="2">
        <v>9.19</v>
      </c>
      <c r="CI957" s="2">
        <v>9.19</v>
      </c>
      <c r="CJ957" s="2">
        <v>13.79</v>
      </c>
      <c r="CK957" s="2">
        <v>13.79</v>
      </c>
      <c r="CL957" t="s">
        <v>131</v>
      </c>
      <c r="CN957" t="s">
        <v>133</v>
      </c>
      <c r="CP957" t="s">
        <v>113</v>
      </c>
      <c r="CQ957" t="s">
        <v>134</v>
      </c>
      <c r="CR957" t="s">
        <v>113</v>
      </c>
      <c r="CS957" t="s">
        <v>134</v>
      </c>
      <c r="CT957" t="s">
        <v>132</v>
      </c>
      <c r="CU957" t="s">
        <v>134</v>
      </c>
      <c r="CV957" t="s">
        <v>132</v>
      </c>
      <c r="CW957" t="s">
        <v>1445</v>
      </c>
      <c r="CX957" s="5">
        <v>16702341629</v>
      </c>
      <c r="CY957" t="s">
        <v>1439</v>
      </c>
      <c r="CZ957" t="s">
        <v>132</v>
      </c>
      <c r="DA957" t="s">
        <v>134</v>
      </c>
      <c r="DB957" t="s">
        <v>113</v>
      </c>
      <c r="DC957" t="s">
        <v>128</v>
      </c>
    </row>
    <row r="958" spans="1:111" ht="14.45" customHeight="1" x14ac:dyDescent="0.25">
      <c r="A958" t="s">
        <v>1446</v>
      </c>
      <c r="B958" t="s">
        <v>356</v>
      </c>
      <c r="C958" s="1">
        <v>44726.167583912036</v>
      </c>
      <c r="D958" s="1">
        <v>44840</v>
      </c>
      <c r="E958" t="s">
        <v>112</v>
      </c>
      <c r="F958" s="1">
        <v>44833.833333333336</v>
      </c>
      <c r="G958" t="s">
        <v>134</v>
      </c>
      <c r="H958" t="s">
        <v>113</v>
      </c>
      <c r="I958" t="s">
        <v>113</v>
      </c>
      <c r="J958" t="s">
        <v>173</v>
      </c>
      <c r="K958" t="s">
        <v>174</v>
      </c>
      <c r="L958" t="s">
        <v>175</v>
      </c>
      <c r="N958" t="s">
        <v>141</v>
      </c>
      <c r="O958" t="s">
        <v>118</v>
      </c>
      <c r="P958" s="4">
        <v>96950</v>
      </c>
      <c r="Q958" t="s">
        <v>119</v>
      </c>
      <c r="S958" s="5">
        <v>16702345900</v>
      </c>
      <c r="T958">
        <v>575</v>
      </c>
      <c r="U958">
        <v>721110</v>
      </c>
      <c r="V958" t="s">
        <v>120</v>
      </c>
      <c r="X958" t="s">
        <v>176</v>
      </c>
      <c r="Y958" t="s">
        <v>177</v>
      </c>
      <c r="AA958" t="s">
        <v>178</v>
      </c>
      <c r="AB958" t="s">
        <v>175</v>
      </c>
      <c r="AD958" t="s">
        <v>141</v>
      </c>
      <c r="AE958" t="s">
        <v>118</v>
      </c>
      <c r="AF958" s="4">
        <v>96950</v>
      </c>
      <c r="AG958" t="s">
        <v>119</v>
      </c>
      <c r="AI958" s="5">
        <v>16702345900</v>
      </c>
      <c r="AJ958">
        <v>575</v>
      </c>
      <c r="AK958" t="s">
        <v>179</v>
      </c>
      <c r="BC958" t="str">
        <f>"49-9071.00"</f>
        <v>49-9071.00</v>
      </c>
      <c r="BD958" t="s">
        <v>240</v>
      </c>
      <c r="BE958" t="s">
        <v>357</v>
      </c>
      <c r="BF958" t="s">
        <v>358</v>
      </c>
      <c r="BG958">
        <v>1</v>
      </c>
      <c r="BI958" s="1">
        <v>44835</v>
      </c>
      <c r="BJ958" s="1">
        <v>45930</v>
      </c>
      <c r="BM958">
        <v>40</v>
      </c>
      <c r="BN958">
        <v>0</v>
      </c>
      <c r="BO958">
        <v>8</v>
      </c>
      <c r="BP958">
        <v>8</v>
      </c>
      <c r="BQ958">
        <v>8</v>
      </c>
      <c r="BR958">
        <v>8</v>
      </c>
      <c r="BS958">
        <v>8</v>
      </c>
      <c r="BT958">
        <v>0</v>
      </c>
      <c r="BU958" t="str">
        <f>"8:00 AM"</f>
        <v>8:00 AM</v>
      </c>
      <c r="BV958" t="str">
        <f>"5:00 PM"</f>
        <v>5:00 PM</v>
      </c>
      <c r="BW958" t="s">
        <v>164</v>
      </c>
      <c r="BX958">
        <v>6</v>
      </c>
      <c r="BY958">
        <v>24</v>
      </c>
      <c r="BZ958" t="s">
        <v>113</v>
      </c>
      <c r="CB958" t="s">
        <v>183</v>
      </c>
      <c r="CC958" t="s">
        <v>184</v>
      </c>
      <c r="CE958" t="s">
        <v>141</v>
      </c>
      <c r="CF958" t="s">
        <v>118</v>
      </c>
      <c r="CG958" s="4">
        <v>96950</v>
      </c>
      <c r="CH958" s="2">
        <v>8.7200000000000006</v>
      </c>
      <c r="CI958" s="2">
        <v>8.7200000000000006</v>
      </c>
      <c r="CJ958" s="2">
        <v>13.08</v>
      </c>
      <c r="CK958" s="2">
        <v>13.08</v>
      </c>
      <c r="CL958" t="s">
        <v>131</v>
      </c>
      <c r="CN958" t="s">
        <v>133</v>
      </c>
      <c r="CP958" t="s">
        <v>113</v>
      </c>
      <c r="CQ958" t="s">
        <v>134</v>
      </c>
      <c r="CR958" t="s">
        <v>113</v>
      </c>
      <c r="CS958" t="s">
        <v>134</v>
      </c>
      <c r="CT958" t="s">
        <v>132</v>
      </c>
      <c r="CU958" t="s">
        <v>134</v>
      </c>
      <c r="CV958" t="s">
        <v>132</v>
      </c>
      <c r="CW958" t="s">
        <v>185</v>
      </c>
      <c r="CX958" s="5">
        <v>16702345900</v>
      </c>
      <c r="CY958" t="s">
        <v>179</v>
      </c>
      <c r="CZ958" t="s">
        <v>132</v>
      </c>
      <c r="DA958" t="s">
        <v>134</v>
      </c>
      <c r="DB958" t="s">
        <v>113</v>
      </c>
    </row>
    <row r="959" spans="1:111" ht="14.45" customHeight="1" x14ac:dyDescent="0.25">
      <c r="A959" t="s">
        <v>1447</v>
      </c>
      <c r="B959" t="s">
        <v>187</v>
      </c>
      <c r="C959" s="1">
        <v>44740.32217835648</v>
      </c>
      <c r="D959" s="1">
        <v>44840</v>
      </c>
      <c r="E959" t="s">
        <v>170</v>
      </c>
      <c r="G959" t="s">
        <v>113</v>
      </c>
      <c r="H959" t="s">
        <v>113</v>
      </c>
      <c r="I959" t="s">
        <v>113</v>
      </c>
      <c r="J959" t="s">
        <v>1448</v>
      </c>
      <c r="K959" t="s">
        <v>1449</v>
      </c>
      <c r="L959" t="s">
        <v>1450</v>
      </c>
      <c r="M959" t="s">
        <v>1451</v>
      </c>
      <c r="N959" t="s">
        <v>117</v>
      </c>
      <c r="O959" t="s">
        <v>118</v>
      </c>
      <c r="P959" s="4">
        <v>96950</v>
      </c>
      <c r="Q959" t="s">
        <v>119</v>
      </c>
      <c r="R959" t="s">
        <v>118</v>
      </c>
      <c r="S959" s="5">
        <v>16702355323</v>
      </c>
      <c r="U959">
        <v>812112</v>
      </c>
      <c r="V959" t="s">
        <v>120</v>
      </c>
      <c r="X959" t="s">
        <v>1452</v>
      </c>
      <c r="Y959" t="s">
        <v>1453</v>
      </c>
      <c r="Z959" t="s">
        <v>1454</v>
      </c>
      <c r="AA959" t="s">
        <v>144</v>
      </c>
      <c r="AB959" t="s">
        <v>1450</v>
      </c>
      <c r="AC959" t="s">
        <v>1451</v>
      </c>
      <c r="AD959" t="s">
        <v>117</v>
      </c>
      <c r="AE959" t="s">
        <v>118</v>
      </c>
      <c r="AF959" s="4">
        <v>96950</v>
      </c>
      <c r="AG959" t="s">
        <v>119</v>
      </c>
      <c r="AH959" t="s">
        <v>118</v>
      </c>
      <c r="AI959" s="5">
        <v>16702355323</v>
      </c>
      <c r="AK959" t="s">
        <v>1455</v>
      </c>
      <c r="BC959" t="str">
        <f>"39-5012.00"</f>
        <v>39-5012.00</v>
      </c>
      <c r="BD959" t="s">
        <v>806</v>
      </c>
      <c r="BE959" t="s">
        <v>1456</v>
      </c>
      <c r="BF959" t="s">
        <v>1457</v>
      </c>
      <c r="BG959">
        <v>5</v>
      </c>
      <c r="BH959">
        <v>5</v>
      </c>
      <c r="BI959" s="1">
        <v>44835</v>
      </c>
      <c r="BJ959" s="1">
        <v>45199</v>
      </c>
      <c r="BK959" s="1">
        <v>44840</v>
      </c>
      <c r="BL959" s="1">
        <v>45199</v>
      </c>
      <c r="BM959">
        <v>40</v>
      </c>
      <c r="BN959">
        <v>0</v>
      </c>
      <c r="BO959">
        <v>8</v>
      </c>
      <c r="BP959">
        <v>8</v>
      </c>
      <c r="BQ959">
        <v>8</v>
      </c>
      <c r="BR959">
        <v>8</v>
      </c>
      <c r="BS959">
        <v>8</v>
      </c>
      <c r="BT959">
        <v>0</v>
      </c>
      <c r="BU959" t="str">
        <f>"9:00 AM"</f>
        <v>9:00 AM</v>
      </c>
      <c r="BV959" t="str">
        <f>"6:00 PM"</f>
        <v>6:00 PM</v>
      </c>
      <c r="BW959" t="s">
        <v>164</v>
      </c>
      <c r="BX959">
        <v>0</v>
      </c>
      <c r="BY959">
        <v>12</v>
      </c>
      <c r="BZ959" t="s">
        <v>113</v>
      </c>
      <c r="CB959" t="s">
        <v>1458</v>
      </c>
      <c r="CC959" t="s">
        <v>1459</v>
      </c>
      <c r="CD959" t="s">
        <v>1451</v>
      </c>
      <c r="CE959" t="s">
        <v>117</v>
      </c>
      <c r="CF959" t="s">
        <v>118</v>
      </c>
      <c r="CG959" s="4">
        <v>96950</v>
      </c>
      <c r="CH959" s="2">
        <v>7.52</v>
      </c>
      <c r="CI959" s="2">
        <v>8.5</v>
      </c>
      <c r="CJ959" s="2">
        <v>11.28</v>
      </c>
      <c r="CK959" s="2">
        <v>12.75</v>
      </c>
      <c r="CL959" t="s">
        <v>131</v>
      </c>
      <c r="CM959" t="s">
        <v>132</v>
      </c>
      <c r="CN959" t="s">
        <v>1330</v>
      </c>
      <c r="CP959" t="s">
        <v>113</v>
      </c>
      <c r="CQ959" t="s">
        <v>134</v>
      </c>
      <c r="CR959" t="s">
        <v>134</v>
      </c>
      <c r="CS959" t="s">
        <v>134</v>
      </c>
      <c r="CT959" t="s">
        <v>132</v>
      </c>
      <c r="CU959" t="s">
        <v>134</v>
      </c>
      <c r="CV959" t="s">
        <v>132</v>
      </c>
      <c r="CW959" t="s">
        <v>1460</v>
      </c>
      <c r="CX959" s="5">
        <v>16702355323</v>
      </c>
      <c r="CY959" t="s">
        <v>1455</v>
      </c>
      <c r="CZ959" t="s">
        <v>132</v>
      </c>
      <c r="DA959" t="s">
        <v>134</v>
      </c>
      <c r="DB959" t="s">
        <v>113</v>
      </c>
    </row>
    <row r="960" spans="1:111" ht="14.45" customHeight="1" x14ac:dyDescent="0.25">
      <c r="A960" t="s">
        <v>1461</v>
      </c>
      <c r="B960" t="s">
        <v>356</v>
      </c>
      <c r="C960" s="1">
        <v>44726.131279976849</v>
      </c>
      <c r="D960" s="1">
        <v>44840</v>
      </c>
      <c r="E960" t="s">
        <v>112</v>
      </c>
      <c r="F960" s="1">
        <v>44833.833333333336</v>
      </c>
      <c r="G960" t="s">
        <v>134</v>
      </c>
      <c r="H960" t="s">
        <v>113</v>
      </c>
      <c r="I960" t="s">
        <v>113</v>
      </c>
      <c r="J960" t="s">
        <v>173</v>
      </c>
      <c r="K960" t="s">
        <v>174</v>
      </c>
      <c r="L960" t="s">
        <v>175</v>
      </c>
      <c r="N960" t="s">
        <v>141</v>
      </c>
      <c r="O960" t="s">
        <v>118</v>
      </c>
      <c r="P960" s="4">
        <v>96950</v>
      </c>
      <c r="Q960" t="s">
        <v>119</v>
      </c>
      <c r="S960" s="5">
        <v>16702345900</v>
      </c>
      <c r="T960">
        <v>575</v>
      </c>
      <c r="U960">
        <v>721110</v>
      </c>
      <c r="V960" t="s">
        <v>120</v>
      </c>
      <c r="X960" t="s">
        <v>176</v>
      </c>
      <c r="Y960" t="s">
        <v>177</v>
      </c>
      <c r="AA960" t="s">
        <v>178</v>
      </c>
      <c r="AB960" t="s">
        <v>175</v>
      </c>
      <c r="AD960" t="s">
        <v>141</v>
      </c>
      <c r="AE960" t="s">
        <v>118</v>
      </c>
      <c r="AF960" s="4">
        <v>96950</v>
      </c>
      <c r="AG960" t="s">
        <v>119</v>
      </c>
      <c r="AI960" s="5">
        <v>16702345900</v>
      </c>
      <c r="AJ960">
        <v>575</v>
      </c>
      <c r="AK960" t="s">
        <v>179</v>
      </c>
      <c r="BC960" t="str">
        <f>"49-9071.00"</f>
        <v>49-9071.00</v>
      </c>
      <c r="BD960" t="s">
        <v>240</v>
      </c>
      <c r="BE960" t="s">
        <v>357</v>
      </c>
      <c r="BF960" t="s">
        <v>358</v>
      </c>
      <c r="BG960">
        <v>1</v>
      </c>
      <c r="BI960" s="1">
        <v>44835</v>
      </c>
      <c r="BJ960" s="1">
        <v>45930</v>
      </c>
      <c r="BM960">
        <v>40</v>
      </c>
      <c r="BN960">
        <v>0</v>
      </c>
      <c r="BO960">
        <v>8</v>
      </c>
      <c r="BP960">
        <v>6</v>
      </c>
      <c r="BQ960">
        <v>7</v>
      </c>
      <c r="BR960">
        <v>6</v>
      </c>
      <c r="BS960">
        <v>7</v>
      </c>
      <c r="BT960">
        <v>6</v>
      </c>
      <c r="BU960" t="str">
        <f>"6:00 AM"</f>
        <v>6:00 AM</v>
      </c>
      <c r="BV960" t="str">
        <f>"3:00 PM"</f>
        <v>3:00 PM</v>
      </c>
      <c r="BW960" t="s">
        <v>164</v>
      </c>
      <c r="BX960">
        <v>6</v>
      </c>
      <c r="BY960">
        <v>24</v>
      </c>
      <c r="BZ960" t="s">
        <v>113</v>
      </c>
      <c r="CB960" t="s">
        <v>183</v>
      </c>
      <c r="CC960" t="s">
        <v>184</v>
      </c>
      <c r="CE960" t="s">
        <v>141</v>
      </c>
      <c r="CF960" t="s">
        <v>118</v>
      </c>
      <c r="CG960" s="4">
        <v>96950</v>
      </c>
      <c r="CH960" s="2">
        <v>8.7200000000000006</v>
      </c>
      <c r="CI960" s="2">
        <v>8.7200000000000006</v>
      </c>
      <c r="CJ960" s="2">
        <v>13.08</v>
      </c>
      <c r="CK960" s="2">
        <v>13.08</v>
      </c>
      <c r="CL960" t="s">
        <v>131</v>
      </c>
      <c r="CN960" t="s">
        <v>133</v>
      </c>
      <c r="CP960" t="s">
        <v>113</v>
      </c>
      <c r="CQ960" t="s">
        <v>134</v>
      </c>
      <c r="CR960" t="s">
        <v>113</v>
      </c>
      <c r="CS960" t="s">
        <v>134</v>
      </c>
      <c r="CT960" t="s">
        <v>132</v>
      </c>
      <c r="CU960" t="s">
        <v>134</v>
      </c>
      <c r="CV960" t="s">
        <v>132</v>
      </c>
      <c r="CW960" t="s">
        <v>1462</v>
      </c>
      <c r="CX960" s="5">
        <v>16702345900</v>
      </c>
      <c r="CY960" t="s">
        <v>179</v>
      </c>
      <c r="CZ960" t="s">
        <v>132</v>
      </c>
      <c r="DA960" t="s">
        <v>134</v>
      </c>
      <c r="DB960" t="s">
        <v>113</v>
      </c>
    </row>
    <row r="961" spans="1:111" ht="14.45" customHeight="1" x14ac:dyDescent="0.25">
      <c r="A961" t="s">
        <v>1463</v>
      </c>
      <c r="B961" t="s">
        <v>187</v>
      </c>
      <c r="C961" s="1">
        <v>44735.981486111108</v>
      </c>
      <c r="D961" s="1">
        <v>44840</v>
      </c>
      <c r="E961" t="s">
        <v>170</v>
      </c>
      <c r="G961" t="s">
        <v>113</v>
      </c>
      <c r="H961" t="s">
        <v>113</v>
      </c>
      <c r="I961" t="s">
        <v>113</v>
      </c>
      <c r="J961" t="s">
        <v>788</v>
      </c>
      <c r="K961" t="s">
        <v>789</v>
      </c>
      <c r="L961" t="s">
        <v>790</v>
      </c>
      <c r="N961" t="s">
        <v>117</v>
      </c>
      <c r="O961" t="s">
        <v>118</v>
      </c>
      <c r="P961" s="4">
        <v>96950</v>
      </c>
      <c r="Q961" t="s">
        <v>119</v>
      </c>
      <c r="R961">
        <v>96950</v>
      </c>
      <c r="S961" s="5" t="s">
        <v>791</v>
      </c>
      <c r="U961">
        <v>72251</v>
      </c>
      <c r="V961" t="s">
        <v>120</v>
      </c>
      <c r="X961" t="s">
        <v>792</v>
      </c>
      <c r="Y961" t="s">
        <v>793</v>
      </c>
      <c r="Z961" t="s">
        <v>794</v>
      </c>
      <c r="AA961" t="s">
        <v>144</v>
      </c>
      <c r="AB961" t="s">
        <v>795</v>
      </c>
      <c r="AD961" t="s">
        <v>117</v>
      </c>
      <c r="AE961" t="s">
        <v>118</v>
      </c>
      <c r="AF961" s="4">
        <v>96950</v>
      </c>
      <c r="AG961" t="s">
        <v>119</v>
      </c>
      <c r="AH961" t="s">
        <v>117</v>
      </c>
      <c r="AI961" s="5">
        <v>16702358641</v>
      </c>
      <c r="AK961" t="s">
        <v>796</v>
      </c>
      <c r="BC961" t="str">
        <f>"35-2014.00"</f>
        <v>35-2014.00</v>
      </c>
      <c r="BD961" t="s">
        <v>287</v>
      </c>
      <c r="BE961" t="s">
        <v>797</v>
      </c>
      <c r="BF961" t="s">
        <v>289</v>
      </c>
      <c r="BG961">
        <v>2</v>
      </c>
      <c r="BH961">
        <v>2</v>
      </c>
      <c r="BI961" s="1">
        <v>44835</v>
      </c>
      <c r="BJ961" s="1">
        <v>45199</v>
      </c>
      <c r="BK961" s="1">
        <v>44840</v>
      </c>
      <c r="BL961" s="1">
        <v>45199</v>
      </c>
      <c r="BM961">
        <v>35</v>
      </c>
      <c r="BN961">
        <v>7</v>
      </c>
      <c r="BO961">
        <v>7</v>
      </c>
      <c r="BP961">
        <v>0</v>
      </c>
      <c r="BQ961">
        <v>7</v>
      </c>
      <c r="BR961">
        <v>0</v>
      </c>
      <c r="BS961">
        <v>7</v>
      </c>
      <c r="BT961">
        <v>7</v>
      </c>
      <c r="BU961" t="str">
        <f>"6:00 AM"</f>
        <v>6:00 AM</v>
      </c>
      <c r="BV961" t="str">
        <f>"1:00 PM"</f>
        <v>1:00 PM</v>
      </c>
      <c r="BW961" t="s">
        <v>164</v>
      </c>
      <c r="BX961">
        <v>0</v>
      </c>
      <c r="BY961">
        <v>12</v>
      </c>
      <c r="BZ961" t="s">
        <v>113</v>
      </c>
      <c r="CB961" s="3" t="s">
        <v>1464</v>
      </c>
      <c r="CC961" t="s">
        <v>795</v>
      </c>
      <c r="CD961" t="s">
        <v>606</v>
      </c>
      <c r="CE961" t="s">
        <v>117</v>
      </c>
      <c r="CF961" t="s">
        <v>118</v>
      </c>
      <c r="CG961" s="4">
        <v>96950</v>
      </c>
      <c r="CH961" s="2">
        <v>8.17</v>
      </c>
      <c r="CI961" s="2">
        <v>8.17</v>
      </c>
      <c r="CJ961" s="2">
        <v>12.26</v>
      </c>
      <c r="CK961" s="2">
        <v>12.26</v>
      </c>
      <c r="CL961" t="s">
        <v>131</v>
      </c>
      <c r="CM961" t="s">
        <v>132</v>
      </c>
      <c r="CN961" t="s">
        <v>133</v>
      </c>
      <c r="CP961" t="s">
        <v>113</v>
      </c>
      <c r="CQ961" t="s">
        <v>134</v>
      </c>
      <c r="CR961" t="s">
        <v>113</v>
      </c>
      <c r="CS961" t="s">
        <v>134</v>
      </c>
      <c r="CT961" t="s">
        <v>132</v>
      </c>
      <c r="CU961" t="s">
        <v>134</v>
      </c>
      <c r="CV961" t="s">
        <v>132</v>
      </c>
      <c r="CW961" t="s">
        <v>799</v>
      </c>
      <c r="CX961" s="5">
        <v>16702358641</v>
      </c>
      <c r="CY961" t="s">
        <v>796</v>
      </c>
      <c r="CZ961" t="s">
        <v>132</v>
      </c>
      <c r="DA961" t="s">
        <v>134</v>
      </c>
      <c r="DB961" t="s">
        <v>113</v>
      </c>
    </row>
    <row r="962" spans="1:111" ht="14.45" customHeight="1" x14ac:dyDescent="0.25">
      <c r="A962" t="s">
        <v>1465</v>
      </c>
      <c r="B962" t="s">
        <v>187</v>
      </c>
      <c r="C962" s="1">
        <v>44741.904772453701</v>
      </c>
      <c r="D962" s="1">
        <v>44840</v>
      </c>
      <c r="E962" t="s">
        <v>170</v>
      </c>
      <c r="G962" t="s">
        <v>113</v>
      </c>
      <c r="H962" t="s">
        <v>113</v>
      </c>
      <c r="I962" t="s">
        <v>113</v>
      </c>
      <c r="J962" t="s">
        <v>1466</v>
      </c>
      <c r="K962" t="s">
        <v>1466</v>
      </c>
      <c r="L962" t="s">
        <v>1467</v>
      </c>
      <c r="N962" t="s">
        <v>141</v>
      </c>
      <c r="O962" t="s">
        <v>118</v>
      </c>
      <c r="P962" s="4">
        <v>96950</v>
      </c>
      <c r="Q962" t="s">
        <v>119</v>
      </c>
      <c r="S962" s="5">
        <v>16702349083</v>
      </c>
      <c r="U962">
        <v>811111</v>
      </c>
      <c r="V962" t="s">
        <v>120</v>
      </c>
      <c r="X962" t="s">
        <v>1468</v>
      </c>
      <c r="Y962" t="s">
        <v>1469</v>
      </c>
      <c r="Z962" t="s">
        <v>1470</v>
      </c>
      <c r="AA962" t="s">
        <v>326</v>
      </c>
      <c r="AB962" t="s">
        <v>1467</v>
      </c>
      <c r="AD962" t="s">
        <v>141</v>
      </c>
      <c r="AE962" t="s">
        <v>118</v>
      </c>
      <c r="AF962" s="4">
        <v>96950</v>
      </c>
      <c r="AG962" t="s">
        <v>119</v>
      </c>
      <c r="AI962" s="5">
        <v>16702349083</v>
      </c>
      <c r="AK962" t="s">
        <v>1471</v>
      </c>
      <c r="BC962" t="str">
        <f>"49-3042.00"</f>
        <v>49-3042.00</v>
      </c>
      <c r="BD962" t="s">
        <v>1472</v>
      </c>
      <c r="BE962" t="s">
        <v>1473</v>
      </c>
      <c r="BF962" t="s">
        <v>1474</v>
      </c>
      <c r="BG962">
        <v>1</v>
      </c>
      <c r="BH962">
        <v>1</v>
      </c>
      <c r="BI962" s="1">
        <v>44835</v>
      </c>
      <c r="BJ962" s="1">
        <v>45199</v>
      </c>
      <c r="BK962" s="1">
        <v>44840</v>
      </c>
      <c r="BL962" s="1">
        <v>45199</v>
      </c>
      <c r="BM962">
        <v>35</v>
      </c>
      <c r="BN962">
        <v>0</v>
      </c>
      <c r="BO962">
        <v>7</v>
      </c>
      <c r="BP962">
        <v>7</v>
      </c>
      <c r="BQ962">
        <v>7</v>
      </c>
      <c r="BR962">
        <v>7</v>
      </c>
      <c r="BS962">
        <v>7</v>
      </c>
      <c r="BT962">
        <v>0</v>
      </c>
      <c r="BU962" t="str">
        <f>"9:00 AM"</f>
        <v>9:00 AM</v>
      </c>
      <c r="BV962" t="str">
        <f>"5:00 PM"</f>
        <v>5:00 PM</v>
      </c>
      <c r="BW962" t="s">
        <v>164</v>
      </c>
      <c r="BX962">
        <v>0</v>
      </c>
      <c r="BY962">
        <v>24</v>
      </c>
      <c r="BZ962" t="s">
        <v>113</v>
      </c>
      <c r="CB962" s="3" t="s">
        <v>1475</v>
      </c>
      <c r="CC962" t="s">
        <v>1476</v>
      </c>
      <c r="CD962" t="s">
        <v>1477</v>
      </c>
      <c r="CE962" t="s">
        <v>141</v>
      </c>
      <c r="CF962" t="s">
        <v>118</v>
      </c>
      <c r="CG962" s="4">
        <v>96950</v>
      </c>
      <c r="CH962" s="2">
        <v>10.15</v>
      </c>
      <c r="CI962" s="2">
        <v>10.15</v>
      </c>
      <c r="CJ962" s="2">
        <v>15.23</v>
      </c>
      <c r="CK962" s="2">
        <v>15.23</v>
      </c>
      <c r="CL962" t="s">
        <v>131</v>
      </c>
      <c r="CN962" t="s">
        <v>133</v>
      </c>
      <c r="CP962" t="s">
        <v>113</v>
      </c>
      <c r="CQ962" t="s">
        <v>134</v>
      </c>
      <c r="CR962" t="s">
        <v>113</v>
      </c>
      <c r="CS962" t="s">
        <v>134</v>
      </c>
      <c r="CT962" t="s">
        <v>132</v>
      </c>
      <c r="CU962" t="s">
        <v>134</v>
      </c>
      <c r="CV962" t="s">
        <v>132</v>
      </c>
      <c r="CW962" t="s">
        <v>1478</v>
      </c>
      <c r="CX962" s="5">
        <v>16702349083</v>
      </c>
      <c r="CY962" t="s">
        <v>1471</v>
      </c>
      <c r="CZ962" t="s">
        <v>624</v>
      </c>
      <c r="DA962" t="s">
        <v>134</v>
      </c>
      <c r="DB962" t="s">
        <v>113</v>
      </c>
    </row>
    <row r="963" spans="1:111" ht="14.45" customHeight="1" x14ac:dyDescent="0.25">
      <c r="A963" t="s">
        <v>1479</v>
      </c>
      <c r="B963" t="s">
        <v>111</v>
      </c>
      <c r="C963" s="1">
        <v>44775.80000127315</v>
      </c>
      <c r="D963" s="1">
        <v>44840</v>
      </c>
      <c r="E963" t="s">
        <v>112</v>
      </c>
      <c r="F963" s="1">
        <v>44830.833333333336</v>
      </c>
      <c r="G963" t="s">
        <v>113</v>
      </c>
      <c r="H963" t="s">
        <v>113</v>
      </c>
      <c r="I963" t="s">
        <v>113</v>
      </c>
      <c r="J963" t="s">
        <v>1434</v>
      </c>
      <c r="L963" t="s">
        <v>1435</v>
      </c>
      <c r="N963" t="s">
        <v>141</v>
      </c>
      <c r="O963" t="s">
        <v>118</v>
      </c>
      <c r="P963" s="4">
        <v>96950</v>
      </c>
      <c r="Q963" t="s">
        <v>119</v>
      </c>
      <c r="S963" s="5">
        <v>16702341629</v>
      </c>
      <c r="U963">
        <v>44413</v>
      </c>
      <c r="V963" t="s">
        <v>120</v>
      </c>
      <c r="X963" t="s">
        <v>1436</v>
      </c>
      <c r="Y963" t="s">
        <v>1437</v>
      </c>
      <c r="Z963" t="s">
        <v>1438</v>
      </c>
      <c r="AA963" t="s">
        <v>326</v>
      </c>
      <c r="AB963" t="s">
        <v>1480</v>
      </c>
      <c r="AD963" t="s">
        <v>141</v>
      </c>
      <c r="AE963" t="s">
        <v>118</v>
      </c>
      <c r="AF963" s="4">
        <v>96950</v>
      </c>
      <c r="AG963" t="s">
        <v>119</v>
      </c>
      <c r="AI963" s="5">
        <v>16702341629</v>
      </c>
      <c r="AK963" t="s">
        <v>1439</v>
      </c>
      <c r="BC963" t="str">
        <f>"49-3023.00"</f>
        <v>49-3023.00</v>
      </c>
      <c r="BD963" t="s">
        <v>1481</v>
      </c>
      <c r="BE963" t="s">
        <v>1482</v>
      </c>
      <c r="BF963" t="s">
        <v>1483</v>
      </c>
      <c r="BG963">
        <v>2</v>
      </c>
      <c r="BI963" s="1">
        <v>44832</v>
      </c>
      <c r="BJ963" s="1">
        <v>45196</v>
      </c>
      <c r="BM963">
        <v>35</v>
      </c>
      <c r="BN963">
        <v>0</v>
      </c>
      <c r="BO963">
        <v>6</v>
      </c>
      <c r="BP963">
        <v>6</v>
      </c>
      <c r="BQ963">
        <v>6</v>
      </c>
      <c r="BR963">
        <v>6</v>
      </c>
      <c r="BS963">
        <v>6</v>
      </c>
      <c r="BT963">
        <v>5</v>
      </c>
      <c r="BU963" t="str">
        <f>"8:00 AM"</f>
        <v>8:00 AM</v>
      </c>
      <c r="BV963" t="str">
        <f>"5:00 PM"</f>
        <v>5:00 PM</v>
      </c>
      <c r="BW963" t="s">
        <v>164</v>
      </c>
      <c r="BX963">
        <v>0</v>
      </c>
      <c r="BY963">
        <v>24</v>
      </c>
      <c r="BZ963" t="s">
        <v>113</v>
      </c>
      <c r="CB963" t="s">
        <v>1484</v>
      </c>
      <c r="CC963" t="s">
        <v>1485</v>
      </c>
      <c r="CD963" t="s">
        <v>1435</v>
      </c>
      <c r="CE963" t="s">
        <v>141</v>
      </c>
      <c r="CF963" t="s">
        <v>118</v>
      </c>
      <c r="CG963" s="4">
        <v>96950</v>
      </c>
      <c r="CH963" s="2">
        <v>9.93</v>
      </c>
      <c r="CI963" s="2">
        <v>9.93</v>
      </c>
      <c r="CJ963" s="2">
        <v>14.9</v>
      </c>
      <c r="CK963" s="2">
        <v>14.9</v>
      </c>
      <c r="CL963" t="s">
        <v>131</v>
      </c>
      <c r="CN963" t="s">
        <v>133</v>
      </c>
      <c r="CP963" t="s">
        <v>113</v>
      </c>
      <c r="CQ963" t="s">
        <v>134</v>
      </c>
      <c r="CR963" t="s">
        <v>113</v>
      </c>
      <c r="CS963" t="s">
        <v>134</v>
      </c>
      <c r="CT963" t="s">
        <v>132</v>
      </c>
      <c r="CU963" t="s">
        <v>134</v>
      </c>
      <c r="CV963" t="s">
        <v>132</v>
      </c>
      <c r="CW963" t="s">
        <v>1486</v>
      </c>
      <c r="CX963" s="5">
        <v>16702341629</v>
      </c>
      <c r="CY963" t="s">
        <v>1439</v>
      </c>
      <c r="CZ963" t="s">
        <v>132</v>
      </c>
      <c r="DA963" t="s">
        <v>134</v>
      </c>
      <c r="DB963" t="s">
        <v>113</v>
      </c>
      <c r="DC963" t="s">
        <v>128</v>
      </c>
    </row>
    <row r="964" spans="1:111" ht="14.45" customHeight="1" x14ac:dyDescent="0.25">
      <c r="A964" t="s">
        <v>1487</v>
      </c>
      <c r="B964" t="s">
        <v>111</v>
      </c>
      <c r="C964" s="1">
        <v>44734.331403935183</v>
      </c>
      <c r="D964" s="1">
        <v>44840</v>
      </c>
      <c r="E964" t="s">
        <v>112</v>
      </c>
      <c r="F964" s="1">
        <v>44833.833333333336</v>
      </c>
      <c r="G964" t="s">
        <v>134</v>
      </c>
      <c r="H964" t="s">
        <v>113</v>
      </c>
      <c r="I964" t="s">
        <v>113</v>
      </c>
      <c r="J964" t="s">
        <v>173</v>
      </c>
      <c r="K964" t="s">
        <v>174</v>
      </c>
      <c r="L964" t="s">
        <v>175</v>
      </c>
      <c r="N964" t="s">
        <v>141</v>
      </c>
      <c r="O964" t="s">
        <v>118</v>
      </c>
      <c r="P964" s="4">
        <v>96950</v>
      </c>
      <c r="Q964" t="s">
        <v>119</v>
      </c>
      <c r="S964" s="5">
        <v>16702345900</v>
      </c>
      <c r="T964">
        <v>575</v>
      </c>
      <c r="U964">
        <v>721110</v>
      </c>
      <c r="V964" t="s">
        <v>120</v>
      </c>
      <c r="X964" t="s">
        <v>176</v>
      </c>
      <c r="Y964" t="s">
        <v>177</v>
      </c>
      <c r="AA964" t="s">
        <v>178</v>
      </c>
      <c r="AB964" t="s">
        <v>175</v>
      </c>
      <c r="AD964" t="s">
        <v>141</v>
      </c>
      <c r="AE964" t="s">
        <v>118</v>
      </c>
      <c r="AF964" s="4">
        <v>96950</v>
      </c>
      <c r="AG964" t="s">
        <v>119</v>
      </c>
      <c r="AI964" s="5">
        <v>16702345900</v>
      </c>
      <c r="AJ964">
        <v>574</v>
      </c>
      <c r="AK964" t="s">
        <v>179</v>
      </c>
      <c r="BC964" t="str">
        <f>"43-3031.00"</f>
        <v>43-3031.00</v>
      </c>
      <c r="BD964" t="s">
        <v>316</v>
      </c>
      <c r="BE964" t="s">
        <v>1488</v>
      </c>
      <c r="BF964" t="s">
        <v>149</v>
      </c>
      <c r="BG964">
        <v>1</v>
      </c>
      <c r="BI964" s="1">
        <v>44835</v>
      </c>
      <c r="BJ964" s="1">
        <v>45930</v>
      </c>
      <c r="BM964">
        <v>40</v>
      </c>
      <c r="BN964">
        <v>0</v>
      </c>
      <c r="BO964">
        <v>8</v>
      </c>
      <c r="BP964">
        <v>8</v>
      </c>
      <c r="BQ964">
        <v>8</v>
      </c>
      <c r="BR964">
        <v>8</v>
      </c>
      <c r="BS964">
        <v>8</v>
      </c>
      <c r="BT964">
        <v>0</v>
      </c>
      <c r="BU964" t="str">
        <f>"8:00 AM"</f>
        <v>8:00 AM</v>
      </c>
      <c r="BV964" t="str">
        <f>"5:00 PM"</f>
        <v>5:00 PM</v>
      </c>
      <c r="BW964" t="s">
        <v>164</v>
      </c>
      <c r="BX964">
        <v>6</v>
      </c>
      <c r="BY964">
        <v>24</v>
      </c>
      <c r="BZ964" t="s">
        <v>113</v>
      </c>
      <c r="CB964" t="s">
        <v>183</v>
      </c>
      <c r="CC964" t="s">
        <v>184</v>
      </c>
      <c r="CE964" t="s">
        <v>141</v>
      </c>
      <c r="CF964" t="s">
        <v>118</v>
      </c>
      <c r="CG964" s="4">
        <v>96950</v>
      </c>
      <c r="CH964" s="2">
        <v>10.16</v>
      </c>
      <c r="CI964" s="2">
        <v>10.16</v>
      </c>
      <c r="CJ964" s="2">
        <v>15.24</v>
      </c>
      <c r="CK964" s="2">
        <v>16.239999999999998</v>
      </c>
      <c r="CL964" t="s">
        <v>131</v>
      </c>
      <c r="CN964" t="s">
        <v>133</v>
      </c>
      <c r="CP964" t="s">
        <v>113</v>
      </c>
      <c r="CQ964" t="s">
        <v>134</v>
      </c>
      <c r="CR964" t="s">
        <v>113</v>
      </c>
      <c r="CS964" t="s">
        <v>134</v>
      </c>
      <c r="CT964" t="s">
        <v>132</v>
      </c>
      <c r="CU964" t="s">
        <v>134</v>
      </c>
      <c r="CV964" t="s">
        <v>132</v>
      </c>
      <c r="CW964" t="s">
        <v>1489</v>
      </c>
      <c r="CX964" s="5">
        <v>16702345900</v>
      </c>
      <c r="CY964" t="s">
        <v>179</v>
      </c>
      <c r="CZ964" t="s">
        <v>132</v>
      </c>
      <c r="DA964" t="s">
        <v>134</v>
      </c>
      <c r="DB964" t="s">
        <v>113</v>
      </c>
    </row>
    <row r="965" spans="1:111" ht="14.45" customHeight="1" x14ac:dyDescent="0.25">
      <c r="A965" t="s">
        <v>1490</v>
      </c>
      <c r="B965" t="s">
        <v>313</v>
      </c>
      <c r="C965" s="1">
        <v>44735.902010185186</v>
      </c>
      <c r="D965" s="1">
        <v>44840</v>
      </c>
      <c r="E965" t="s">
        <v>112</v>
      </c>
      <c r="F965" s="1">
        <v>44833.833333333336</v>
      </c>
      <c r="G965" t="s">
        <v>113</v>
      </c>
      <c r="H965" t="s">
        <v>113</v>
      </c>
      <c r="I965" t="s">
        <v>113</v>
      </c>
      <c r="J965" t="s">
        <v>788</v>
      </c>
      <c r="K965" t="s">
        <v>789</v>
      </c>
      <c r="L965" t="s">
        <v>795</v>
      </c>
      <c r="N965" t="s">
        <v>117</v>
      </c>
      <c r="O965" t="s">
        <v>118</v>
      </c>
      <c r="P965" s="4">
        <v>96950</v>
      </c>
      <c r="Q965" t="s">
        <v>119</v>
      </c>
      <c r="R965" t="s">
        <v>117</v>
      </c>
      <c r="S965" s="5">
        <v>16702358641</v>
      </c>
      <c r="U965">
        <v>72251</v>
      </c>
      <c r="V965" t="s">
        <v>120</v>
      </c>
      <c r="X965" t="s">
        <v>792</v>
      </c>
      <c r="Y965" t="s">
        <v>793</v>
      </c>
      <c r="Z965" t="s">
        <v>794</v>
      </c>
      <c r="AA965" t="s">
        <v>144</v>
      </c>
      <c r="AB965" t="s">
        <v>795</v>
      </c>
      <c r="AD965" t="s">
        <v>117</v>
      </c>
      <c r="AE965" t="s">
        <v>118</v>
      </c>
      <c r="AF965" s="4">
        <v>96950</v>
      </c>
      <c r="AG965" t="s">
        <v>119</v>
      </c>
      <c r="AH965" t="s">
        <v>117</v>
      </c>
      <c r="AI965" s="5">
        <v>16702358641</v>
      </c>
      <c r="AK965" t="s">
        <v>796</v>
      </c>
      <c r="BC965" t="str">
        <f>"35-3022.00"</f>
        <v>35-3022.00</v>
      </c>
      <c r="BD965" t="s">
        <v>1491</v>
      </c>
      <c r="BE965" t="s">
        <v>1492</v>
      </c>
      <c r="BF965" t="s">
        <v>1493</v>
      </c>
      <c r="BG965">
        <v>3</v>
      </c>
      <c r="BH965">
        <v>1</v>
      </c>
      <c r="BI965" s="1">
        <v>44835</v>
      </c>
      <c r="BJ965" s="1">
        <v>45199</v>
      </c>
      <c r="BK965" s="1">
        <v>44840</v>
      </c>
      <c r="BL965" s="1">
        <v>45199</v>
      </c>
      <c r="BM965">
        <v>35</v>
      </c>
      <c r="BN965">
        <v>0</v>
      </c>
      <c r="BO965">
        <v>7</v>
      </c>
      <c r="BP965">
        <v>0</v>
      </c>
      <c r="BQ965">
        <v>7</v>
      </c>
      <c r="BR965">
        <v>7</v>
      </c>
      <c r="BS965">
        <v>7</v>
      </c>
      <c r="BT965">
        <v>7</v>
      </c>
      <c r="BU965" t="str">
        <f>"6:00 AM"</f>
        <v>6:00 AM</v>
      </c>
      <c r="BV965" t="str">
        <f>"1:00 PM"</f>
        <v>1:00 PM</v>
      </c>
      <c r="BW965" t="s">
        <v>164</v>
      </c>
      <c r="BX965">
        <v>0</v>
      </c>
      <c r="BY965">
        <v>3</v>
      </c>
      <c r="BZ965" t="s">
        <v>113</v>
      </c>
      <c r="CB965" s="3" t="s">
        <v>1494</v>
      </c>
      <c r="CC965" t="s">
        <v>1495</v>
      </c>
      <c r="CD965" t="s">
        <v>606</v>
      </c>
      <c r="CE965" t="s">
        <v>117</v>
      </c>
      <c r="CF965" t="s">
        <v>118</v>
      </c>
      <c r="CG965" s="4">
        <v>96950</v>
      </c>
      <c r="CH965" s="2">
        <v>7.5</v>
      </c>
      <c r="CI965" s="2">
        <v>8.15</v>
      </c>
      <c r="CJ965" s="2">
        <v>11.25</v>
      </c>
      <c r="CK965" s="2">
        <v>12.23</v>
      </c>
      <c r="CL965" t="s">
        <v>131</v>
      </c>
      <c r="CM965" t="s">
        <v>132</v>
      </c>
      <c r="CN965" t="s">
        <v>133</v>
      </c>
      <c r="CP965" t="s">
        <v>113</v>
      </c>
      <c r="CQ965" t="s">
        <v>134</v>
      </c>
      <c r="CR965" t="s">
        <v>113</v>
      </c>
      <c r="CS965" t="s">
        <v>134</v>
      </c>
      <c r="CT965" t="s">
        <v>132</v>
      </c>
      <c r="CU965" t="s">
        <v>134</v>
      </c>
      <c r="CV965" t="s">
        <v>132</v>
      </c>
      <c r="CW965" t="s">
        <v>799</v>
      </c>
      <c r="CX965" s="5">
        <v>16702358641</v>
      </c>
      <c r="CY965" t="s">
        <v>796</v>
      </c>
      <c r="CZ965" t="s">
        <v>132</v>
      </c>
      <c r="DA965" t="s">
        <v>134</v>
      </c>
      <c r="DB965" t="s">
        <v>113</v>
      </c>
    </row>
    <row r="966" spans="1:111" ht="14.45" customHeight="1" x14ac:dyDescent="0.25">
      <c r="A966" t="s">
        <v>1496</v>
      </c>
      <c r="B966" t="s">
        <v>356</v>
      </c>
      <c r="C966" s="1">
        <v>44749.65042604167</v>
      </c>
      <c r="D966" s="1">
        <v>44840</v>
      </c>
      <c r="E966" t="s">
        <v>112</v>
      </c>
      <c r="F966" s="1">
        <v>44833.833333333336</v>
      </c>
      <c r="G966" t="s">
        <v>134</v>
      </c>
      <c r="H966" t="s">
        <v>113</v>
      </c>
      <c r="I966" t="s">
        <v>113</v>
      </c>
      <c r="J966" t="s">
        <v>1497</v>
      </c>
      <c r="L966" t="s">
        <v>1498</v>
      </c>
      <c r="N966" t="s">
        <v>117</v>
      </c>
      <c r="O966" t="s">
        <v>118</v>
      </c>
      <c r="P966" s="4">
        <v>96950</v>
      </c>
      <c r="Q966" t="s">
        <v>119</v>
      </c>
      <c r="S966" s="5">
        <v>16702346832</v>
      </c>
      <c r="U966">
        <v>453210</v>
      </c>
      <c r="V966" t="s">
        <v>120</v>
      </c>
      <c r="X966" t="s">
        <v>1499</v>
      </c>
      <c r="Y966" t="s">
        <v>1500</v>
      </c>
      <c r="Z966" t="s">
        <v>1501</v>
      </c>
      <c r="AA966" t="s">
        <v>144</v>
      </c>
      <c r="AB966" t="s">
        <v>1498</v>
      </c>
      <c r="AD966" t="s">
        <v>117</v>
      </c>
      <c r="AE966" t="s">
        <v>118</v>
      </c>
      <c r="AF966" s="4">
        <v>96950</v>
      </c>
      <c r="AG966" t="s">
        <v>119</v>
      </c>
      <c r="AI966" s="5">
        <v>16702346832</v>
      </c>
      <c r="AK966" t="s">
        <v>1502</v>
      </c>
      <c r="BC966" t="str">
        <f>"41-2031.00"</f>
        <v>41-2031.00</v>
      </c>
      <c r="BD966" t="s">
        <v>258</v>
      </c>
      <c r="BE966" t="s">
        <v>1503</v>
      </c>
      <c r="BF966" t="s">
        <v>1504</v>
      </c>
      <c r="BG966">
        <v>1</v>
      </c>
      <c r="BI966" s="1">
        <v>44835</v>
      </c>
      <c r="BJ966" s="1">
        <v>45930</v>
      </c>
      <c r="BM966">
        <v>35</v>
      </c>
      <c r="BN966">
        <v>0</v>
      </c>
      <c r="BO966">
        <v>7</v>
      </c>
      <c r="BP966">
        <v>7</v>
      </c>
      <c r="BQ966">
        <v>7</v>
      </c>
      <c r="BR966">
        <v>7</v>
      </c>
      <c r="BS966">
        <v>7</v>
      </c>
      <c r="BT966">
        <v>0</v>
      </c>
      <c r="BU966" t="str">
        <f>"8:00 AM"</f>
        <v>8:00 AM</v>
      </c>
      <c r="BV966" t="str">
        <f>"4:00 PM"</f>
        <v>4:00 PM</v>
      </c>
      <c r="BW966" t="s">
        <v>164</v>
      </c>
      <c r="BX966">
        <v>0</v>
      </c>
      <c r="BY966">
        <v>12</v>
      </c>
      <c r="BZ966" t="s">
        <v>113</v>
      </c>
      <c r="CB966" s="3" t="s">
        <v>1505</v>
      </c>
      <c r="CC966" t="s">
        <v>1506</v>
      </c>
      <c r="CD966" t="s">
        <v>1498</v>
      </c>
      <c r="CE966" t="s">
        <v>117</v>
      </c>
      <c r="CG966" s="4">
        <v>96950</v>
      </c>
      <c r="CH966" s="2">
        <v>8.48</v>
      </c>
      <c r="CI966" s="2">
        <v>8.48</v>
      </c>
      <c r="CJ966" s="2">
        <v>12.72</v>
      </c>
      <c r="CK966" s="2">
        <v>12.72</v>
      </c>
      <c r="CL966" t="s">
        <v>131</v>
      </c>
      <c r="CM966" t="s">
        <v>132</v>
      </c>
      <c r="CN966" t="s">
        <v>133</v>
      </c>
      <c r="CP966" t="s">
        <v>113</v>
      </c>
      <c r="CQ966" t="s">
        <v>134</v>
      </c>
      <c r="CR966" t="s">
        <v>113</v>
      </c>
      <c r="CS966" t="s">
        <v>134</v>
      </c>
      <c r="CT966" t="s">
        <v>132</v>
      </c>
      <c r="CU966" t="s">
        <v>134</v>
      </c>
      <c r="CV966" t="s">
        <v>132</v>
      </c>
      <c r="CW966" t="s">
        <v>1507</v>
      </c>
      <c r="CX966" s="5">
        <v>16702346832</v>
      </c>
      <c r="CY966" t="s">
        <v>1502</v>
      </c>
      <c r="CZ966" t="s">
        <v>132</v>
      </c>
      <c r="DA966" t="s">
        <v>134</v>
      </c>
      <c r="DB966" t="s">
        <v>113</v>
      </c>
    </row>
    <row r="967" spans="1:111" ht="14.45" customHeight="1" x14ac:dyDescent="0.25">
      <c r="A967" t="s">
        <v>1508</v>
      </c>
      <c r="B967" t="s">
        <v>356</v>
      </c>
      <c r="C967" s="1">
        <v>44726.163437384261</v>
      </c>
      <c r="D967" s="1">
        <v>44840</v>
      </c>
      <c r="E967" t="s">
        <v>112</v>
      </c>
      <c r="F967" s="1">
        <v>44833.833333333336</v>
      </c>
      <c r="G967" t="s">
        <v>134</v>
      </c>
      <c r="H967" t="s">
        <v>113</v>
      </c>
      <c r="I967" t="s">
        <v>113</v>
      </c>
      <c r="J967" t="s">
        <v>173</v>
      </c>
      <c r="K967" t="s">
        <v>174</v>
      </c>
      <c r="L967" t="s">
        <v>175</v>
      </c>
      <c r="N967" t="s">
        <v>141</v>
      </c>
      <c r="O967" t="s">
        <v>118</v>
      </c>
      <c r="P967" s="4">
        <v>96950</v>
      </c>
      <c r="Q967" t="s">
        <v>119</v>
      </c>
      <c r="S967" s="5">
        <v>16702345900</v>
      </c>
      <c r="T967">
        <v>575</v>
      </c>
      <c r="U967">
        <v>721110</v>
      </c>
      <c r="V967" t="s">
        <v>120</v>
      </c>
      <c r="X967" t="s">
        <v>176</v>
      </c>
      <c r="Y967" t="s">
        <v>177</v>
      </c>
      <c r="AA967" t="s">
        <v>178</v>
      </c>
      <c r="AB967" t="s">
        <v>175</v>
      </c>
      <c r="AD967" t="s">
        <v>141</v>
      </c>
      <c r="AE967" t="s">
        <v>118</v>
      </c>
      <c r="AF967" s="4">
        <v>96950</v>
      </c>
      <c r="AG967" t="s">
        <v>119</v>
      </c>
      <c r="AI967" s="5">
        <v>16702345900</v>
      </c>
      <c r="AJ967">
        <v>575</v>
      </c>
      <c r="AK967" t="s">
        <v>179</v>
      </c>
      <c r="BC967" t="str">
        <f>"49-9071.00"</f>
        <v>49-9071.00</v>
      </c>
      <c r="BD967" t="s">
        <v>240</v>
      </c>
      <c r="BE967" t="s">
        <v>357</v>
      </c>
      <c r="BF967" t="s">
        <v>358</v>
      </c>
      <c r="BG967">
        <v>1</v>
      </c>
      <c r="BI967" s="1">
        <v>44835</v>
      </c>
      <c r="BJ967" s="1">
        <v>45930</v>
      </c>
      <c r="BM967">
        <v>40</v>
      </c>
      <c r="BN967">
        <v>0</v>
      </c>
      <c r="BO967">
        <v>8</v>
      </c>
      <c r="BP967">
        <v>8</v>
      </c>
      <c r="BQ967">
        <v>8</v>
      </c>
      <c r="BR967">
        <v>8</v>
      </c>
      <c r="BS967">
        <v>8</v>
      </c>
      <c r="BT967">
        <v>0</v>
      </c>
      <c r="BU967" t="str">
        <f>"8:00 AM"</f>
        <v>8:00 AM</v>
      </c>
      <c r="BV967" t="str">
        <f>"5:00 PM"</f>
        <v>5:00 PM</v>
      </c>
      <c r="BW967" t="s">
        <v>164</v>
      </c>
      <c r="BX967">
        <v>6</v>
      </c>
      <c r="BY967">
        <v>24</v>
      </c>
      <c r="BZ967" t="s">
        <v>113</v>
      </c>
      <c r="CB967" t="s">
        <v>183</v>
      </c>
      <c r="CC967" t="s">
        <v>184</v>
      </c>
      <c r="CE967" t="s">
        <v>141</v>
      </c>
      <c r="CF967" t="s">
        <v>118</v>
      </c>
      <c r="CG967" s="4">
        <v>96950</v>
      </c>
      <c r="CH967" s="2">
        <v>8.7200000000000006</v>
      </c>
      <c r="CI967" s="2">
        <v>8.7200000000000006</v>
      </c>
      <c r="CJ967" s="2">
        <v>13.08</v>
      </c>
      <c r="CK967" s="2">
        <v>13.08</v>
      </c>
      <c r="CL967" t="s">
        <v>131</v>
      </c>
      <c r="CN967" t="s">
        <v>133</v>
      </c>
      <c r="CP967" t="s">
        <v>113</v>
      </c>
      <c r="CQ967" t="s">
        <v>134</v>
      </c>
      <c r="CR967" t="s">
        <v>113</v>
      </c>
      <c r="CS967" t="s">
        <v>134</v>
      </c>
      <c r="CT967" t="s">
        <v>132</v>
      </c>
      <c r="CU967" t="s">
        <v>134</v>
      </c>
      <c r="CV967" t="s">
        <v>132</v>
      </c>
      <c r="CW967" t="s">
        <v>1462</v>
      </c>
      <c r="CX967" s="5">
        <v>16702345900</v>
      </c>
      <c r="CY967" t="s">
        <v>179</v>
      </c>
      <c r="CZ967" t="s">
        <v>132</v>
      </c>
      <c r="DA967" t="s">
        <v>134</v>
      </c>
      <c r="DB967" t="s">
        <v>113</v>
      </c>
    </row>
    <row r="968" spans="1:111" ht="14.45" customHeight="1" x14ac:dyDescent="0.25">
      <c r="A968" t="s">
        <v>1509</v>
      </c>
      <c r="B968" t="s">
        <v>356</v>
      </c>
      <c r="C968" s="1">
        <v>44726.15709803241</v>
      </c>
      <c r="D968" s="1">
        <v>44840</v>
      </c>
      <c r="E968" t="s">
        <v>112</v>
      </c>
      <c r="F968" s="1">
        <v>44833.833333333336</v>
      </c>
      <c r="G968" t="s">
        <v>134</v>
      </c>
      <c r="H968" t="s">
        <v>113</v>
      </c>
      <c r="I968" t="s">
        <v>113</v>
      </c>
      <c r="J968" t="s">
        <v>173</v>
      </c>
      <c r="K968" t="s">
        <v>174</v>
      </c>
      <c r="L968" t="s">
        <v>175</v>
      </c>
      <c r="N968" t="s">
        <v>141</v>
      </c>
      <c r="O968" t="s">
        <v>118</v>
      </c>
      <c r="P968" s="4">
        <v>96950</v>
      </c>
      <c r="Q968" t="s">
        <v>119</v>
      </c>
      <c r="S968" s="5">
        <v>16702345900</v>
      </c>
      <c r="T968">
        <v>575</v>
      </c>
      <c r="U968">
        <v>721110</v>
      </c>
      <c r="V968" t="s">
        <v>120</v>
      </c>
      <c r="X968" t="s">
        <v>176</v>
      </c>
      <c r="Y968" t="s">
        <v>177</v>
      </c>
      <c r="AA968" t="s">
        <v>178</v>
      </c>
      <c r="AB968" t="s">
        <v>175</v>
      </c>
      <c r="AD968" t="s">
        <v>141</v>
      </c>
      <c r="AE968" t="s">
        <v>118</v>
      </c>
      <c r="AF968" s="4">
        <v>96950</v>
      </c>
      <c r="AG968" t="s">
        <v>119</v>
      </c>
      <c r="AI968" s="5">
        <v>16702345900</v>
      </c>
      <c r="AJ968">
        <v>575</v>
      </c>
      <c r="AK968" t="s">
        <v>179</v>
      </c>
      <c r="BC968" t="str">
        <f>"49-9071.00"</f>
        <v>49-9071.00</v>
      </c>
      <c r="BD968" t="s">
        <v>240</v>
      </c>
      <c r="BE968" t="s">
        <v>357</v>
      </c>
      <c r="BF968" t="s">
        <v>358</v>
      </c>
      <c r="BG968">
        <v>1</v>
      </c>
      <c r="BI968" s="1">
        <v>44835</v>
      </c>
      <c r="BJ968" s="1">
        <v>45930</v>
      </c>
      <c r="BM968">
        <v>40</v>
      </c>
      <c r="BN968">
        <v>0</v>
      </c>
      <c r="BO968">
        <v>7</v>
      </c>
      <c r="BP968">
        <v>7</v>
      </c>
      <c r="BQ968">
        <v>7</v>
      </c>
      <c r="BR968">
        <v>7</v>
      </c>
      <c r="BS968">
        <v>7</v>
      </c>
      <c r="BT968">
        <v>5</v>
      </c>
      <c r="BU968" t="str">
        <f>"9:00 AM"</f>
        <v>9:00 AM</v>
      </c>
      <c r="BV968" t="str">
        <f>"5:00 PM"</f>
        <v>5:00 PM</v>
      </c>
      <c r="BW968" t="s">
        <v>164</v>
      </c>
      <c r="BX968">
        <v>6</v>
      </c>
      <c r="BY968">
        <v>24</v>
      </c>
      <c r="BZ968" t="s">
        <v>113</v>
      </c>
      <c r="CB968" t="s">
        <v>183</v>
      </c>
      <c r="CC968" t="s">
        <v>184</v>
      </c>
      <c r="CE968" t="s">
        <v>141</v>
      </c>
      <c r="CF968" t="s">
        <v>118</v>
      </c>
      <c r="CG968" s="4">
        <v>96950</v>
      </c>
      <c r="CH968" s="2">
        <v>8.7200000000000006</v>
      </c>
      <c r="CI968" s="2">
        <v>8.7200000000000006</v>
      </c>
      <c r="CJ968" s="2">
        <v>13.08</v>
      </c>
      <c r="CK968" s="2">
        <v>13.08</v>
      </c>
      <c r="CL968" t="s">
        <v>131</v>
      </c>
      <c r="CN968" t="s">
        <v>133</v>
      </c>
      <c r="CP968" t="s">
        <v>113</v>
      </c>
      <c r="CQ968" t="s">
        <v>134</v>
      </c>
      <c r="CR968" t="s">
        <v>113</v>
      </c>
      <c r="CS968" t="s">
        <v>134</v>
      </c>
      <c r="CT968" t="s">
        <v>132</v>
      </c>
      <c r="CU968" t="s">
        <v>134</v>
      </c>
      <c r="CV968" t="s">
        <v>132</v>
      </c>
      <c r="CW968" t="s">
        <v>185</v>
      </c>
      <c r="CX968" s="5">
        <v>16702345900</v>
      </c>
      <c r="CY968" t="s">
        <v>179</v>
      </c>
      <c r="CZ968" t="s">
        <v>132</v>
      </c>
      <c r="DA968" t="s">
        <v>134</v>
      </c>
      <c r="DB968" t="s">
        <v>113</v>
      </c>
    </row>
    <row r="969" spans="1:111" ht="14.45" customHeight="1" x14ac:dyDescent="0.25">
      <c r="A969" t="s">
        <v>1510</v>
      </c>
      <c r="B969" t="s">
        <v>356</v>
      </c>
      <c r="C969" s="1">
        <v>44728.298595717592</v>
      </c>
      <c r="D969" s="1">
        <v>44840</v>
      </c>
      <c r="E969" t="s">
        <v>112</v>
      </c>
      <c r="F969" s="1">
        <v>44833.833333333336</v>
      </c>
      <c r="G969" t="s">
        <v>134</v>
      </c>
      <c r="H969" t="s">
        <v>113</v>
      </c>
      <c r="I969" t="s">
        <v>113</v>
      </c>
      <c r="J969" t="s">
        <v>1511</v>
      </c>
      <c r="K969" t="s">
        <v>132</v>
      </c>
      <c r="L969" t="s">
        <v>1512</v>
      </c>
      <c r="M969" t="s">
        <v>132</v>
      </c>
      <c r="N969" t="s">
        <v>141</v>
      </c>
      <c r="O969" t="s">
        <v>118</v>
      </c>
      <c r="P969" s="4">
        <v>96950</v>
      </c>
      <c r="Q969" t="s">
        <v>119</v>
      </c>
      <c r="R969" t="s">
        <v>141</v>
      </c>
      <c r="S969" s="5">
        <v>16702353383</v>
      </c>
      <c r="U969">
        <v>713290</v>
      </c>
      <c r="V969" t="s">
        <v>120</v>
      </c>
      <c r="X969" t="s">
        <v>1513</v>
      </c>
      <c r="Y969" t="s">
        <v>1514</v>
      </c>
      <c r="Z969" t="s">
        <v>1515</v>
      </c>
      <c r="AA969" t="s">
        <v>326</v>
      </c>
      <c r="AB969" t="s">
        <v>1512</v>
      </c>
      <c r="AC969" t="s">
        <v>132</v>
      </c>
      <c r="AD969" t="s">
        <v>141</v>
      </c>
      <c r="AE969" t="s">
        <v>118</v>
      </c>
      <c r="AF969" s="4">
        <v>96950</v>
      </c>
      <c r="AG969" t="s">
        <v>119</v>
      </c>
      <c r="AH969" t="s">
        <v>141</v>
      </c>
      <c r="AI969" s="5">
        <v>16702353383</v>
      </c>
      <c r="AK969" t="s">
        <v>1516</v>
      </c>
      <c r="BC969" t="str">
        <f>"41-1012.00"</f>
        <v>41-1012.00</v>
      </c>
      <c r="BD969" t="s">
        <v>1517</v>
      </c>
      <c r="BE969" t="s">
        <v>1518</v>
      </c>
      <c r="BF969" t="s">
        <v>1519</v>
      </c>
      <c r="BG969">
        <v>1</v>
      </c>
      <c r="BI969" s="1">
        <v>44835</v>
      </c>
      <c r="BJ969" s="1">
        <v>45930</v>
      </c>
      <c r="BM969">
        <v>40</v>
      </c>
      <c r="BN969">
        <v>4</v>
      </c>
      <c r="BO969">
        <v>6</v>
      </c>
      <c r="BP969">
        <v>6</v>
      </c>
      <c r="BQ969">
        <v>6</v>
      </c>
      <c r="BR969">
        <v>6</v>
      </c>
      <c r="BS969">
        <v>6</v>
      </c>
      <c r="BT969">
        <v>6</v>
      </c>
      <c r="BU969" t="str">
        <f>"4:00 PM"</f>
        <v>4:00 PM</v>
      </c>
      <c r="BV969" t="str">
        <f>"10:00 PM"</f>
        <v>10:00 PM</v>
      </c>
      <c r="BW969" t="s">
        <v>394</v>
      </c>
      <c r="BX969">
        <v>0</v>
      </c>
      <c r="BY969">
        <v>12</v>
      </c>
      <c r="BZ969" t="s">
        <v>134</v>
      </c>
      <c r="CA969">
        <v>2</v>
      </c>
      <c r="CB969" t="s">
        <v>1520</v>
      </c>
      <c r="CC969" t="s">
        <v>1512</v>
      </c>
      <c r="CD969" t="s">
        <v>132</v>
      </c>
      <c r="CE969" t="s">
        <v>141</v>
      </c>
      <c r="CF969" t="s">
        <v>118</v>
      </c>
      <c r="CG969" s="4">
        <v>96950</v>
      </c>
      <c r="CH969" s="2">
        <v>10.34</v>
      </c>
      <c r="CI969" s="2">
        <v>10.34</v>
      </c>
      <c r="CJ969" s="2">
        <v>15.51</v>
      </c>
      <c r="CK969" s="2">
        <v>15.51</v>
      </c>
      <c r="CL969" t="s">
        <v>131</v>
      </c>
      <c r="CM969" t="s">
        <v>132</v>
      </c>
      <c r="CN969" t="s">
        <v>133</v>
      </c>
      <c r="CP969" t="s">
        <v>113</v>
      </c>
      <c r="CQ969" t="s">
        <v>134</v>
      </c>
      <c r="CR969" t="s">
        <v>113</v>
      </c>
      <c r="CS969" t="s">
        <v>134</v>
      </c>
      <c r="CT969" t="s">
        <v>132</v>
      </c>
      <c r="CU969" t="s">
        <v>134</v>
      </c>
      <c r="CV969" t="s">
        <v>132</v>
      </c>
      <c r="CW969" t="s">
        <v>132</v>
      </c>
      <c r="CX969" s="5">
        <v>16702353383</v>
      </c>
      <c r="CY969" t="s">
        <v>1516</v>
      </c>
      <c r="CZ969" t="s">
        <v>132</v>
      </c>
      <c r="DA969" t="s">
        <v>134</v>
      </c>
      <c r="DB969" t="s">
        <v>113</v>
      </c>
      <c r="DC969" t="s">
        <v>1513</v>
      </c>
      <c r="DD969" t="s">
        <v>1521</v>
      </c>
      <c r="DE969" t="s">
        <v>1152</v>
      </c>
      <c r="DF969" t="s">
        <v>1522</v>
      </c>
      <c r="DG969" t="s">
        <v>1516</v>
      </c>
    </row>
    <row r="970" spans="1:111" ht="14.45" customHeight="1" x14ac:dyDescent="0.25">
      <c r="A970" t="s">
        <v>1523</v>
      </c>
      <c r="B970" t="s">
        <v>356</v>
      </c>
      <c r="C970" s="1">
        <v>44726.171609837962</v>
      </c>
      <c r="D970" s="1">
        <v>44840</v>
      </c>
      <c r="E970" t="s">
        <v>112</v>
      </c>
      <c r="F970" s="1">
        <v>44833.833333333336</v>
      </c>
      <c r="G970" t="s">
        <v>134</v>
      </c>
      <c r="H970" t="s">
        <v>113</v>
      </c>
      <c r="I970" t="s">
        <v>113</v>
      </c>
      <c r="J970" t="s">
        <v>173</v>
      </c>
      <c r="K970" t="s">
        <v>174</v>
      </c>
      <c r="L970" t="s">
        <v>175</v>
      </c>
      <c r="N970" t="s">
        <v>141</v>
      </c>
      <c r="O970" t="s">
        <v>118</v>
      </c>
      <c r="P970" s="4">
        <v>96950</v>
      </c>
      <c r="Q970" t="s">
        <v>119</v>
      </c>
      <c r="S970" s="5">
        <v>16702345900</v>
      </c>
      <c r="T970">
        <v>575</v>
      </c>
      <c r="U970">
        <v>721110</v>
      </c>
      <c r="V970" t="s">
        <v>120</v>
      </c>
      <c r="X970" t="s">
        <v>176</v>
      </c>
      <c r="Y970" t="s">
        <v>177</v>
      </c>
      <c r="AA970" t="s">
        <v>178</v>
      </c>
      <c r="AB970" t="s">
        <v>175</v>
      </c>
      <c r="AD970" t="s">
        <v>141</v>
      </c>
      <c r="AE970" t="s">
        <v>118</v>
      </c>
      <c r="AF970" s="4">
        <v>96950</v>
      </c>
      <c r="AG970" t="s">
        <v>119</v>
      </c>
      <c r="AI970" s="5">
        <v>16702345900</v>
      </c>
      <c r="AJ970">
        <v>575</v>
      </c>
      <c r="AK970" t="s">
        <v>179</v>
      </c>
      <c r="BC970" t="str">
        <f>"49-9071.00"</f>
        <v>49-9071.00</v>
      </c>
      <c r="BD970" t="s">
        <v>240</v>
      </c>
      <c r="BE970" t="s">
        <v>357</v>
      </c>
      <c r="BF970" t="s">
        <v>358</v>
      </c>
      <c r="BG970">
        <v>1</v>
      </c>
      <c r="BI970" s="1">
        <v>44835</v>
      </c>
      <c r="BJ970" s="1">
        <v>45930</v>
      </c>
      <c r="BM970">
        <v>40</v>
      </c>
      <c r="BN970">
        <v>0</v>
      </c>
      <c r="BO970">
        <v>7</v>
      </c>
      <c r="BP970">
        <v>7</v>
      </c>
      <c r="BQ970">
        <v>6</v>
      </c>
      <c r="BR970">
        <v>7</v>
      </c>
      <c r="BS970">
        <v>7</v>
      </c>
      <c r="BT970">
        <v>6</v>
      </c>
      <c r="BU970" t="str">
        <f>"8:00 AM"</f>
        <v>8:00 AM</v>
      </c>
      <c r="BV970" t="str">
        <f>"4:00 PM"</f>
        <v>4:00 PM</v>
      </c>
      <c r="BW970" t="s">
        <v>164</v>
      </c>
      <c r="BX970">
        <v>6</v>
      </c>
      <c r="BY970">
        <v>24</v>
      </c>
      <c r="BZ970" t="s">
        <v>113</v>
      </c>
      <c r="CB970" t="s">
        <v>183</v>
      </c>
      <c r="CC970" t="s">
        <v>184</v>
      </c>
      <c r="CE970" t="s">
        <v>141</v>
      </c>
      <c r="CF970" t="s">
        <v>118</v>
      </c>
      <c r="CG970" s="4">
        <v>96950</v>
      </c>
      <c r="CH970" s="2">
        <v>8.7200000000000006</v>
      </c>
      <c r="CI970" s="2">
        <v>8.7200000000000006</v>
      </c>
      <c r="CJ970" s="2">
        <v>13.08</v>
      </c>
      <c r="CK970" s="2">
        <v>13.08</v>
      </c>
      <c r="CL970" t="s">
        <v>131</v>
      </c>
      <c r="CN970" t="s">
        <v>133</v>
      </c>
      <c r="CP970" t="s">
        <v>113</v>
      </c>
      <c r="CQ970" t="s">
        <v>134</v>
      </c>
      <c r="CR970" t="s">
        <v>113</v>
      </c>
      <c r="CS970" t="s">
        <v>134</v>
      </c>
      <c r="CT970" t="s">
        <v>132</v>
      </c>
      <c r="CU970" t="s">
        <v>134</v>
      </c>
      <c r="CV970" t="s">
        <v>132</v>
      </c>
      <c r="CW970" t="s">
        <v>1462</v>
      </c>
      <c r="CX970" s="5">
        <v>16702345900</v>
      </c>
      <c r="CY970" t="s">
        <v>179</v>
      </c>
      <c r="CZ970" t="s">
        <v>132</v>
      </c>
      <c r="DA970" t="s">
        <v>134</v>
      </c>
      <c r="DB970" t="s">
        <v>113</v>
      </c>
    </row>
    <row r="971" spans="1:111" ht="14.45" customHeight="1" x14ac:dyDescent="0.25">
      <c r="A971" t="s">
        <v>1524</v>
      </c>
      <c r="B971" t="s">
        <v>111</v>
      </c>
      <c r="C971" s="1">
        <v>44775.816030787035</v>
      </c>
      <c r="D971" s="1">
        <v>44840</v>
      </c>
      <c r="E971" t="s">
        <v>112</v>
      </c>
      <c r="F971" s="1">
        <v>44830.833333333336</v>
      </c>
      <c r="G971" t="s">
        <v>113</v>
      </c>
      <c r="H971" t="s">
        <v>113</v>
      </c>
      <c r="I971" t="s">
        <v>113</v>
      </c>
      <c r="J971" t="s">
        <v>1434</v>
      </c>
      <c r="L971" t="s">
        <v>1435</v>
      </c>
      <c r="N971" t="s">
        <v>141</v>
      </c>
      <c r="O971" t="s">
        <v>118</v>
      </c>
      <c r="P971" s="4">
        <v>96950</v>
      </c>
      <c r="Q971" t="s">
        <v>119</v>
      </c>
      <c r="S971" s="5">
        <v>16702341629</v>
      </c>
      <c r="U971">
        <v>44413</v>
      </c>
      <c r="V971" t="s">
        <v>120</v>
      </c>
      <c r="X971" t="s">
        <v>1436</v>
      </c>
      <c r="Y971" t="s">
        <v>1437</v>
      </c>
      <c r="Z971" t="s">
        <v>1438</v>
      </c>
      <c r="AA971" t="s">
        <v>326</v>
      </c>
      <c r="AB971" t="s">
        <v>1435</v>
      </c>
      <c r="AD971" t="s">
        <v>141</v>
      </c>
      <c r="AE971" t="s">
        <v>118</v>
      </c>
      <c r="AF971" s="4">
        <v>96950</v>
      </c>
      <c r="AG971" t="s">
        <v>119</v>
      </c>
      <c r="AI971" s="5">
        <v>16702341629</v>
      </c>
      <c r="AK971" t="s">
        <v>1439</v>
      </c>
      <c r="BC971" t="str">
        <f>"43-3031.00"</f>
        <v>43-3031.00</v>
      </c>
      <c r="BD971" t="s">
        <v>316</v>
      </c>
      <c r="BE971" t="s">
        <v>1525</v>
      </c>
      <c r="BF971" t="s">
        <v>1526</v>
      </c>
      <c r="BG971">
        <v>2</v>
      </c>
      <c r="BI971" s="1">
        <v>44832</v>
      </c>
      <c r="BJ971" s="1">
        <v>45196</v>
      </c>
      <c r="BM971">
        <v>35</v>
      </c>
      <c r="BN971">
        <v>0</v>
      </c>
      <c r="BO971">
        <v>6</v>
      </c>
      <c r="BP971">
        <v>6</v>
      </c>
      <c r="BQ971">
        <v>6</v>
      </c>
      <c r="BR971">
        <v>6</v>
      </c>
      <c r="BS971">
        <v>6</v>
      </c>
      <c r="BT971">
        <v>5</v>
      </c>
      <c r="BU971" t="str">
        <f>"8:00 AM"</f>
        <v>8:00 AM</v>
      </c>
      <c r="BV971" t="str">
        <f>"5:00 PM"</f>
        <v>5:00 PM</v>
      </c>
      <c r="BW971" t="s">
        <v>394</v>
      </c>
      <c r="BX971">
        <v>0</v>
      </c>
      <c r="BY971">
        <v>24</v>
      </c>
      <c r="BZ971" t="s">
        <v>113</v>
      </c>
      <c r="CB971" t="s">
        <v>1527</v>
      </c>
      <c r="CC971" t="s">
        <v>1443</v>
      </c>
      <c r="CD971" t="s">
        <v>1444</v>
      </c>
      <c r="CE971" t="s">
        <v>141</v>
      </c>
      <c r="CF971" t="s">
        <v>118</v>
      </c>
      <c r="CG971" s="4">
        <v>96950</v>
      </c>
      <c r="CH971" s="2">
        <v>11.21</v>
      </c>
      <c r="CI971" s="2">
        <v>11.21</v>
      </c>
      <c r="CJ971" s="2">
        <v>16.82</v>
      </c>
      <c r="CK971" s="2">
        <v>16.82</v>
      </c>
      <c r="CL971" t="s">
        <v>131</v>
      </c>
      <c r="CN971" t="s">
        <v>133</v>
      </c>
      <c r="CP971" t="s">
        <v>113</v>
      </c>
      <c r="CQ971" t="s">
        <v>134</v>
      </c>
      <c r="CR971" t="s">
        <v>113</v>
      </c>
      <c r="CS971" t="s">
        <v>134</v>
      </c>
      <c r="CT971" t="s">
        <v>132</v>
      </c>
      <c r="CU971" t="s">
        <v>134</v>
      </c>
      <c r="CV971" t="s">
        <v>132</v>
      </c>
      <c r="CW971" t="s">
        <v>1486</v>
      </c>
      <c r="CX971" s="5">
        <v>16702341629</v>
      </c>
      <c r="CY971" t="s">
        <v>1439</v>
      </c>
      <c r="CZ971" t="s">
        <v>132</v>
      </c>
      <c r="DA971" t="s">
        <v>134</v>
      </c>
      <c r="DB971" t="s">
        <v>113</v>
      </c>
      <c r="DC971" t="s">
        <v>128</v>
      </c>
    </row>
    <row r="972" spans="1:111" ht="14.45" customHeight="1" x14ac:dyDescent="0.25">
      <c r="A972" t="s">
        <v>1528</v>
      </c>
      <c r="B972" t="s">
        <v>111</v>
      </c>
      <c r="C972" s="1">
        <v>44775.098534375</v>
      </c>
      <c r="D972" s="1">
        <v>44840</v>
      </c>
      <c r="E972" t="s">
        <v>170</v>
      </c>
      <c r="G972" t="s">
        <v>134</v>
      </c>
      <c r="H972" t="s">
        <v>113</v>
      </c>
      <c r="I972" t="s">
        <v>113</v>
      </c>
      <c r="J972" t="s">
        <v>1434</v>
      </c>
      <c r="L972" t="s">
        <v>1435</v>
      </c>
      <c r="N972" t="s">
        <v>141</v>
      </c>
      <c r="O972" t="s">
        <v>118</v>
      </c>
      <c r="P972" s="4">
        <v>96950</v>
      </c>
      <c r="Q972" t="s">
        <v>119</v>
      </c>
      <c r="S972" s="5">
        <v>16702341629</v>
      </c>
      <c r="U972">
        <v>44413</v>
      </c>
      <c r="V972" t="s">
        <v>120</v>
      </c>
      <c r="X972" t="s">
        <v>1436</v>
      </c>
      <c r="Y972" t="s">
        <v>1437</v>
      </c>
      <c r="Z972" t="s">
        <v>1438</v>
      </c>
      <c r="AA972" t="s">
        <v>326</v>
      </c>
      <c r="AB972" t="s">
        <v>1435</v>
      </c>
      <c r="AD972" t="s">
        <v>141</v>
      </c>
      <c r="AE972" t="s">
        <v>118</v>
      </c>
      <c r="AF972" s="4">
        <v>96950</v>
      </c>
      <c r="AG972" t="s">
        <v>119</v>
      </c>
      <c r="AI972" s="5">
        <v>16702341629</v>
      </c>
      <c r="AK972" t="s">
        <v>1439</v>
      </c>
      <c r="BC972" t="str">
        <f>"49-9071.00"</f>
        <v>49-9071.00</v>
      </c>
      <c r="BD972" t="s">
        <v>240</v>
      </c>
      <c r="BE972" t="s">
        <v>1440</v>
      </c>
      <c r="BF972" t="s">
        <v>1441</v>
      </c>
      <c r="BG972">
        <v>2</v>
      </c>
      <c r="BI972" s="1">
        <v>44835</v>
      </c>
      <c r="BJ972" s="1">
        <v>45930</v>
      </c>
      <c r="BM972">
        <v>35</v>
      </c>
      <c r="BN972">
        <v>0</v>
      </c>
      <c r="BO972">
        <v>6</v>
      </c>
      <c r="BP972">
        <v>6</v>
      </c>
      <c r="BQ972">
        <v>6</v>
      </c>
      <c r="BR972">
        <v>6</v>
      </c>
      <c r="BS972">
        <v>6</v>
      </c>
      <c r="BT972">
        <v>5</v>
      </c>
      <c r="BU972" t="str">
        <f>"8:00 AM"</f>
        <v>8:00 AM</v>
      </c>
      <c r="BV972" t="str">
        <f>"5:00 PM"</f>
        <v>5:00 PM</v>
      </c>
      <c r="BW972" t="s">
        <v>128</v>
      </c>
      <c r="BX972">
        <v>0</v>
      </c>
      <c r="BY972">
        <v>24</v>
      </c>
      <c r="BZ972" t="s">
        <v>113</v>
      </c>
      <c r="CB972" t="s">
        <v>1442</v>
      </c>
      <c r="CC972" t="s">
        <v>1443</v>
      </c>
      <c r="CD972" t="s">
        <v>1444</v>
      </c>
      <c r="CE972" t="s">
        <v>141</v>
      </c>
      <c r="CF972" t="s">
        <v>118</v>
      </c>
      <c r="CG972" s="4">
        <v>96950</v>
      </c>
      <c r="CH972" s="2">
        <v>9.19</v>
      </c>
      <c r="CI972" s="2">
        <v>9.19</v>
      </c>
      <c r="CJ972" s="2">
        <v>13.79</v>
      </c>
      <c r="CK972" s="2">
        <v>13.79</v>
      </c>
      <c r="CL972" t="s">
        <v>131</v>
      </c>
      <c r="CN972" t="s">
        <v>133</v>
      </c>
      <c r="CP972" t="s">
        <v>113</v>
      </c>
      <c r="CQ972" t="s">
        <v>134</v>
      </c>
      <c r="CR972" t="s">
        <v>113</v>
      </c>
      <c r="CS972" t="s">
        <v>134</v>
      </c>
      <c r="CT972" t="s">
        <v>132</v>
      </c>
      <c r="CU972" t="s">
        <v>134</v>
      </c>
      <c r="CV972" t="s">
        <v>132</v>
      </c>
      <c r="CW972" t="s">
        <v>1445</v>
      </c>
      <c r="CX972" s="5">
        <v>16702341629</v>
      </c>
      <c r="CY972" t="s">
        <v>1439</v>
      </c>
      <c r="CZ972" t="s">
        <v>132</v>
      </c>
      <c r="DA972" t="s">
        <v>134</v>
      </c>
      <c r="DB972" t="s">
        <v>113</v>
      </c>
      <c r="DC972" t="s">
        <v>128</v>
      </c>
    </row>
    <row r="973" spans="1:111" ht="14.45" customHeight="1" x14ac:dyDescent="0.25">
      <c r="A973" t="s">
        <v>1529</v>
      </c>
      <c r="B973" t="s">
        <v>356</v>
      </c>
      <c r="C973" s="1">
        <v>44726.032016203702</v>
      </c>
      <c r="D973" s="1">
        <v>44840</v>
      </c>
      <c r="E973" t="s">
        <v>170</v>
      </c>
      <c r="G973" t="s">
        <v>113</v>
      </c>
      <c r="H973" t="s">
        <v>113</v>
      </c>
      <c r="I973" t="s">
        <v>113</v>
      </c>
      <c r="J973" t="s">
        <v>443</v>
      </c>
      <c r="K973" t="s">
        <v>1530</v>
      </c>
      <c r="L973" t="s">
        <v>444</v>
      </c>
      <c r="M973" t="s">
        <v>445</v>
      </c>
      <c r="N973" t="s">
        <v>446</v>
      </c>
      <c r="O973" t="s">
        <v>118</v>
      </c>
      <c r="P973" s="4">
        <v>96950</v>
      </c>
      <c r="Q973" t="s">
        <v>119</v>
      </c>
      <c r="S973" s="5">
        <v>16704836526</v>
      </c>
      <c r="U973">
        <v>488510</v>
      </c>
      <c r="V973" t="s">
        <v>120</v>
      </c>
      <c r="X973" t="s">
        <v>447</v>
      </c>
      <c r="Y973" t="s">
        <v>448</v>
      </c>
      <c r="Z973" t="s">
        <v>449</v>
      </c>
      <c r="AA973" t="s">
        <v>450</v>
      </c>
      <c r="AB973" t="s">
        <v>444</v>
      </c>
      <c r="AC973" t="s">
        <v>445</v>
      </c>
      <c r="AD973" t="s">
        <v>446</v>
      </c>
      <c r="AE973" t="s">
        <v>118</v>
      </c>
      <c r="AF973" s="4">
        <v>96950</v>
      </c>
      <c r="AG973" t="s">
        <v>119</v>
      </c>
      <c r="AI973" s="5">
        <v>16704836526</v>
      </c>
      <c r="AK973" t="s">
        <v>451</v>
      </c>
      <c r="BC973" t="str">
        <f>"11-3071.00"</f>
        <v>11-3071.00</v>
      </c>
      <c r="BD973" t="s">
        <v>1531</v>
      </c>
      <c r="BE973" t="s">
        <v>1532</v>
      </c>
      <c r="BF973" t="s">
        <v>450</v>
      </c>
      <c r="BG973">
        <v>1</v>
      </c>
      <c r="BI973" s="1">
        <v>44835</v>
      </c>
      <c r="BJ973" s="1">
        <v>45199</v>
      </c>
      <c r="BM973">
        <v>40</v>
      </c>
      <c r="BN973">
        <v>0</v>
      </c>
      <c r="BO973">
        <v>8</v>
      </c>
      <c r="BP973">
        <v>8</v>
      </c>
      <c r="BQ973">
        <v>8</v>
      </c>
      <c r="BR973">
        <v>8</v>
      </c>
      <c r="BS973">
        <v>8</v>
      </c>
      <c r="BT973">
        <v>0</v>
      </c>
      <c r="BU973" t="str">
        <f>"8:00 AM"</f>
        <v>8:00 AM</v>
      </c>
      <c r="BV973" t="str">
        <f>"5:00 PM"</f>
        <v>5:00 PM</v>
      </c>
      <c r="BW973" t="s">
        <v>150</v>
      </c>
      <c r="BX973">
        <v>0</v>
      </c>
      <c r="BY973">
        <v>24</v>
      </c>
      <c r="BZ973" t="s">
        <v>134</v>
      </c>
      <c r="CA973">
        <v>6</v>
      </c>
      <c r="CB973" s="3" t="s">
        <v>1533</v>
      </c>
      <c r="CC973" t="s">
        <v>444</v>
      </c>
      <c r="CD973" t="s">
        <v>445</v>
      </c>
      <c r="CE973" t="s">
        <v>446</v>
      </c>
      <c r="CF973" t="s">
        <v>118</v>
      </c>
      <c r="CG973" s="4">
        <v>96950</v>
      </c>
      <c r="CH973" s="2">
        <v>21.85</v>
      </c>
      <c r="CI973" s="2">
        <v>21.85</v>
      </c>
      <c r="CJ973" s="2">
        <v>32.799999999999997</v>
      </c>
      <c r="CK973" s="2">
        <v>32.799999999999997</v>
      </c>
      <c r="CL973" t="s">
        <v>131</v>
      </c>
      <c r="CM973" t="s">
        <v>557</v>
      </c>
      <c r="CN973" t="s">
        <v>133</v>
      </c>
      <c r="CP973" t="s">
        <v>113</v>
      </c>
      <c r="CQ973" t="s">
        <v>134</v>
      </c>
      <c r="CR973" t="s">
        <v>113</v>
      </c>
      <c r="CS973" t="s">
        <v>134</v>
      </c>
      <c r="CT973" t="s">
        <v>132</v>
      </c>
      <c r="CU973" t="s">
        <v>134</v>
      </c>
      <c r="CV973" t="s">
        <v>132</v>
      </c>
      <c r="CW973" t="s">
        <v>557</v>
      </c>
      <c r="CX973" s="5">
        <v>16704836526</v>
      </c>
      <c r="CY973" t="s">
        <v>451</v>
      </c>
      <c r="CZ973" t="s">
        <v>132</v>
      </c>
      <c r="DA973" t="s">
        <v>134</v>
      </c>
      <c r="DB973" t="s">
        <v>113</v>
      </c>
    </row>
    <row r="974" spans="1:111" ht="14.45" customHeight="1" x14ac:dyDescent="0.25">
      <c r="A974" t="s">
        <v>1534</v>
      </c>
      <c r="B974" t="s">
        <v>356</v>
      </c>
      <c r="C974" s="1">
        <v>44742.135349537035</v>
      </c>
      <c r="D974" s="1">
        <v>44840</v>
      </c>
      <c r="E974" t="s">
        <v>170</v>
      </c>
      <c r="G974" t="s">
        <v>113</v>
      </c>
      <c r="H974" t="s">
        <v>113</v>
      </c>
      <c r="I974" t="s">
        <v>113</v>
      </c>
      <c r="J974" t="s">
        <v>1535</v>
      </c>
      <c r="K974" t="s">
        <v>1536</v>
      </c>
      <c r="L974" t="s">
        <v>1537</v>
      </c>
      <c r="N974" t="s">
        <v>141</v>
      </c>
      <c r="O974" t="s">
        <v>118</v>
      </c>
      <c r="P974" s="4">
        <v>96950</v>
      </c>
      <c r="Q974" t="s">
        <v>119</v>
      </c>
      <c r="S974" s="5">
        <v>16702336655</v>
      </c>
      <c r="U974">
        <v>722513</v>
      </c>
      <c r="V974" t="s">
        <v>120</v>
      </c>
      <c r="X974" t="s">
        <v>1538</v>
      </c>
      <c r="Y974" t="s">
        <v>1539</v>
      </c>
      <c r="AA974" t="s">
        <v>961</v>
      </c>
      <c r="AB974" t="s">
        <v>1540</v>
      </c>
      <c r="AD974" t="s">
        <v>117</v>
      </c>
      <c r="AE974" t="s">
        <v>118</v>
      </c>
      <c r="AF974" s="4">
        <v>96950</v>
      </c>
      <c r="AG974" t="s">
        <v>119</v>
      </c>
      <c r="AI974" s="5">
        <v>16702877733</v>
      </c>
      <c r="AK974" t="s">
        <v>1541</v>
      </c>
      <c r="BC974" t="str">
        <f>"35-2014.00"</f>
        <v>35-2014.00</v>
      </c>
      <c r="BD974" t="s">
        <v>287</v>
      </c>
      <c r="BE974" t="s">
        <v>1542</v>
      </c>
      <c r="BF974" t="s">
        <v>289</v>
      </c>
      <c r="BG974">
        <v>2</v>
      </c>
      <c r="BI974" s="1">
        <v>44835</v>
      </c>
      <c r="BJ974" s="1">
        <v>45199</v>
      </c>
      <c r="BM974">
        <v>40</v>
      </c>
      <c r="BN974">
        <v>0</v>
      </c>
      <c r="BO974">
        <v>6</v>
      </c>
      <c r="BP974">
        <v>6</v>
      </c>
      <c r="BQ974">
        <v>6</v>
      </c>
      <c r="BR974">
        <v>6</v>
      </c>
      <c r="BS974">
        <v>8</v>
      </c>
      <c r="BT974">
        <v>8</v>
      </c>
      <c r="BU974" t="str">
        <f>"2:00 PM"</f>
        <v>2:00 PM</v>
      </c>
      <c r="BV974" t="str">
        <f>"10:00 PM"</f>
        <v>10:00 PM</v>
      </c>
      <c r="BW974" t="s">
        <v>128</v>
      </c>
      <c r="BX974">
        <v>0</v>
      </c>
      <c r="BY974">
        <v>12</v>
      </c>
      <c r="BZ974" t="s">
        <v>113</v>
      </c>
      <c r="CB974" t="s">
        <v>132</v>
      </c>
      <c r="CC974" t="s">
        <v>1543</v>
      </c>
      <c r="CE974" t="s">
        <v>117</v>
      </c>
      <c r="CF974" t="s">
        <v>118</v>
      </c>
      <c r="CG974" s="4">
        <v>96950</v>
      </c>
      <c r="CH974" s="2">
        <v>8.5</v>
      </c>
      <c r="CI974" s="2">
        <v>8.5</v>
      </c>
      <c r="CJ974" s="2">
        <v>12.75</v>
      </c>
      <c r="CK974" s="2">
        <v>12.75</v>
      </c>
      <c r="CL974" t="s">
        <v>131</v>
      </c>
      <c r="CN974" t="s">
        <v>133</v>
      </c>
      <c r="CP974" t="s">
        <v>113</v>
      </c>
      <c r="CQ974" t="s">
        <v>134</v>
      </c>
      <c r="CR974" t="s">
        <v>113</v>
      </c>
      <c r="CS974" t="s">
        <v>134</v>
      </c>
      <c r="CT974" t="s">
        <v>132</v>
      </c>
      <c r="CU974" t="s">
        <v>134</v>
      </c>
      <c r="CV974" t="s">
        <v>132</v>
      </c>
      <c r="CW974" t="s">
        <v>228</v>
      </c>
      <c r="CX974" s="5">
        <v>16702877733</v>
      </c>
      <c r="CY974" t="s">
        <v>1541</v>
      </c>
      <c r="CZ974" t="s">
        <v>132</v>
      </c>
      <c r="DA974" t="s">
        <v>134</v>
      </c>
      <c r="DB974" t="s">
        <v>113</v>
      </c>
    </row>
    <row r="975" spans="1:111" ht="14.45" customHeight="1" x14ac:dyDescent="0.25">
      <c r="A975" t="s">
        <v>1544</v>
      </c>
      <c r="B975" t="s">
        <v>111</v>
      </c>
      <c r="C975" s="1">
        <v>44833.247577893519</v>
      </c>
      <c r="D975" s="1">
        <v>44840</v>
      </c>
      <c r="E975" t="s">
        <v>112</v>
      </c>
      <c r="F975" s="1">
        <v>44984.791666666664</v>
      </c>
      <c r="G975" t="s">
        <v>113</v>
      </c>
      <c r="H975" t="s">
        <v>113</v>
      </c>
      <c r="I975" t="s">
        <v>113</v>
      </c>
      <c r="J975" t="s">
        <v>1545</v>
      </c>
      <c r="K975" t="s">
        <v>1546</v>
      </c>
      <c r="L975" t="s">
        <v>1547</v>
      </c>
      <c r="M975" t="s">
        <v>1128</v>
      </c>
      <c r="N975" t="s">
        <v>117</v>
      </c>
      <c r="O975" t="s">
        <v>118</v>
      </c>
      <c r="P975" s="4">
        <v>96950</v>
      </c>
      <c r="Q975" t="s">
        <v>119</v>
      </c>
      <c r="R975" t="s">
        <v>132</v>
      </c>
      <c r="S975" s="5">
        <v>16702336927</v>
      </c>
      <c r="U975">
        <v>23622</v>
      </c>
      <c r="V975" t="s">
        <v>120</v>
      </c>
      <c r="X975" t="s">
        <v>1548</v>
      </c>
      <c r="Y975" t="s">
        <v>1549</v>
      </c>
      <c r="Z975" t="s">
        <v>1550</v>
      </c>
      <c r="AA975" t="s">
        <v>144</v>
      </c>
      <c r="AB975" t="s">
        <v>1551</v>
      </c>
      <c r="AC975" t="s">
        <v>1552</v>
      </c>
      <c r="AD975" t="s">
        <v>117</v>
      </c>
      <c r="AE975" t="s">
        <v>118</v>
      </c>
      <c r="AF975" s="4">
        <v>96950</v>
      </c>
      <c r="AG975" t="s">
        <v>119</v>
      </c>
      <c r="AH975" t="s">
        <v>132</v>
      </c>
      <c r="AI975" s="5">
        <v>16702336927</v>
      </c>
      <c r="AK975" t="s">
        <v>569</v>
      </c>
      <c r="BC975" t="str">
        <f>"49-9071.00"</f>
        <v>49-9071.00</v>
      </c>
      <c r="BD975" t="s">
        <v>240</v>
      </c>
      <c r="BE975" t="s">
        <v>1553</v>
      </c>
      <c r="BF975" t="s">
        <v>1554</v>
      </c>
      <c r="BG975">
        <v>11</v>
      </c>
      <c r="BI975" s="1">
        <v>44986</v>
      </c>
      <c r="BJ975" s="1">
        <v>45351</v>
      </c>
      <c r="BM975">
        <v>35</v>
      </c>
      <c r="BN975">
        <v>0</v>
      </c>
      <c r="BO975">
        <v>7</v>
      </c>
      <c r="BP975">
        <v>7</v>
      </c>
      <c r="BQ975">
        <v>7</v>
      </c>
      <c r="BR975">
        <v>7</v>
      </c>
      <c r="BS975">
        <v>7</v>
      </c>
      <c r="BT975">
        <v>0</v>
      </c>
      <c r="BU975" t="str">
        <f>"7:30 AM"</f>
        <v>7:30 AM</v>
      </c>
      <c r="BV975" t="str">
        <f>"3:30 PM"</f>
        <v>3:30 PM</v>
      </c>
      <c r="BW975" t="s">
        <v>164</v>
      </c>
      <c r="BX975">
        <v>0</v>
      </c>
      <c r="BY975">
        <v>24</v>
      </c>
      <c r="BZ975" t="s">
        <v>113</v>
      </c>
      <c r="CB975" s="3" t="s">
        <v>1555</v>
      </c>
      <c r="CC975" t="s">
        <v>1556</v>
      </c>
      <c r="CD975" t="s">
        <v>1552</v>
      </c>
      <c r="CE975" t="s">
        <v>117</v>
      </c>
      <c r="CF975" t="s">
        <v>118</v>
      </c>
      <c r="CG975" s="4">
        <v>96950</v>
      </c>
      <c r="CH975" s="2">
        <v>9.19</v>
      </c>
      <c r="CI975" s="2">
        <v>9.19</v>
      </c>
      <c r="CJ975" s="2">
        <v>13.79</v>
      </c>
      <c r="CK975" s="2">
        <v>13.79</v>
      </c>
      <c r="CL975" t="s">
        <v>131</v>
      </c>
      <c r="CN975" t="s">
        <v>133</v>
      </c>
      <c r="CP975" t="s">
        <v>113</v>
      </c>
      <c r="CQ975" t="s">
        <v>134</v>
      </c>
      <c r="CR975" t="s">
        <v>113</v>
      </c>
      <c r="CS975" t="s">
        <v>134</v>
      </c>
      <c r="CT975" t="s">
        <v>132</v>
      </c>
      <c r="CU975" t="s">
        <v>134</v>
      </c>
      <c r="CV975" t="s">
        <v>132</v>
      </c>
      <c r="CW975" t="s">
        <v>574</v>
      </c>
      <c r="CX975" s="5">
        <v>16702336927</v>
      </c>
      <c r="CY975" t="s">
        <v>569</v>
      </c>
      <c r="CZ975" t="s">
        <v>132</v>
      </c>
      <c r="DA975" t="s">
        <v>134</v>
      </c>
      <c r="DB975" t="s">
        <v>113</v>
      </c>
    </row>
    <row r="976" spans="1:111" ht="14.45" customHeight="1" x14ac:dyDescent="0.25">
      <c r="A976" t="s">
        <v>1557</v>
      </c>
      <c r="B976" t="s">
        <v>356</v>
      </c>
      <c r="C976" s="1">
        <v>44728.442279166666</v>
      </c>
      <c r="D976" s="1">
        <v>44840</v>
      </c>
      <c r="E976" t="s">
        <v>112</v>
      </c>
      <c r="F976" s="1">
        <v>44833.833333333336</v>
      </c>
      <c r="G976" t="s">
        <v>113</v>
      </c>
      <c r="H976" t="s">
        <v>113</v>
      </c>
      <c r="I976" t="s">
        <v>113</v>
      </c>
      <c r="J976" t="s">
        <v>1558</v>
      </c>
      <c r="K976" t="s">
        <v>1559</v>
      </c>
      <c r="L976" t="s">
        <v>1560</v>
      </c>
      <c r="M976" t="s">
        <v>1561</v>
      </c>
      <c r="N976" t="s">
        <v>117</v>
      </c>
      <c r="O976" t="s">
        <v>118</v>
      </c>
      <c r="P976" s="4">
        <v>96950</v>
      </c>
      <c r="Q976" t="s">
        <v>119</v>
      </c>
      <c r="R976" t="s">
        <v>117</v>
      </c>
      <c r="S976" s="5">
        <v>16702342664</v>
      </c>
      <c r="T976">
        <v>0</v>
      </c>
      <c r="U976">
        <v>561320</v>
      </c>
      <c r="V976" t="s">
        <v>120</v>
      </c>
      <c r="X976" t="s">
        <v>1562</v>
      </c>
      <c r="Y976" t="s">
        <v>1563</v>
      </c>
      <c r="Z976" t="s">
        <v>1564</v>
      </c>
      <c r="AA976" t="s">
        <v>1565</v>
      </c>
      <c r="AB976" t="s">
        <v>1560</v>
      </c>
      <c r="AC976" t="s">
        <v>1561</v>
      </c>
      <c r="AD976" t="s">
        <v>117</v>
      </c>
      <c r="AE976" t="s">
        <v>118</v>
      </c>
      <c r="AF976" s="4">
        <v>96950</v>
      </c>
      <c r="AG976" t="s">
        <v>119</v>
      </c>
      <c r="AH976" t="s">
        <v>117</v>
      </c>
      <c r="AI976" s="5">
        <v>16702349664</v>
      </c>
      <c r="AJ976">
        <v>0</v>
      </c>
      <c r="AK976" t="s">
        <v>1566</v>
      </c>
      <c r="BC976" t="str">
        <f>"47-2152.01"</f>
        <v>47-2152.01</v>
      </c>
      <c r="BD976" t="s">
        <v>1567</v>
      </c>
      <c r="BE976" t="s">
        <v>1568</v>
      </c>
      <c r="BF976" t="s">
        <v>1569</v>
      </c>
      <c r="BG976">
        <v>6</v>
      </c>
      <c r="BI976" s="1">
        <v>44835</v>
      </c>
      <c r="BJ976" s="1">
        <v>45199</v>
      </c>
      <c r="BM976">
        <v>40</v>
      </c>
      <c r="BN976">
        <v>0</v>
      </c>
      <c r="BO976">
        <v>8</v>
      </c>
      <c r="BP976">
        <v>8</v>
      </c>
      <c r="BQ976">
        <v>8</v>
      </c>
      <c r="BR976">
        <v>8</v>
      </c>
      <c r="BS976">
        <v>8</v>
      </c>
      <c r="BT976">
        <v>0</v>
      </c>
      <c r="BU976" t="str">
        <f>"8:00 AM"</f>
        <v>8:00 AM</v>
      </c>
      <c r="BV976" t="str">
        <f>"5:00 PM"</f>
        <v>5:00 PM</v>
      </c>
      <c r="BW976" t="s">
        <v>164</v>
      </c>
      <c r="BX976">
        <v>0</v>
      </c>
      <c r="BY976">
        <v>12</v>
      </c>
      <c r="BZ976" t="s">
        <v>113</v>
      </c>
      <c r="CB976" t="s">
        <v>1570</v>
      </c>
      <c r="CC976" t="s">
        <v>1560</v>
      </c>
      <c r="CD976" t="s">
        <v>1571</v>
      </c>
      <c r="CE976" t="s">
        <v>117</v>
      </c>
      <c r="CF976" t="s">
        <v>118</v>
      </c>
      <c r="CG976" s="4">
        <v>96950</v>
      </c>
      <c r="CH976" s="2">
        <v>9.52</v>
      </c>
      <c r="CI976" s="2">
        <v>9.52</v>
      </c>
      <c r="CJ976" s="2">
        <v>14.28</v>
      </c>
      <c r="CK976" s="2">
        <v>14.28</v>
      </c>
      <c r="CL976" t="s">
        <v>131</v>
      </c>
      <c r="CM976" t="s">
        <v>132</v>
      </c>
      <c r="CN976" t="s">
        <v>133</v>
      </c>
      <c r="CP976" t="s">
        <v>113</v>
      </c>
      <c r="CQ976" t="s">
        <v>134</v>
      </c>
      <c r="CR976" t="s">
        <v>113</v>
      </c>
      <c r="CS976" t="s">
        <v>134</v>
      </c>
      <c r="CT976" t="s">
        <v>132</v>
      </c>
      <c r="CU976" t="s">
        <v>134</v>
      </c>
      <c r="CV976" t="s">
        <v>132</v>
      </c>
      <c r="CW976" t="s">
        <v>1572</v>
      </c>
      <c r="CX976" s="5">
        <v>16702342664</v>
      </c>
      <c r="CY976" t="s">
        <v>1566</v>
      </c>
      <c r="CZ976" t="s">
        <v>399</v>
      </c>
      <c r="DA976" t="s">
        <v>134</v>
      </c>
      <c r="DB976" t="s">
        <v>113</v>
      </c>
    </row>
    <row r="977" spans="1:111" ht="14.45" customHeight="1" x14ac:dyDescent="0.25">
      <c r="A977" t="s">
        <v>1573</v>
      </c>
      <c r="B977" t="s">
        <v>187</v>
      </c>
      <c r="C977" s="1">
        <v>44725.100916898147</v>
      </c>
      <c r="D977" s="1">
        <v>44840</v>
      </c>
      <c r="E977" t="s">
        <v>170</v>
      </c>
      <c r="G977" t="s">
        <v>113</v>
      </c>
      <c r="H977" t="s">
        <v>113</v>
      </c>
      <c r="I977" t="s">
        <v>113</v>
      </c>
      <c r="J977" t="s">
        <v>1574</v>
      </c>
      <c r="K977" t="s">
        <v>1575</v>
      </c>
      <c r="L977" t="s">
        <v>901</v>
      </c>
      <c r="N977" t="s">
        <v>117</v>
      </c>
      <c r="O977" t="s">
        <v>118</v>
      </c>
      <c r="P977" s="4">
        <v>96950</v>
      </c>
      <c r="Q977" t="s">
        <v>119</v>
      </c>
      <c r="R977" t="s">
        <v>132</v>
      </c>
      <c r="S977" s="5">
        <v>16702347898</v>
      </c>
      <c r="U977">
        <v>56132</v>
      </c>
      <c r="V977" t="s">
        <v>120</v>
      </c>
      <c r="X977" t="s">
        <v>902</v>
      </c>
      <c r="Y977" t="s">
        <v>903</v>
      </c>
      <c r="Z977" t="s">
        <v>904</v>
      </c>
      <c r="AA977" t="s">
        <v>1576</v>
      </c>
      <c r="AB977" t="s">
        <v>900</v>
      </c>
      <c r="AC977" t="s">
        <v>901</v>
      </c>
      <c r="AD977" t="s">
        <v>117</v>
      </c>
      <c r="AE977" t="s">
        <v>118</v>
      </c>
      <c r="AF977" s="4">
        <v>96950</v>
      </c>
      <c r="AG977" t="s">
        <v>119</v>
      </c>
      <c r="AH977" t="s">
        <v>132</v>
      </c>
      <c r="AI977" s="5">
        <v>16702347898</v>
      </c>
      <c r="AK977" t="s">
        <v>1577</v>
      </c>
      <c r="BC977" t="str">
        <f>"49-9071.00"</f>
        <v>49-9071.00</v>
      </c>
      <c r="BD977" t="s">
        <v>240</v>
      </c>
      <c r="BE977" t="s">
        <v>1578</v>
      </c>
      <c r="BF977" t="s">
        <v>453</v>
      </c>
      <c r="BG977">
        <v>2</v>
      </c>
      <c r="BH977">
        <v>2</v>
      </c>
      <c r="BI977" s="1">
        <v>44835</v>
      </c>
      <c r="BJ977" s="1">
        <v>45199</v>
      </c>
      <c r="BK977" s="1">
        <v>44840</v>
      </c>
      <c r="BL977" s="1">
        <v>45199</v>
      </c>
      <c r="BM977">
        <v>35</v>
      </c>
      <c r="BN977">
        <v>0</v>
      </c>
      <c r="BO977">
        <v>7</v>
      </c>
      <c r="BP977">
        <v>7</v>
      </c>
      <c r="BQ977">
        <v>7</v>
      </c>
      <c r="BR977">
        <v>7</v>
      </c>
      <c r="BS977">
        <v>7</v>
      </c>
      <c r="BT977">
        <v>0</v>
      </c>
      <c r="BU977" t="str">
        <f>"8:00 AM"</f>
        <v>8:00 AM</v>
      </c>
      <c r="BV977" t="str">
        <f>"4:00 PM"</f>
        <v>4:00 PM</v>
      </c>
      <c r="BW977" t="s">
        <v>164</v>
      </c>
      <c r="BX977">
        <v>0</v>
      </c>
      <c r="BY977">
        <v>12</v>
      </c>
      <c r="BZ977" t="s">
        <v>113</v>
      </c>
      <c r="CB977" t="s">
        <v>1579</v>
      </c>
      <c r="CC977" t="s">
        <v>900</v>
      </c>
      <c r="CE977" t="s">
        <v>117</v>
      </c>
      <c r="CF977" t="s">
        <v>118</v>
      </c>
      <c r="CG977" s="4">
        <v>96950</v>
      </c>
      <c r="CH977" s="2">
        <v>8.7200000000000006</v>
      </c>
      <c r="CI977" s="2">
        <v>8.8000000000000007</v>
      </c>
      <c r="CJ977" s="2">
        <v>13.08</v>
      </c>
      <c r="CK977" s="2">
        <v>13.2</v>
      </c>
      <c r="CL977" t="s">
        <v>131</v>
      </c>
      <c r="CM977" t="s">
        <v>1580</v>
      </c>
      <c r="CN977" t="s">
        <v>133</v>
      </c>
      <c r="CP977" t="s">
        <v>134</v>
      </c>
      <c r="CQ977" t="s">
        <v>134</v>
      </c>
      <c r="CR977" t="s">
        <v>113</v>
      </c>
      <c r="CS977" t="s">
        <v>134</v>
      </c>
      <c r="CT977" t="s">
        <v>132</v>
      </c>
      <c r="CU977" t="s">
        <v>134</v>
      </c>
      <c r="CV977" t="s">
        <v>132</v>
      </c>
      <c r="CW977" t="s">
        <v>911</v>
      </c>
      <c r="CX977" s="5">
        <v>16702347898</v>
      </c>
      <c r="CY977" t="s">
        <v>1577</v>
      </c>
      <c r="CZ977" t="s">
        <v>183</v>
      </c>
      <c r="DA977" t="s">
        <v>134</v>
      </c>
      <c r="DB977" t="s">
        <v>113</v>
      </c>
    </row>
    <row r="978" spans="1:111" ht="14.45" customHeight="1" x14ac:dyDescent="0.25">
      <c r="A978" t="s">
        <v>1581</v>
      </c>
      <c r="B978" t="s">
        <v>356</v>
      </c>
      <c r="C978" s="1">
        <v>44728.433719444445</v>
      </c>
      <c r="D978" s="1">
        <v>44840</v>
      </c>
      <c r="E978" t="s">
        <v>170</v>
      </c>
      <c r="G978" t="s">
        <v>113</v>
      </c>
      <c r="H978" t="s">
        <v>113</v>
      </c>
      <c r="I978" t="s">
        <v>113</v>
      </c>
      <c r="J978" t="s">
        <v>1558</v>
      </c>
      <c r="K978" t="s">
        <v>1559</v>
      </c>
      <c r="L978" t="s">
        <v>1560</v>
      </c>
      <c r="M978" t="s">
        <v>1561</v>
      </c>
      <c r="N978" t="s">
        <v>117</v>
      </c>
      <c r="O978" t="s">
        <v>118</v>
      </c>
      <c r="P978" s="4">
        <v>96950</v>
      </c>
      <c r="Q978" t="s">
        <v>119</v>
      </c>
      <c r="R978" t="s">
        <v>117</v>
      </c>
      <c r="S978" s="5">
        <v>16702342664</v>
      </c>
      <c r="T978">
        <v>0</v>
      </c>
      <c r="U978">
        <v>561320</v>
      </c>
      <c r="V978" t="s">
        <v>120</v>
      </c>
      <c r="X978" t="s">
        <v>1562</v>
      </c>
      <c r="Y978" t="s">
        <v>1563</v>
      </c>
      <c r="Z978" t="s">
        <v>1564</v>
      </c>
      <c r="AA978" t="s">
        <v>1565</v>
      </c>
      <c r="AB978" t="s">
        <v>1560</v>
      </c>
      <c r="AC978" t="s">
        <v>1561</v>
      </c>
      <c r="AD978" t="s">
        <v>117</v>
      </c>
      <c r="AE978" t="s">
        <v>118</v>
      </c>
      <c r="AF978" s="4">
        <v>96950</v>
      </c>
      <c r="AG978" t="s">
        <v>119</v>
      </c>
      <c r="AH978" t="s">
        <v>117</v>
      </c>
      <c r="AI978" s="5">
        <v>16702349664</v>
      </c>
      <c r="AJ978">
        <v>0</v>
      </c>
      <c r="AK978" t="s">
        <v>1566</v>
      </c>
      <c r="BC978" t="str">
        <f>"47-2152.01"</f>
        <v>47-2152.01</v>
      </c>
      <c r="BD978" t="s">
        <v>1567</v>
      </c>
      <c r="BE978" t="s">
        <v>1568</v>
      </c>
      <c r="BF978" t="s">
        <v>1569</v>
      </c>
      <c r="BG978">
        <v>6</v>
      </c>
      <c r="BI978" s="1">
        <v>44835</v>
      </c>
      <c r="BJ978" s="1">
        <v>45199</v>
      </c>
      <c r="BM978">
        <v>40</v>
      </c>
      <c r="BN978">
        <v>0</v>
      </c>
      <c r="BO978">
        <v>8</v>
      </c>
      <c r="BP978">
        <v>8</v>
      </c>
      <c r="BQ978">
        <v>8</v>
      </c>
      <c r="BR978">
        <v>8</v>
      </c>
      <c r="BS978">
        <v>8</v>
      </c>
      <c r="BT978">
        <v>0</v>
      </c>
      <c r="BU978" t="str">
        <f>"8:00 AM"</f>
        <v>8:00 AM</v>
      </c>
      <c r="BV978" t="str">
        <f>"5:00 PM"</f>
        <v>5:00 PM</v>
      </c>
      <c r="BW978" t="s">
        <v>164</v>
      </c>
      <c r="BX978">
        <v>0</v>
      </c>
      <c r="BY978">
        <v>12</v>
      </c>
      <c r="BZ978" t="s">
        <v>113</v>
      </c>
      <c r="CB978" t="s">
        <v>1570</v>
      </c>
      <c r="CC978" t="s">
        <v>1560</v>
      </c>
      <c r="CD978" t="s">
        <v>1571</v>
      </c>
      <c r="CE978" t="s">
        <v>117</v>
      </c>
      <c r="CF978" t="s">
        <v>118</v>
      </c>
      <c r="CG978" s="4">
        <v>96950</v>
      </c>
      <c r="CH978" s="2">
        <v>9.52</v>
      </c>
      <c r="CI978" s="2">
        <v>9.52</v>
      </c>
      <c r="CJ978" s="2">
        <v>14.28</v>
      </c>
      <c r="CK978" s="2">
        <v>14.28</v>
      </c>
      <c r="CL978" t="s">
        <v>131</v>
      </c>
      <c r="CM978" t="s">
        <v>132</v>
      </c>
      <c r="CN978" t="s">
        <v>133</v>
      </c>
      <c r="CP978" t="s">
        <v>113</v>
      </c>
      <c r="CQ978" t="s">
        <v>134</v>
      </c>
      <c r="CR978" t="s">
        <v>113</v>
      </c>
      <c r="CS978" t="s">
        <v>134</v>
      </c>
      <c r="CT978" t="s">
        <v>132</v>
      </c>
      <c r="CU978" t="s">
        <v>134</v>
      </c>
      <c r="CV978" t="s">
        <v>132</v>
      </c>
      <c r="CW978" t="s">
        <v>1572</v>
      </c>
      <c r="CX978" s="5">
        <v>16702342664</v>
      </c>
      <c r="CY978" t="s">
        <v>1566</v>
      </c>
      <c r="CZ978" t="s">
        <v>399</v>
      </c>
      <c r="DA978" t="s">
        <v>134</v>
      </c>
      <c r="DB978" t="s">
        <v>113</v>
      </c>
    </row>
    <row r="979" spans="1:111" ht="14.45" customHeight="1" x14ac:dyDescent="0.25">
      <c r="A979" t="s">
        <v>1582</v>
      </c>
      <c r="B979" t="s">
        <v>111</v>
      </c>
      <c r="C979" s="1">
        <v>44775.847683796295</v>
      </c>
      <c r="D979" s="1">
        <v>44840</v>
      </c>
      <c r="E979" t="s">
        <v>112</v>
      </c>
      <c r="F979" s="1">
        <v>44833.833333333336</v>
      </c>
      <c r="G979" t="s">
        <v>134</v>
      </c>
      <c r="H979" t="s">
        <v>113</v>
      </c>
      <c r="I979" t="s">
        <v>113</v>
      </c>
      <c r="J979" t="s">
        <v>1434</v>
      </c>
      <c r="L979" t="s">
        <v>1435</v>
      </c>
      <c r="N979" t="s">
        <v>141</v>
      </c>
      <c r="O979" t="s">
        <v>118</v>
      </c>
      <c r="P979" s="4">
        <v>96950</v>
      </c>
      <c r="Q979" t="s">
        <v>119</v>
      </c>
      <c r="S979" s="5">
        <v>16702341629</v>
      </c>
      <c r="U979">
        <v>444130</v>
      </c>
      <c r="V979" t="s">
        <v>120</v>
      </c>
      <c r="X979" t="s">
        <v>1436</v>
      </c>
      <c r="Y979" t="s">
        <v>1437</v>
      </c>
      <c r="Z979" t="s">
        <v>1438</v>
      </c>
      <c r="AA979" t="s">
        <v>326</v>
      </c>
      <c r="AB979" t="s">
        <v>1435</v>
      </c>
      <c r="AD979" t="s">
        <v>141</v>
      </c>
      <c r="AE979" t="s">
        <v>118</v>
      </c>
      <c r="AF979" s="4">
        <v>96950</v>
      </c>
      <c r="AG979" t="s">
        <v>119</v>
      </c>
      <c r="AI979" s="5">
        <v>16702341629</v>
      </c>
      <c r="AK979" t="s">
        <v>1439</v>
      </c>
      <c r="BC979" t="str">
        <f>"43-3031.00"</f>
        <v>43-3031.00</v>
      </c>
      <c r="BD979" t="s">
        <v>316</v>
      </c>
      <c r="BE979" t="s">
        <v>1583</v>
      </c>
      <c r="BF979" t="s">
        <v>1584</v>
      </c>
      <c r="BG979">
        <v>2</v>
      </c>
      <c r="BI979" s="1">
        <v>44835</v>
      </c>
      <c r="BJ979" s="1">
        <v>45930</v>
      </c>
      <c r="BM979">
        <v>35</v>
      </c>
      <c r="BN979">
        <v>0</v>
      </c>
      <c r="BO979">
        <v>6</v>
      </c>
      <c r="BP979">
        <v>6</v>
      </c>
      <c r="BQ979">
        <v>6</v>
      </c>
      <c r="BR979">
        <v>6</v>
      </c>
      <c r="BS979">
        <v>6</v>
      </c>
      <c r="BT979">
        <v>5</v>
      </c>
      <c r="BU979" t="str">
        <f>"8:00 AM"</f>
        <v>8:00 AM</v>
      </c>
      <c r="BV979" t="str">
        <f>"5:00 PM"</f>
        <v>5:00 PM</v>
      </c>
      <c r="BW979" t="s">
        <v>394</v>
      </c>
      <c r="BX979">
        <v>0</v>
      </c>
      <c r="BY979">
        <v>24</v>
      </c>
      <c r="BZ979" t="s">
        <v>113</v>
      </c>
      <c r="CB979" t="s">
        <v>1585</v>
      </c>
      <c r="CC979" t="s">
        <v>1586</v>
      </c>
      <c r="CD979" t="s">
        <v>1435</v>
      </c>
      <c r="CE979" t="s">
        <v>141</v>
      </c>
      <c r="CF979" t="s">
        <v>118</v>
      </c>
      <c r="CG979" s="4">
        <v>96950</v>
      </c>
      <c r="CH979" s="2">
        <v>11.21</v>
      </c>
      <c r="CI979" s="2">
        <v>11.21</v>
      </c>
      <c r="CJ979" s="2">
        <v>16.82</v>
      </c>
      <c r="CK979" s="2">
        <v>16.82</v>
      </c>
      <c r="CL979" t="s">
        <v>131</v>
      </c>
      <c r="CN979" t="s">
        <v>133</v>
      </c>
      <c r="CP979" t="s">
        <v>113</v>
      </c>
      <c r="CQ979" t="s">
        <v>134</v>
      </c>
      <c r="CR979" t="s">
        <v>113</v>
      </c>
      <c r="CS979" t="s">
        <v>134</v>
      </c>
      <c r="CT979" t="s">
        <v>132</v>
      </c>
      <c r="CU979" t="s">
        <v>134</v>
      </c>
      <c r="CV979" t="s">
        <v>132</v>
      </c>
      <c r="CW979" t="s">
        <v>1587</v>
      </c>
      <c r="CX979" s="5">
        <v>16702341629</v>
      </c>
      <c r="CY979" t="s">
        <v>1439</v>
      </c>
      <c r="CZ979" t="s">
        <v>132</v>
      </c>
      <c r="DA979" t="s">
        <v>134</v>
      </c>
      <c r="DB979" t="s">
        <v>113</v>
      </c>
      <c r="DC979" t="s">
        <v>128</v>
      </c>
    </row>
    <row r="980" spans="1:111" ht="14.45" customHeight="1" x14ac:dyDescent="0.25">
      <c r="A980" t="s">
        <v>1027</v>
      </c>
      <c r="B980" t="s">
        <v>187</v>
      </c>
      <c r="C980" s="1">
        <v>44739.269044097222</v>
      </c>
      <c r="D980" s="1">
        <v>44839</v>
      </c>
      <c r="E980" t="s">
        <v>170</v>
      </c>
      <c r="G980" t="s">
        <v>113</v>
      </c>
      <c r="H980" t="s">
        <v>113</v>
      </c>
      <c r="I980" t="s">
        <v>113</v>
      </c>
      <c r="J980" t="s">
        <v>1028</v>
      </c>
      <c r="L980" t="s">
        <v>1029</v>
      </c>
      <c r="N980" t="s">
        <v>117</v>
      </c>
      <c r="O980" t="s">
        <v>118</v>
      </c>
      <c r="P980" s="4">
        <v>96950</v>
      </c>
      <c r="Q980" t="s">
        <v>119</v>
      </c>
      <c r="S980" s="5">
        <v>16704831971</v>
      </c>
      <c r="U980">
        <v>531110</v>
      </c>
      <c r="V980" t="s">
        <v>120</v>
      </c>
      <c r="X980" t="s">
        <v>1030</v>
      </c>
      <c r="Y980" t="s">
        <v>1031</v>
      </c>
      <c r="Z980" t="s">
        <v>1032</v>
      </c>
      <c r="AA980" t="s">
        <v>375</v>
      </c>
      <c r="AB980" t="s">
        <v>1033</v>
      </c>
      <c r="AD980" t="s">
        <v>117</v>
      </c>
      <c r="AE980" t="s">
        <v>118</v>
      </c>
      <c r="AF980" s="4">
        <v>96950</v>
      </c>
      <c r="AG980" t="s">
        <v>119</v>
      </c>
      <c r="AI980" s="5">
        <v>16704831971</v>
      </c>
      <c r="AK980" t="s">
        <v>1034</v>
      </c>
      <c r="BC980" t="str">
        <f>"49-9071.00"</f>
        <v>49-9071.00</v>
      </c>
      <c r="BD980" t="s">
        <v>240</v>
      </c>
      <c r="BE980" t="s">
        <v>1035</v>
      </c>
      <c r="BF980" t="s">
        <v>1036</v>
      </c>
      <c r="BG980">
        <v>5</v>
      </c>
      <c r="BH980">
        <v>5</v>
      </c>
      <c r="BI980" s="1">
        <v>44835</v>
      </c>
      <c r="BJ980" s="1">
        <v>45199</v>
      </c>
      <c r="BK980" s="1">
        <v>44839</v>
      </c>
      <c r="BL980" s="1">
        <v>45199</v>
      </c>
      <c r="BM980">
        <v>35</v>
      </c>
      <c r="BN980">
        <v>0</v>
      </c>
      <c r="BO980">
        <v>7</v>
      </c>
      <c r="BP980">
        <v>7</v>
      </c>
      <c r="BQ980">
        <v>7</v>
      </c>
      <c r="BR980">
        <v>7</v>
      </c>
      <c r="BS980">
        <v>7</v>
      </c>
      <c r="BT980">
        <v>0</v>
      </c>
      <c r="BU980" t="str">
        <f>"8:00 AM"</f>
        <v>8:00 AM</v>
      </c>
      <c r="BV980" t="str">
        <f>"4:00 PM"</f>
        <v>4:00 PM</v>
      </c>
      <c r="BW980" t="s">
        <v>164</v>
      </c>
      <c r="BX980">
        <v>0</v>
      </c>
      <c r="BY980">
        <v>12</v>
      </c>
      <c r="BZ980" t="s">
        <v>113</v>
      </c>
      <c r="CB980" s="3" t="s">
        <v>1037</v>
      </c>
      <c r="CC980" t="s">
        <v>1038</v>
      </c>
      <c r="CE980" t="s">
        <v>130</v>
      </c>
      <c r="CF980" t="s">
        <v>118</v>
      </c>
      <c r="CG980" s="4">
        <v>96950</v>
      </c>
      <c r="CH980" s="2">
        <v>8.7200000000000006</v>
      </c>
      <c r="CI980" s="2">
        <v>8.7200000000000006</v>
      </c>
      <c r="CJ980" s="2">
        <v>13.08</v>
      </c>
      <c r="CK980" s="2">
        <v>13.08</v>
      </c>
      <c r="CL980" t="s">
        <v>131</v>
      </c>
      <c r="CM980" t="s">
        <v>557</v>
      </c>
      <c r="CN980" t="s">
        <v>133</v>
      </c>
      <c r="CP980" t="s">
        <v>113</v>
      </c>
      <c r="CQ980" t="s">
        <v>134</v>
      </c>
      <c r="CR980" t="s">
        <v>113</v>
      </c>
      <c r="CS980" t="s">
        <v>134</v>
      </c>
      <c r="CT980" t="s">
        <v>132</v>
      </c>
      <c r="CU980" t="s">
        <v>134</v>
      </c>
      <c r="CV980" t="s">
        <v>132</v>
      </c>
      <c r="CW980" t="s">
        <v>1039</v>
      </c>
      <c r="CX980" s="5">
        <v>16704831971</v>
      </c>
      <c r="CY980" t="s">
        <v>1034</v>
      </c>
      <c r="CZ980" t="s">
        <v>132</v>
      </c>
      <c r="DA980" t="s">
        <v>134</v>
      </c>
      <c r="DB980" t="s">
        <v>113</v>
      </c>
      <c r="DC980" t="s">
        <v>1040</v>
      </c>
      <c r="DD980" t="s">
        <v>1041</v>
      </c>
      <c r="DF980" t="s">
        <v>1028</v>
      </c>
      <c r="DG980" t="s">
        <v>1034</v>
      </c>
    </row>
    <row r="981" spans="1:111" ht="14.45" customHeight="1" x14ac:dyDescent="0.25">
      <c r="A981" t="s">
        <v>1042</v>
      </c>
      <c r="B981" t="s">
        <v>187</v>
      </c>
      <c r="C981" s="1">
        <v>44734.22280358796</v>
      </c>
      <c r="D981" s="1">
        <v>44839</v>
      </c>
      <c r="E981" t="s">
        <v>170</v>
      </c>
      <c r="G981" t="s">
        <v>113</v>
      </c>
      <c r="H981" t="s">
        <v>113</v>
      </c>
      <c r="I981" t="s">
        <v>113</v>
      </c>
      <c r="J981" t="s">
        <v>1043</v>
      </c>
      <c r="K981" t="s">
        <v>1044</v>
      </c>
      <c r="L981" t="s">
        <v>1045</v>
      </c>
      <c r="N981" t="s">
        <v>117</v>
      </c>
      <c r="O981" t="s">
        <v>118</v>
      </c>
      <c r="P981" s="4">
        <v>96950</v>
      </c>
      <c r="Q981" t="s">
        <v>119</v>
      </c>
      <c r="S981" s="5">
        <v>16709896585</v>
      </c>
      <c r="U981">
        <v>72232</v>
      </c>
      <c r="V981" t="s">
        <v>120</v>
      </c>
      <c r="X981" t="s">
        <v>1046</v>
      </c>
      <c r="Y981" t="s">
        <v>1047</v>
      </c>
      <c r="Z981" t="s">
        <v>1048</v>
      </c>
      <c r="AA981" t="s">
        <v>144</v>
      </c>
      <c r="AB981" t="s">
        <v>1045</v>
      </c>
      <c r="AD981" t="s">
        <v>117</v>
      </c>
      <c r="AE981" t="s">
        <v>118</v>
      </c>
      <c r="AF981" s="4">
        <v>96950</v>
      </c>
      <c r="AG981" t="s">
        <v>119</v>
      </c>
      <c r="AI981" s="5">
        <v>16709896585</v>
      </c>
      <c r="AK981" t="s">
        <v>1049</v>
      </c>
      <c r="BC981" t="str">
        <f>"49-9071.00"</f>
        <v>49-9071.00</v>
      </c>
      <c r="BD981" t="s">
        <v>240</v>
      </c>
      <c r="BE981" t="s">
        <v>1050</v>
      </c>
      <c r="BF981" t="s">
        <v>240</v>
      </c>
      <c r="BG981">
        <v>5</v>
      </c>
      <c r="BH981">
        <v>5</v>
      </c>
      <c r="BI981" s="1">
        <v>44835</v>
      </c>
      <c r="BJ981" s="1">
        <v>45199</v>
      </c>
      <c r="BK981" s="1">
        <v>44839</v>
      </c>
      <c r="BL981" s="1">
        <v>45199</v>
      </c>
      <c r="BM981">
        <v>35</v>
      </c>
      <c r="BN981">
        <v>0</v>
      </c>
      <c r="BO981">
        <v>7</v>
      </c>
      <c r="BP981">
        <v>7</v>
      </c>
      <c r="BQ981">
        <v>7</v>
      </c>
      <c r="BR981">
        <v>7</v>
      </c>
      <c r="BS981">
        <v>7</v>
      </c>
      <c r="BT981">
        <v>0</v>
      </c>
      <c r="BU981" t="str">
        <f>"8:00 AM"</f>
        <v>8:00 AM</v>
      </c>
      <c r="BV981" t="str">
        <f>"4:00 PM"</f>
        <v>4:00 PM</v>
      </c>
      <c r="BW981" t="s">
        <v>164</v>
      </c>
      <c r="BX981">
        <v>0</v>
      </c>
      <c r="BY981">
        <v>12</v>
      </c>
      <c r="BZ981" t="s">
        <v>113</v>
      </c>
      <c r="CB981" s="3" t="s">
        <v>1051</v>
      </c>
      <c r="CC981" t="s">
        <v>1052</v>
      </c>
      <c r="CD981" t="s">
        <v>1045</v>
      </c>
      <c r="CE981" t="s">
        <v>117</v>
      </c>
      <c r="CF981" t="s">
        <v>118</v>
      </c>
      <c r="CG981" s="4">
        <v>96950</v>
      </c>
      <c r="CH981" s="2">
        <v>8.7200000000000006</v>
      </c>
      <c r="CI981" s="2">
        <v>8.7200000000000006</v>
      </c>
      <c r="CJ981" s="2">
        <v>13.08</v>
      </c>
      <c r="CK981" s="2">
        <v>13.08</v>
      </c>
      <c r="CL981" t="s">
        <v>131</v>
      </c>
      <c r="CM981" t="s">
        <v>132</v>
      </c>
      <c r="CN981" t="s">
        <v>133</v>
      </c>
      <c r="CP981" t="s">
        <v>113</v>
      </c>
      <c r="CQ981" t="s">
        <v>134</v>
      </c>
      <c r="CR981" t="s">
        <v>113</v>
      </c>
      <c r="CS981" t="s">
        <v>134</v>
      </c>
      <c r="CT981" t="s">
        <v>132</v>
      </c>
      <c r="CU981" t="s">
        <v>134</v>
      </c>
      <c r="CV981" t="s">
        <v>132</v>
      </c>
      <c r="CW981" t="s">
        <v>1053</v>
      </c>
      <c r="CX981" s="5">
        <v>16709896585</v>
      </c>
      <c r="CY981" t="s">
        <v>1049</v>
      </c>
      <c r="CZ981" t="s">
        <v>132</v>
      </c>
      <c r="DA981" t="s">
        <v>134</v>
      </c>
      <c r="DB981" t="s">
        <v>113</v>
      </c>
    </row>
    <row r="982" spans="1:111" ht="14.45" customHeight="1" x14ac:dyDescent="0.25">
      <c r="A982" t="s">
        <v>1054</v>
      </c>
      <c r="B982" t="s">
        <v>356</v>
      </c>
      <c r="C982" s="1">
        <v>44738.93115300926</v>
      </c>
      <c r="D982" s="1">
        <v>44839</v>
      </c>
      <c r="E982" t="s">
        <v>112</v>
      </c>
      <c r="F982" s="1">
        <v>44833.833333333336</v>
      </c>
      <c r="G982" t="s">
        <v>113</v>
      </c>
      <c r="H982" t="s">
        <v>113</v>
      </c>
      <c r="I982" t="s">
        <v>113</v>
      </c>
      <c r="J982" t="s">
        <v>1055</v>
      </c>
      <c r="K982" t="s">
        <v>1056</v>
      </c>
      <c r="L982" t="s">
        <v>1057</v>
      </c>
      <c r="M982" t="s">
        <v>606</v>
      </c>
      <c r="N982" t="s">
        <v>141</v>
      </c>
      <c r="O982" t="s">
        <v>118</v>
      </c>
      <c r="P982" s="4">
        <v>96950</v>
      </c>
      <c r="Q982" t="s">
        <v>119</v>
      </c>
      <c r="S982" s="5">
        <v>16702354275</v>
      </c>
      <c r="U982">
        <v>81119</v>
      </c>
      <c r="V982" t="s">
        <v>120</v>
      </c>
      <c r="X982" t="s">
        <v>1058</v>
      </c>
      <c r="Y982" t="s">
        <v>1059</v>
      </c>
      <c r="AA982" t="s">
        <v>144</v>
      </c>
      <c r="AB982" t="s">
        <v>1057</v>
      </c>
      <c r="AD982" t="s">
        <v>141</v>
      </c>
      <c r="AE982" t="s">
        <v>118</v>
      </c>
      <c r="AF982" s="4">
        <v>96950</v>
      </c>
      <c r="AG982" t="s">
        <v>119</v>
      </c>
      <c r="AI982" s="5">
        <v>16702875588</v>
      </c>
      <c r="AK982" t="s">
        <v>1060</v>
      </c>
      <c r="BC982" t="str">
        <f>"49-3093.00"</f>
        <v>49-3093.00</v>
      </c>
      <c r="BD982" t="s">
        <v>1061</v>
      </c>
      <c r="BE982" t="s">
        <v>1062</v>
      </c>
      <c r="BF982" t="s">
        <v>1063</v>
      </c>
      <c r="BG982">
        <v>2</v>
      </c>
      <c r="BI982" s="1">
        <v>44835</v>
      </c>
      <c r="BJ982" s="1">
        <v>45199</v>
      </c>
      <c r="BM982">
        <v>35</v>
      </c>
      <c r="BN982">
        <v>0</v>
      </c>
      <c r="BO982">
        <v>7</v>
      </c>
      <c r="BP982">
        <v>7</v>
      </c>
      <c r="BQ982">
        <v>7</v>
      </c>
      <c r="BR982">
        <v>7</v>
      </c>
      <c r="BS982">
        <v>7</v>
      </c>
      <c r="BT982">
        <v>0</v>
      </c>
      <c r="BU982" t="str">
        <f>"8:00 AM"</f>
        <v>8:00 AM</v>
      </c>
      <c r="BV982" t="str">
        <f>"4:00 PM"</f>
        <v>4:00 PM</v>
      </c>
      <c r="BW982" t="s">
        <v>164</v>
      </c>
      <c r="BX982">
        <v>0</v>
      </c>
      <c r="BY982">
        <v>6</v>
      </c>
      <c r="BZ982" t="s">
        <v>113</v>
      </c>
      <c r="CB982" t="s">
        <v>1064</v>
      </c>
      <c r="CC982" t="s">
        <v>1065</v>
      </c>
      <c r="CE982" t="s">
        <v>556</v>
      </c>
      <c r="CF982" t="s">
        <v>118</v>
      </c>
      <c r="CG982" s="4">
        <v>96950</v>
      </c>
      <c r="CH982" s="2">
        <v>10.1</v>
      </c>
      <c r="CI982" s="2">
        <v>10.1</v>
      </c>
      <c r="CJ982" s="2">
        <v>15.15</v>
      </c>
      <c r="CK982" s="2">
        <v>15.15</v>
      </c>
      <c r="CL982" t="s">
        <v>131</v>
      </c>
      <c r="CM982" t="s">
        <v>228</v>
      </c>
      <c r="CN982" t="s">
        <v>133</v>
      </c>
      <c r="CP982" t="s">
        <v>113</v>
      </c>
      <c r="CQ982" t="s">
        <v>134</v>
      </c>
      <c r="CR982" t="s">
        <v>113</v>
      </c>
      <c r="CS982" t="s">
        <v>134</v>
      </c>
      <c r="CT982" t="s">
        <v>132</v>
      </c>
      <c r="CU982" t="s">
        <v>134</v>
      </c>
      <c r="CV982" t="s">
        <v>132</v>
      </c>
      <c r="CW982" t="s">
        <v>1066</v>
      </c>
      <c r="CX982" s="5">
        <v>16702354275</v>
      </c>
      <c r="CY982" t="s">
        <v>1060</v>
      </c>
      <c r="CZ982" t="s">
        <v>183</v>
      </c>
      <c r="DA982" t="s">
        <v>134</v>
      </c>
      <c r="DB982" t="s">
        <v>113</v>
      </c>
    </row>
    <row r="983" spans="1:111" ht="14.45" customHeight="1" x14ac:dyDescent="0.25">
      <c r="A983" t="s">
        <v>1067</v>
      </c>
      <c r="B983" t="s">
        <v>356</v>
      </c>
      <c r="C983" s="1">
        <v>44750.870524421298</v>
      </c>
      <c r="D983" s="1">
        <v>44839</v>
      </c>
      <c r="E983" t="s">
        <v>112</v>
      </c>
      <c r="F983" s="1">
        <v>44833.833333333336</v>
      </c>
      <c r="G983" t="s">
        <v>113</v>
      </c>
      <c r="H983" t="s">
        <v>113</v>
      </c>
      <c r="I983" t="s">
        <v>113</v>
      </c>
      <c r="J983" t="s">
        <v>1068</v>
      </c>
      <c r="K983" t="s">
        <v>1069</v>
      </c>
      <c r="L983" t="s">
        <v>1070</v>
      </c>
      <c r="M983" t="s">
        <v>1071</v>
      </c>
      <c r="N983" t="s">
        <v>117</v>
      </c>
      <c r="O983" t="s">
        <v>118</v>
      </c>
      <c r="P983" s="4">
        <v>96950</v>
      </c>
      <c r="Q983" t="s">
        <v>119</v>
      </c>
      <c r="R983" t="s">
        <v>132</v>
      </c>
      <c r="S983" s="5">
        <v>16702349018</v>
      </c>
      <c r="U983">
        <v>441310</v>
      </c>
      <c r="V983" t="s">
        <v>120</v>
      </c>
      <c r="X983" t="s">
        <v>1072</v>
      </c>
      <c r="Y983" t="s">
        <v>1073</v>
      </c>
      <c r="Z983" t="s">
        <v>1074</v>
      </c>
      <c r="AA983" t="s">
        <v>1075</v>
      </c>
      <c r="AB983" t="s">
        <v>1070</v>
      </c>
      <c r="AC983" t="s">
        <v>132</v>
      </c>
      <c r="AD983" t="s">
        <v>117</v>
      </c>
      <c r="AE983" t="s">
        <v>118</v>
      </c>
      <c r="AF983" s="4">
        <v>96950</v>
      </c>
      <c r="AG983" t="s">
        <v>119</v>
      </c>
      <c r="AH983" t="s">
        <v>132</v>
      </c>
      <c r="AI983" s="5">
        <v>16702347900</v>
      </c>
      <c r="AK983" t="s">
        <v>1076</v>
      </c>
      <c r="BC983" t="str">
        <f>"41-2031.00"</f>
        <v>41-2031.00</v>
      </c>
      <c r="BD983" t="s">
        <v>258</v>
      </c>
      <c r="BE983" t="s">
        <v>1077</v>
      </c>
      <c r="BF983" t="s">
        <v>1078</v>
      </c>
      <c r="BG983">
        <v>2</v>
      </c>
      <c r="BI983" s="1">
        <v>44835</v>
      </c>
      <c r="BJ983" s="1">
        <v>45199</v>
      </c>
      <c r="BM983">
        <v>40</v>
      </c>
      <c r="BN983">
        <v>0</v>
      </c>
      <c r="BO983">
        <v>8</v>
      </c>
      <c r="BP983">
        <v>8</v>
      </c>
      <c r="BQ983">
        <v>8</v>
      </c>
      <c r="BR983">
        <v>8</v>
      </c>
      <c r="BS983">
        <v>8</v>
      </c>
      <c r="BT983">
        <v>0</v>
      </c>
      <c r="BU983" t="str">
        <f>"7:30 AM"</f>
        <v>7:30 AM</v>
      </c>
      <c r="BV983" t="str">
        <f>"4:30 PM"</f>
        <v>4:30 PM</v>
      </c>
      <c r="BW983" t="s">
        <v>164</v>
      </c>
      <c r="BX983">
        <v>0</v>
      </c>
      <c r="BY983">
        <v>12</v>
      </c>
      <c r="BZ983" t="s">
        <v>113</v>
      </c>
      <c r="CB983" t="s">
        <v>1079</v>
      </c>
      <c r="CC983" t="s">
        <v>1080</v>
      </c>
      <c r="CD983" t="s">
        <v>132</v>
      </c>
      <c r="CE983" t="s">
        <v>117</v>
      </c>
      <c r="CF983" t="s">
        <v>118</v>
      </c>
      <c r="CG983" s="4">
        <v>96950</v>
      </c>
      <c r="CH983" s="2">
        <v>8.48</v>
      </c>
      <c r="CI983" s="2">
        <v>10.75</v>
      </c>
      <c r="CJ983" s="2">
        <v>12.72</v>
      </c>
      <c r="CK983" s="2">
        <v>16.13</v>
      </c>
      <c r="CL983" t="s">
        <v>131</v>
      </c>
      <c r="CM983" t="s">
        <v>1081</v>
      </c>
      <c r="CN983" t="s">
        <v>133</v>
      </c>
      <c r="CP983" t="s">
        <v>113</v>
      </c>
      <c r="CQ983" t="s">
        <v>134</v>
      </c>
      <c r="CR983" t="s">
        <v>113</v>
      </c>
      <c r="CS983" t="s">
        <v>134</v>
      </c>
      <c r="CT983" t="s">
        <v>132</v>
      </c>
      <c r="CU983" t="s">
        <v>134</v>
      </c>
      <c r="CV983" t="s">
        <v>132</v>
      </c>
      <c r="CW983" t="s">
        <v>1082</v>
      </c>
      <c r="CX983" s="5">
        <v>16706707900</v>
      </c>
      <c r="CY983" t="s">
        <v>1083</v>
      </c>
      <c r="CZ983" t="s">
        <v>1084</v>
      </c>
      <c r="DA983" t="s">
        <v>134</v>
      </c>
      <c r="DB983" t="s">
        <v>113</v>
      </c>
      <c r="DC983" t="s">
        <v>1072</v>
      </c>
      <c r="DD983" t="s">
        <v>1073</v>
      </c>
      <c r="DE983" t="s">
        <v>1085</v>
      </c>
      <c r="DF983" t="s">
        <v>1068</v>
      </c>
      <c r="DG983" t="s">
        <v>1083</v>
      </c>
    </row>
    <row r="984" spans="1:111" ht="14.45" customHeight="1" x14ac:dyDescent="0.25">
      <c r="A984" t="s">
        <v>1086</v>
      </c>
      <c r="B984" t="s">
        <v>187</v>
      </c>
      <c r="C984" s="1">
        <v>44734.359503703701</v>
      </c>
      <c r="D984" s="1">
        <v>44839</v>
      </c>
      <c r="E984" t="s">
        <v>170</v>
      </c>
      <c r="G984" t="s">
        <v>113</v>
      </c>
      <c r="H984" t="s">
        <v>113</v>
      </c>
      <c r="I984" t="s">
        <v>113</v>
      </c>
      <c r="J984" t="s">
        <v>1087</v>
      </c>
      <c r="L984" t="s">
        <v>1088</v>
      </c>
      <c r="M984" t="s">
        <v>947</v>
      </c>
      <c r="N984" t="s">
        <v>117</v>
      </c>
      <c r="O984" t="s">
        <v>118</v>
      </c>
      <c r="P984" s="4">
        <v>96950</v>
      </c>
      <c r="Q984" t="s">
        <v>119</v>
      </c>
      <c r="S984" s="5">
        <v>16702858730</v>
      </c>
      <c r="U984">
        <v>561320</v>
      </c>
      <c r="V984" t="s">
        <v>120</v>
      </c>
      <c r="X984" t="s">
        <v>1089</v>
      </c>
      <c r="Y984" t="s">
        <v>1090</v>
      </c>
      <c r="Z984" t="s">
        <v>1091</v>
      </c>
      <c r="AA984" t="s">
        <v>1092</v>
      </c>
      <c r="AB984" t="s">
        <v>1093</v>
      </c>
      <c r="AD984" t="s">
        <v>117</v>
      </c>
      <c r="AE984" t="s">
        <v>118</v>
      </c>
      <c r="AF984" s="4">
        <v>96950</v>
      </c>
      <c r="AG984" t="s">
        <v>119</v>
      </c>
      <c r="AI984" s="5">
        <v>16702858730</v>
      </c>
      <c r="AK984" t="s">
        <v>1094</v>
      </c>
      <c r="BC984" t="str">
        <f>"39-5012.00"</f>
        <v>39-5012.00</v>
      </c>
      <c r="BD984" t="s">
        <v>806</v>
      </c>
      <c r="BE984" t="s">
        <v>1095</v>
      </c>
      <c r="BF984" t="s">
        <v>1096</v>
      </c>
      <c r="BG984">
        <v>10</v>
      </c>
      <c r="BH984">
        <v>10</v>
      </c>
      <c r="BI984" s="1">
        <v>44835</v>
      </c>
      <c r="BJ984" s="1">
        <v>45199</v>
      </c>
      <c r="BK984" s="1">
        <v>44839</v>
      </c>
      <c r="BL984" s="1">
        <v>45199</v>
      </c>
      <c r="BM984">
        <v>35</v>
      </c>
      <c r="BN984">
        <v>7</v>
      </c>
      <c r="BO984">
        <v>0</v>
      </c>
      <c r="BP984">
        <v>0</v>
      </c>
      <c r="BQ984">
        <v>7</v>
      </c>
      <c r="BR984">
        <v>7</v>
      </c>
      <c r="BS984">
        <v>7</v>
      </c>
      <c r="BT984">
        <v>7</v>
      </c>
      <c r="BU984" t="str">
        <f>"10:00 AM"</f>
        <v>10:00 AM</v>
      </c>
      <c r="BV984" t="str">
        <f>"6:00 PM"</f>
        <v>6:00 PM</v>
      </c>
      <c r="BW984" t="s">
        <v>394</v>
      </c>
      <c r="BX984">
        <v>6</v>
      </c>
      <c r="BY984">
        <v>24</v>
      </c>
      <c r="BZ984" t="s">
        <v>113</v>
      </c>
      <c r="CB984" t="s">
        <v>1097</v>
      </c>
      <c r="CC984" t="s">
        <v>1098</v>
      </c>
      <c r="CD984" t="s">
        <v>947</v>
      </c>
      <c r="CE984" t="s">
        <v>117</v>
      </c>
      <c r="CF984" t="s">
        <v>118</v>
      </c>
      <c r="CG984" s="4">
        <v>96950</v>
      </c>
      <c r="CH984" s="2">
        <v>7.52</v>
      </c>
      <c r="CI984" s="2">
        <v>7.52</v>
      </c>
      <c r="CJ984" s="2">
        <v>11.28</v>
      </c>
      <c r="CK984" s="2">
        <v>11.28</v>
      </c>
      <c r="CL984" t="s">
        <v>131</v>
      </c>
      <c r="CM984" t="s">
        <v>132</v>
      </c>
      <c r="CN984" t="s">
        <v>133</v>
      </c>
      <c r="CP984" t="s">
        <v>113</v>
      </c>
      <c r="CQ984" t="s">
        <v>134</v>
      </c>
      <c r="CR984" t="s">
        <v>113</v>
      </c>
      <c r="CS984" t="s">
        <v>134</v>
      </c>
      <c r="CT984" t="s">
        <v>132</v>
      </c>
      <c r="CU984" t="s">
        <v>134</v>
      </c>
      <c r="CV984" t="s">
        <v>134</v>
      </c>
      <c r="CW984" t="s">
        <v>132</v>
      </c>
      <c r="CX984" s="5">
        <v>16702858730</v>
      </c>
      <c r="CY984" t="s">
        <v>1094</v>
      </c>
      <c r="CZ984" t="s">
        <v>132</v>
      </c>
      <c r="DA984" t="s">
        <v>134</v>
      </c>
      <c r="DB984" t="s">
        <v>113</v>
      </c>
    </row>
    <row r="985" spans="1:111" ht="14.45" customHeight="1" x14ac:dyDescent="0.25">
      <c r="A985" t="s">
        <v>1099</v>
      </c>
      <c r="B985" t="s">
        <v>187</v>
      </c>
      <c r="C985" s="1">
        <v>44734.396494791668</v>
      </c>
      <c r="D985" s="1">
        <v>44839</v>
      </c>
      <c r="E985" t="s">
        <v>170</v>
      </c>
      <c r="G985" t="s">
        <v>113</v>
      </c>
      <c r="H985" t="s">
        <v>113</v>
      </c>
      <c r="I985" t="s">
        <v>113</v>
      </c>
      <c r="J985" t="s">
        <v>1087</v>
      </c>
      <c r="L985" t="s">
        <v>1088</v>
      </c>
      <c r="M985" t="s">
        <v>947</v>
      </c>
      <c r="N985" t="s">
        <v>117</v>
      </c>
      <c r="O985" t="s">
        <v>118</v>
      </c>
      <c r="P985" s="4">
        <v>96950</v>
      </c>
      <c r="Q985" t="s">
        <v>119</v>
      </c>
      <c r="S985" s="5">
        <v>16702858730</v>
      </c>
      <c r="U985">
        <v>561320</v>
      </c>
      <c r="V985" t="s">
        <v>120</v>
      </c>
      <c r="X985" t="s">
        <v>1089</v>
      </c>
      <c r="Y985" t="s">
        <v>1090</v>
      </c>
      <c r="Z985" t="s">
        <v>1091</v>
      </c>
      <c r="AA985" t="s">
        <v>1092</v>
      </c>
      <c r="AB985" t="s">
        <v>1093</v>
      </c>
      <c r="AD985" t="s">
        <v>117</v>
      </c>
      <c r="AE985" t="s">
        <v>118</v>
      </c>
      <c r="AF985" s="4">
        <v>96950</v>
      </c>
      <c r="AG985" t="s">
        <v>119</v>
      </c>
      <c r="AI985" s="5">
        <v>16702858730</v>
      </c>
      <c r="AK985" t="s">
        <v>1094</v>
      </c>
      <c r="BC985" t="str">
        <f>"35-2014.00"</f>
        <v>35-2014.00</v>
      </c>
      <c r="BD985" t="s">
        <v>287</v>
      </c>
      <c r="BE985" t="s">
        <v>1100</v>
      </c>
      <c r="BF985" t="s">
        <v>289</v>
      </c>
      <c r="BG985">
        <v>10</v>
      </c>
      <c r="BH985">
        <v>10</v>
      </c>
      <c r="BI985" s="1">
        <v>44835</v>
      </c>
      <c r="BJ985" s="1">
        <v>45199</v>
      </c>
      <c r="BK985" s="1">
        <v>44839</v>
      </c>
      <c r="BL985" s="1">
        <v>45199</v>
      </c>
      <c r="BM985">
        <v>36</v>
      </c>
      <c r="BN985">
        <v>0</v>
      </c>
      <c r="BO985">
        <v>6</v>
      </c>
      <c r="BP985">
        <v>6</v>
      </c>
      <c r="BQ985">
        <v>6</v>
      </c>
      <c r="BR985">
        <v>6</v>
      </c>
      <c r="BS985">
        <v>6</v>
      </c>
      <c r="BT985">
        <v>6</v>
      </c>
      <c r="BU985" t="str">
        <f>"7:00 AM"</f>
        <v>7:00 AM</v>
      </c>
      <c r="BV985" t="str">
        <f>"1:00 PM"</f>
        <v>1:00 PM</v>
      </c>
      <c r="BW985" t="s">
        <v>164</v>
      </c>
      <c r="BX985">
        <v>0</v>
      </c>
      <c r="BY985">
        <v>12</v>
      </c>
      <c r="BZ985" t="s">
        <v>113</v>
      </c>
      <c r="CB985" s="3" t="s">
        <v>1101</v>
      </c>
      <c r="CC985" t="s">
        <v>1098</v>
      </c>
      <c r="CD985" t="s">
        <v>947</v>
      </c>
      <c r="CE985" t="s">
        <v>117</v>
      </c>
      <c r="CF985" t="s">
        <v>118</v>
      </c>
      <c r="CG985" s="4">
        <v>96950</v>
      </c>
      <c r="CH985" s="2">
        <v>8.17</v>
      </c>
      <c r="CI985" s="2">
        <v>8.17</v>
      </c>
      <c r="CJ985" s="2">
        <v>12.25</v>
      </c>
      <c r="CK985" s="2">
        <v>12.25</v>
      </c>
      <c r="CL985" t="s">
        <v>131</v>
      </c>
      <c r="CM985" t="s">
        <v>132</v>
      </c>
      <c r="CN985" t="s">
        <v>133</v>
      </c>
      <c r="CP985" t="s">
        <v>113</v>
      </c>
      <c r="CQ985" t="s">
        <v>134</v>
      </c>
      <c r="CR985" t="s">
        <v>113</v>
      </c>
      <c r="CS985" t="s">
        <v>134</v>
      </c>
      <c r="CT985" t="s">
        <v>132</v>
      </c>
      <c r="CU985" t="s">
        <v>134</v>
      </c>
      <c r="CV985" t="s">
        <v>134</v>
      </c>
      <c r="CW985" t="s">
        <v>132</v>
      </c>
      <c r="CX985" s="5">
        <v>16702858730</v>
      </c>
      <c r="CY985" t="s">
        <v>1094</v>
      </c>
      <c r="CZ985" t="s">
        <v>132</v>
      </c>
      <c r="DA985" t="s">
        <v>134</v>
      </c>
      <c r="DB985" t="s">
        <v>113</v>
      </c>
    </row>
    <row r="986" spans="1:111" ht="14.45" customHeight="1" x14ac:dyDescent="0.25">
      <c r="A986" t="s">
        <v>1102</v>
      </c>
      <c r="B986" t="s">
        <v>313</v>
      </c>
      <c r="C986" s="1">
        <v>44740.155240277774</v>
      </c>
      <c r="D986" s="1">
        <v>44839</v>
      </c>
      <c r="E986" t="s">
        <v>112</v>
      </c>
      <c r="F986" s="1">
        <v>44833.833333333336</v>
      </c>
      <c r="G986" t="s">
        <v>134</v>
      </c>
      <c r="H986" t="s">
        <v>113</v>
      </c>
      <c r="I986" t="s">
        <v>113</v>
      </c>
      <c r="J986" t="s">
        <v>1103</v>
      </c>
      <c r="K986" t="s">
        <v>1104</v>
      </c>
      <c r="L986" t="s">
        <v>1105</v>
      </c>
      <c r="M986" t="s">
        <v>117</v>
      </c>
      <c r="N986" t="s">
        <v>1106</v>
      </c>
      <c r="O986" t="s">
        <v>118</v>
      </c>
      <c r="P986" s="4">
        <v>96950</v>
      </c>
      <c r="Q986" t="s">
        <v>119</v>
      </c>
      <c r="S986" s="5">
        <v>16702358898</v>
      </c>
      <c r="U986">
        <v>443142</v>
      </c>
      <c r="V986" t="s">
        <v>120</v>
      </c>
      <c r="X986" t="s">
        <v>235</v>
      </c>
      <c r="Y986" t="s">
        <v>1107</v>
      </c>
      <c r="AA986" t="s">
        <v>477</v>
      </c>
      <c r="AB986" t="s">
        <v>1105</v>
      </c>
      <c r="AC986" t="s">
        <v>117</v>
      </c>
      <c r="AD986" t="s">
        <v>1106</v>
      </c>
      <c r="AE986" t="s">
        <v>118</v>
      </c>
      <c r="AF986" s="4">
        <v>96950</v>
      </c>
      <c r="AG986" t="s">
        <v>119</v>
      </c>
      <c r="AI986" s="5">
        <v>16702358898</v>
      </c>
      <c r="AK986" t="s">
        <v>1108</v>
      </c>
      <c r="BC986" t="str">
        <f>"41-2031.00"</f>
        <v>41-2031.00</v>
      </c>
      <c r="BD986" t="s">
        <v>258</v>
      </c>
      <c r="BE986" t="s">
        <v>1109</v>
      </c>
      <c r="BF986" t="s">
        <v>467</v>
      </c>
      <c r="BG986">
        <v>3</v>
      </c>
      <c r="BH986">
        <v>2</v>
      </c>
      <c r="BI986" s="1">
        <v>44835</v>
      </c>
      <c r="BJ986" s="1">
        <v>45930</v>
      </c>
      <c r="BK986" s="1">
        <v>44839</v>
      </c>
      <c r="BL986" s="1">
        <v>45930</v>
      </c>
      <c r="BM986">
        <v>35</v>
      </c>
      <c r="BN986">
        <v>0</v>
      </c>
      <c r="BO986">
        <v>7</v>
      </c>
      <c r="BP986">
        <v>7</v>
      </c>
      <c r="BQ986">
        <v>7</v>
      </c>
      <c r="BR986">
        <v>7</v>
      </c>
      <c r="BS986">
        <v>7</v>
      </c>
      <c r="BT986">
        <v>0</v>
      </c>
      <c r="BU986" t="str">
        <f>"9:00 AM"</f>
        <v>9:00 AM</v>
      </c>
      <c r="BV986" t="str">
        <f>"5:00 PM"</f>
        <v>5:00 PM</v>
      </c>
      <c r="BW986" t="s">
        <v>164</v>
      </c>
      <c r="BX986">
        <v>0</v>
      </c>
      <c r="BY986">
        <v>3</v>
      </c>
      <c r="BZ986" t="s">
        <v>113</v>
      </c>
      <c r="CB986" t="s">
        <v>933</v>
      </c>
      <c r="CC986" t="s">
        <v>1105</v>
      </c>
      <c r="CD986" t="s">
        <v>117</v>
      </c>
      <c r="CE986" t="s">
        <v>1106</v>
      </c>
      <c r="CF986" t="s">
        <v>118</v>
      </c>
      <c r="CG986" s="4">
        <v>96950</v>
      </c>
      <c r="CH986" s="2">
        <v>8.48</v>
      </c>
      <c r="CI986" s="2">
        <v>8.48</v>
      </c>
      <c r="CJ986" s="2">
        <v>12.72</v>
      </c>
      <c r="CK986" s="2">
        <v>12.72</v>
      </c>
      <c r="CL986" t="s">
        <v>131</v>
      </c>
      <c r="CN986" t="s">
        <v>133</v>
      </c>
      <c r="CP986" t="s">
        <v>113</v>
      </c>
      <c r="CQ986" t="s">
        <v>134</v>
      </c>
      <c r="CR986" t="s">
        <v>113</v>
      </c>
      <c r="CS986" t="s">
        <v>134</v>
      </c>
      <c r="CT986" t="s">
        <v>132</v>
      </c>
      <c r="CU986" t="s">
        <v>134</v>
      </c>
      <c r="CV986" t="s">
        <v>132</v>
      </c>
      <c r="CW986" t="s">
        <v>409</v>
      </c>
      <c r="CX986" s="5">
        <v>16702358898</v>
      </c>
      <c r="CY986" t="s">
        <v>1108</v>
      </c>
      <c r="CZ986" t="s">
        <v>132</v>
      </c>
      <c r="DA986" t="s">
        <v>134</v>
      </c>
      <c r="DB986" t="s">
        <v>113</v>
      </c>
      <c r="DC986" t="s">
        <v>235</v>
      </c>
      <c r="DD986" t="s">
        <v>1107</v>
      </c>
      <c r="DF986" t="s">
        <v>1103</v>
      </c>
      <c r="DG986" t="s">
        <v>1108</v>
      </c>
    </row>
    <row r="987" spans="1:111" ht="14.45" customHeight="1" x14ac:dyDescent="0.25">
      <c r="A987" t="s">
        <v>1110</v>
      </c>
      <c r="B987" t="s">
        <v>187</v>
      </c>
      <c r="C987" s="1">
        <v>44736.061646064816</v>
      </c>
      <c r="D987" s="1">
        <v>44839</v>
      </c>
      <c r="E987" t="s">
        <v>112</v>
      </c>
      <c r="F987" s="1">
        <v>44833.833333333336</v>
      </c>
      <c r="G987" t="s">
        <v>113</v>
      </c>
      <c r="H987" t="s">
        <v>113</v>
      </c>
      <c r="I987" t="s">
        <v>113</v>
      </c>
      <c r="J987" t="s">
        <v>1111</v>
      </c>
      <c r="K987" t="s">
        <v>1112</v>
      </c>
      <c r="L987" t="s">
        <v>795</v>
      </c>
      <c r="N987" t="s">
        <v>117</v>
      </c>
      <c r="O987" t="s">
        <v>118</v>
      </c>
      <c r="P987" s="4">
        <v>96950</v>
      </c>
      <c r="Q987" t="s">
        <v>119</v>
      </c>
      <c r="R987" t="s">
        <v>117</v>
      </c>
      <c r="S987" s="5">
        <v>16702352276</v>
      </c>
      <c r="U987">
        <v>453110</v>
      </c>
      <c r="V987" t="s">
        <v>120</v>
      </c>
      <c r="X987" t="s">
        <v>792</v>
      </c>
      <c r="Y987" t="s">
        <v>388</v>
      </c>
      <c r="Z987" t="s">
        <v>1113</v>
      </c>
      <c r="AA987" t="s">
        <v>255</v>
      </c>
      <c r="AB987" t="s">
        <v>795</v>
      </c>
      <c r="AD987" t="s">
        <v>117</v>
      </c>
      <c r="AE987" t="s">
        <v>118</v>
      </c>
      <c r="AF987" s="4">
        <v>96950</v>
      </c>
      <c r="AG987" t="s">
        <v>119</v>
      </c>
      <c r="AH987" t="s">
        <v>117</v>
      </c>
      <c r="AI987" s="5">
        <v>16702352276</v>
      </c>
      <c r="AK987" t="s">
        <v>1114</v>
      </c>
      <c r="BC987" t="str">
        <f>"27-1023.00"</f>
        <v>27-1023.00</v>
      </c>
      <c r="BD987" t="s">
        <v>1115</v>
      </c>
      <c r="BE987" t="s">
        <v>1116</v>
      </c>
      <c r="BF987" t="s">
        <v>1117</v>
      </c>
      <c r="BG987">
        <v>1</v>
      </c>
      <c r="BH987">
        <v>1</v>
      </c>
      <c r="BI987" s="1">
        <v>44835</v>
      </c>
      <c r="BJ987" s="1">
        <v>45199</v>
      </c>
      <c r="BK987" s="1">
        <v>44839</v>
      </c>
      <c r="BL987" s="1">
        <v>45199</v>
      </c>
      <c r="BM987">
        <v>35</v>
      </c>
      <c r="BN987">
        <v>0</v>
      </c>
      <c r="BO987">
        <v>7</v>
      </c>
      <c r="BP987">
        <v>7</v>
      </c>
      <c r="BQ987">
        <v>7</v>
      </c>
      <c r="BR987">
        <v>7</v>
      </c>
      <c r="BS987">
        <v>7</v>
      </c>
      <c r="BT987">
        <v>0</v>
      </c>
      <c r="BU987" t="str">
        <f>"9:00 AM"</f>
        <v>9:00 AM</v>
      </c>
      <c r="BV987" t="str">
        <f>"5:00 PM"</f>
        <v>5:00 PM</v>
      </c>
      <c r="BW987" t="s">
        <v>164</v>
      </c>
      <c r="BX987">
        <v>0</v>
      </c>
      <c r="BY987">
        <v>12</v>
      </c>
      <c r="BZ987" t="s">
        <v>113</v>
      </c>
      <c r="CB987" s="3" t="s">
        <v>1118</v>
      </c>
      <c r="CC987" t="s">
        <v>795</v>
      </c>
      <c r="CE987" t="s">
        <v>117</v>
      </c>
      <c r="CF987" t="s">
        <v>118</v>
      </c>
      <c r="CG987" s="4">
        <v>96950</v>
      </c>
      <c r="CH987" s="2">
        <v>9.18</v>
      </c>
      <c r="CI987" s="2">
        <v>9.1999999999999993</v>
      </c>
      <c r="CJ987" s="2">
        <v>13.77</v>
      </c>
      <c r="CK987" s="2">
        <v>13.8</v>
      </c>
      <c r="CL987" t="s">
        <v>131</v>
      </c>
      <c r="CM987" t="s">
        <v>132</v>
      </c>
      <c r="CN987" t="s">
        <v>133</v>
      </c>
      <c r="CP987" t="s">
        <v>113</v>
      </c>
      <c r="CQ987" t="s">
        <v>134</v>
      </c>
      <c r="CR987" t="s">
        <v>113</v>
      </c>
      <c r="CS987" t="s">
        <v>134</v>
      </c>
      <c r="CT987" t="s">
        <v>132</v>
      </c>
      <c r="CU987" t="s">
        <v>134</v>
      </c>
      <c r="CV987" t="s">
        <v>132</v>
      </c>
      <c r="CW987" t="s">
        <v>799</v>
      </c>
      <c r="CX987" s="5">
        <v>16702352276</v>
      </c>
      <c r="CY987" t="s">
        <v>1114</v>
      </c>
      <c r="CZ987" t="s">
        <v>132</v>
      </c>
      <c r="DA987" t="s">
        <v>134</v>
      </c>
      <c r="DB987" t="s">
        <v>113</v>
      </c>
    </row>
    <row r="988" spans="1:111" ht="14.45" customHeight="1" x14ac:dyDescent="0.25">
      <c r="A988" t="s">
        <v>1119</v>
      </c>
      <c r="B988" t="s">
        <v>187</v>
      </c>
      <c r="C988" s="1">
        <v>44736.024883217593</v>
      </c>
      <c r="D988" s="1">
        <v>44839</v>
      </c>
      <c r="E988" t="s">
        <v>112</v>
      </c>
      <c r="F988" s="1">
        <v>44833.833333333336</v>
      </c>
      <c r="G988" t="s">
        <v>134</v>
      </c>
      <c r="H988" t="s">
        <v>113</v>
      </c>
      <c r="I988" t="s">
        <v>113</v>
      </c>
      <c r="J988" t="s">
        <v>1120</v>
      </c>
      <c r="L988" t="s">
        <v>678</v>
      </c>
      <c r="M988" t="s">
        <v>679</v>
      </c>
      <c r="N988" t="s">
        <v>556</v>
      </c>
      <c r="O988" t="s">
        <v>118</v>
      </c>
      <c r="P988" s="4">
        <v>96950</v>
      </c>
      <c r="Q988" t="s">
        <v>119</v>
      </c>
      <c r="S988" s="5">
        <v>16702348866</v>
      </c>
      <c r="U988">
        <v>452210</v>
      </c>
      <c r="V988" t="s">
        <v>120</v>
      </c>
      <c r="X988" t="s">
        <v>680</v>
      </c>
      <c r="Y988" t="s">
        <v>978</v>
      </c>
      <c r="AA988" t="s">
        <v>682</v>
      </c>
      <c r="AB988" t="s">
        <v>683</v>
      </c>
      <c r="AD988" t="s">
        <v>141</v>
      </c>
      <c r="AE988" t="s">
        <v>118</v>
      </c>
      <c r="AF988" s="4">
        <v>96950</v>
      </c>
      <c r="AG988" t="s">
        <v>119</v>
      </c>
      <c r="AI988" s="5">
        <v>16702878866</v>
      </c>
      <c r="AK988" t="s">
        <v>684</v>
      </c>
      <c r="BC988" t="str">
        <f>"51-6031.00"</f>
        <v>51-6031.00</v>
      </c>
      <c r="BD988" t="s">
        <v>1121</v>
      </c>
      <c r="BE988" t="s">
        <v>1122</v>
      </c>
      <c r="BF988" t="s">
        <v>1123</v>
      </c>
      <c r="BG988">
        <v>1</v>
      </c>
      <c r="BH988">
        <v>1</v>
      </c>
      <c r="BI988" s="1">
        <v>44835</v>
      </c>
      <c r="BJ988" s="1">
        <v>45199</v>
      </c>
      <c r="BK988" s="1">
        <v>44839</v>
      </c>
      <c r="BL988" s="1">
        <v>45199</v>
      </c>
      <c r="BM988">
        <v>35</v>
      </c>
      <c r="BN988">
        <v>0</v>
      </c>
      <c r="BO988">
        <v>7</v>
      </c>
      <c r="BP988">
        <v>7</v>
      </c>
      <c r="BQ988">
        <v>7</v>
      </c>
      <c r="BR988">
        <v>7</v>
      </c>
      <c r="BS988">
        <v>7</v>
      </c>
      <c r="BT988">
        <v>0</v>
      </c>
      <c r="BU988" t="str">
        <f>"8:00 AM"</f>
        <v>8:00 AM</v>
      </c>
      <c r="BV988" t="str">
        <f>"5:00 PM"</f>
        <v>5:00 PM</v>
      </c>
      <c r="BW988" t="s">
        <v>164</v>
      </c>
      <c r="BX988">
        <v>0</v>
      </c>
      <c r="BY988">
        <v>3</v>
      </c>
      <c r="BZ988" t="s">
        <v>113</v>
      </c>
      <c r="CB988" t="s">
        <v>1124</v>
      </c>
      <c r="CC988" t="s">
        <v>678</v>
      </c>
      <c r="CD988" t="s">
        <v>679</v>
      </c>
      <c r="CE988" t="s">
        <v>556</v>
      </c>
      <c r="CF988" t="s">
        <v>118</v>
      </c>
      <c r="CG988" s="4">
        <v>96950</v>
      </c>
      <c r="CH988" s="2">
        <v>8.5500000000000007</v>
      </c>
      <c r="CI988" s="2">
        <v>8.5500000000000007</v>
      </c>
      <c r="CJ988" s="2">
        <v>12.83</v>
      </c>
      <c r="CK988" s="2">
        <v>12.83</v>
      </c>
      <c r="CL988" t="s">
        <v>131</v>
      </c>
      <c r="CM988" t="s">
        <v>557</v>
      </c>
      <c r="CN988" t="s">
        <v>133</v>
      </c>
      <c r="CP988" t="s">
        <v>113</v>
      </c>
      <c r="CQ988" t="s">
        <v>134</v>
      </c>
      <c r="CR988" t="s">
        <v>113</v>
      </c>
      <c r="CS988" t="s">
        <v>134</v>
      </c>
      <c r="CT988" t="s">
        <v>132</v>
      </c>
      <c r="CU988" t="s">
        <v>134</v>
      </c>
      <c r="CV988" t="s">
        <v>132</v>
      </c>
      <c r="CW988" t="s">
        <v>982</v>
      </c>
      <c r="CX988" s="5">
        <v>16702348866</v>
      </c>
      <c r="CY988" t="s">
        <v>684</v>
      </c>
      <c r="CZ988" t="s">
        <v>183</v>
      </c>
      <c r="DA988" t="s">
        <v>134</v>
      </c>
      <c r="DB988" t="s">
        <v>113</v>
      </c>
    </row>
    <row r="989" spans="1:111" ht="14.45" customHeight="1" x14ac:dyDescent="0.25">
      <c r="A989" t="s">
        <v>1125</v>
      </c>
      <c r="B989" t="s">
        <v>187</v>
      </c>
      <c r="C989" s="1">
        <v>44741.082025578704</v>
      </c>
      <c r="D989" s="1">
        <v>44839</v>
      </c>
      <c r="E989" t="s">
        <v>170</v>
      </c>
      <c r="G989" t="s">
        <v>113</v>
      </c>
      <c r="H989" t="s">
        <v>113</v>
      </c>
      <c r="I989" t="s">
        <v>113</v>
      </c>
      <c r="J989" t="s">
        <v>1126</v>
      </c>
      <c r="K989" t="s">
        <v>132</v>
      </c>
      <c r="L989" t="s">
        <v>1127</v>
      </c>
      <c r="M989" t="s">
        <v>1128</v>
      </c>
      <c r="N989" t="s">
        <v>117</v>
      </c>
      <c r="O989" t="s">
        <v>118</v>
      </c>
      <c r="P989" s="4">
        <v>96950</v>
      </c>
      <c r="Q989" t="s">
        <v>119</v>
      </c>
      <c r="R989" t="s">
        <v>132</v>
      </c>
      <c r="S989" s="5">
        <v>16702357011</v>
      </c>
      <c r="T989">
        <v>0</v>
      </c>
      <c r="U989">
        <v>5613</v>
      </c>
      <c r="V989" t="s">
        <v>120</v>
      </c>
      <c r="X989" t="s">
        <v>794</v>
      </c>
      <c r="Y989" t="s">
        <v>1129</v>
      </c>
      <c r="Z989" t="s">
        <v>1130</v>
      </c>
      <c r="AA989" t="s">
        <v>349</v>
      </c>
      <c r="AB989" t="s">
        <v>1131</v>
      </c>
      <c r="AC989" t="s">
        <v>1132</v>
      </c>
      <c r="AD989" t="s">
        <v>141</v>
      </c>
      <c r="AE989" t="s">
        <v>118</v>
      </c>
      <c r="AF989" s="4">
        <v>96950</v>
      </c>
      <c r="AG989" t="s">
        <v>119</v>
      </c>
      <c r="AH989" t="s">
        <v>557</v>
      </c>
      <c r="AI989" s="5">
        <v>16702357011</v>
      </c>
      <c r="AJ989">
        <v>0</v>
      </c>
      <c r="AK989" t="s">
        <v>1133</v>
      </c>
      <c r="BC989" t="str">
        <f>"37-2012.00"</f>
        <v>37-2012.00</v>
      </c>
      <c r="BD989" t="s">
        <v>180</v>
      </c>
      <c r="BE989" t="s">
        <v>1134</v>
      </c>
      <c r="BF989" t="s">
        <v>1135</v>
      </c>
      <c r="BG989">
        <v>1</v>
      </c>
      <c r="BH989">
        <v>1</v>
      </c>
      <c r="BI989" s="1">
        <v>44836</v>
      </c>
      <c r="BJ989" s="1">
        <v>45200</v>
      </c>
      <c r="BK989" s="1">
        <v>44839</v>
      </c>
      <c r="BL989" s="1">
        <v>45200</v>
      </c>
      <c r="BM989">
        <v>40</v>
      </c>
      <c r="BN989">
        <v>0</v>
      </c>
      <c r="BO989">
        <v>8</v>
      </c>
      <c r="BP989">
        <v>8</v>
      </c>
      <c r="BQ989">
        <v>8</v>
      </c>
      <c r="BR989">
        <v>8</v>
      </c>
      <c r="BS989">
        <v>8</v>
      </c>
      <c r="BT989">
        <v>0</v>
      </c>
      <c r="BU989" t="str">
        <f>"8:00 AM"</f>
        <v>8:00 AM</v>
      </c>
      <c r="BV989" t="str">
        <f>"5:00 PM"</f>
        <v>5:00 PM</v>
      </c>
      <c r="BW989" t="s">
        <v>164</v>
      </c>
      <c r="BX989">
        <v>0</v>
      </c>
      <c r="BY989">
        <v>3</v>
      </c>
      <c r="BZ989" t="s">
        <v>113</v>
      </c>
      <c r="CB989" t="s">
        <v>1136</v>
      </c>
      <c r="CC989" t="s">
        <v>1137</v>
      </c>
      <c r="CD989" t="s">
        <v>1138</v>
      </c>
      <c r="CE989" t="s">
        <v>117</v>
      </c>
      <c r="CF989" t="s">
        <v>118</v>
      </c>
      <c r="CG989" s="4">
        <v>96950</v>
      </c>
      <c r="CH989" s="2">
        <v>7.45</v>
      </c>
      <c r="CI989" s="2">
        <v>7.45</v>
      </c>
      <c r="CJ989" s="2">
        <v>11.18</v>
      </c>
      <c r="CK989" s="2">
        <v>11.18</v>
      </c>
      <c r="CL989" t="s">
        <v>131</v>
      </c>
      <c r="CM989" t="s">
        <v>132</v>
      </c>
      <c r="CN989" t="s">
        <v>133</v>
      </c>
      <c r="CP989" t="s">
        <v>113</v>
      </c>
      <c r="CQ989" t="s">
        <v>134</v>
      </c>
      <c r="CR989" t="s">
        <v>113</v>
      </c>
      <c r="CS989" t="s">
        <v>134</v>
      </c>
      <c r="CT989" t="s">
        <v>132</v>
      </c>
      <c r="CU989" t="s">
        <v>134</v>
      </c>
      <c r="CV989" t="s">
        <v>132</v>
      </c>
      <c r="CW989" t="s">
        <v>132</v>
      </c>
      <c r="CX989" s="5">
        <v>16702357011</v>
      </c>
      <c r="CY989" t="s">
        <v>1133</v>
      </c>
      <c r="CZ989" t="s">
        <v>624</v>
      </c>
      <c r="DA989" t="s">
        <v>134</v>
      </c>
      <c r="DB989" t="s">
        <v>113</v>
      </c>
    </row>
    <row r="990" spans="1:111" ht="14.45" customHeight="1" x14ac:dyDescent="0.25">
      <c r="A990" t="s">
        <v>1139</v>
      </c>
      <c r="B990" t="s">
        <v>187</v>
      </c>
      <c r="C990" s="1">
        <v>44739.805907870374</v>
      </c>
      <c r="D990" s="1">
        <v>44839</v>
      </c>
      <c r="E990" t="s">
        <v>112</v>
      </c>
      <c r="F990" s="1">
        <v>44833.833333333336</v>
      </c>
      <c r="G990" t="s">
        <v>113</v>
      </c>
      <c r="H990" t="s">
        <v>113</v>
      </c>
      <c r="I990" t="s">
        <v>113</v>
      </c>
      <c r="J990" t="s">
        <v>1140</v>
      </c>
      <c r="K990" t="s">
        <v>1141</v>
      </c>
      <c r="L990" t="s">
        <v>1142</v>
      </c>
      <c r="M990" t="s">
        <v>1143</v>
      </c>
      <c r="N990" t="s">
        <v>117</v>
      </c>
      <c r="O990" t="s">
        <v>118</v>
      </c>
      <c r="P990" s="4">
        <v>96950</v>
      </c>
      <c r="Q990" t="s">
        <v>119</v>
      </c>
      <c r="S990" s="5">
        <v>16702353285</v>
      </c>
      <c r="U990">
        <v>81111</v>
      </c>
      <c r="V990" t="s">
        <v>120</v>
      </c>
      <c r="X990" t="s">
        <v>1144</v>
      </c>
      <c r="Y990" t="s">
        <v>1145</v>
      </c>
      <c r="Z990" t="s">
        <v>389</v>
      </c>
      <c r="AA990" t="s">
        <v>1146</v>
      </c>
      <c r="AB990" t="s">
        <v>1142</v>
      </c>
      <c r="AC990" t="s">
        <v>1143</v>
      </c>
      <c r="AD990" t="s">
        <v>117</v>
      </c>
      <c r="AE990" t="s">
        <v>118</v>
      </c>
      <c r="AF990" s="4">
        <v>96950</v>
      </c>
      <c r="AG990" t="s">
        <v>119</v>
      </c>
      <c r="AI990" s="5">
        <v>16702353285</v>
      </c>
      <c r="AK990" t="s">
        <v>1147</v>
      </c>
      <c r="BC990" t="str">
        <f>"43-5081.01"</f>
        <v>43-5081.01</v>
      </c>
      <c r="BD990" t="s">
        <v>1148</v>
      </c>
      <c r="BE990" t="s">
        <v>1149</v>
      </c>
      <c r="BF990" t="s">
        <v>1150</v>
      </c>
      <c r="BG990">
        <v>1</v>
      </c>
      <c r="BH990">
        <v>1</v>
      </c>
      <c r="BI990" s="1">
        <v>44835</v>
      </c>
      <c r="BJ990" s="1">
        <v>45199</v>
      </c>
      <c r="BK990" s="1">
        <v>44839</v>
      </c>
      <c r="BL990" s="1">
        <v>45199</v>
      </c>
      <c r="BM990">
        <v>40</v>
      </c>
      <c r="BN990">
        <v>0</v>
      </c>
      <c r="BO990">
        <v>8</v>
      </c>
      <c r="BP990">
        <v>8</v>
      </c>
      <c r="BQ990">
        <v>8</v>
      </c>
      <c r="BR990">
        <v>8</v>
      </c>
      <c r="BS990">
        <v>8</v>
      </c>
      <c r="BT990">
        <v>0</v>
      </c>
      <c r="BU990" t="str">
        <f>"8:00 AM"</f>
        <v>8:00 AM</v>
      </c>
      <c r="BV990" t="str">
        <f>"5:00 PM"</f>
        <v>5:00 PM</v>
      </c>
      <c r="BW990" t="s">
        <v>164</v>
      </c>
      <c r="BX990">
        <v>0</v>
      </c>
      <c r="BY990">
        <v>12</v>
      </c>
      <c r="BZ990" t="s">
        <v>113</v>
      </c>
      <c r="CB990" t="s">
        <v>228</v>
      </c>
      <c r="CC990" t="s">
        <v>1142</v>
      </c>
      <c r="CD990" t="s">
        <v>1143</v>
      </c>
      <c r="CE990" t="s">
        <v>117</v>
      </c>
      <c r="CF990" t="s">
        <v>118</v>
      </c>
      <c r="CG990" s="4">
        <v>96950</v>
      </c>
      <c r="CH990" s="2">
        <v>7.92</v>
      </c>
      <c r="CI990" s="2">
        <v>7.92</v>
      </c>
      <c r="CJ990" s="2">
        <v>11.88</v>
      </c>
      <c r="CK990" s="2">
        <v>11.88</v>
      </c>
      <c r="CL990" t="s">
        <v>131</v>
      </c>
      <c r="CM990" t="s">
        <v>228</v>
      </c>
      <c r="CN990" t="s">
        <v>133</v>
      </c>
      <c r="CP990" t="s">
        <v>113</v>
      </c>
      <c r="CQ990" t="s">
        <v>134</v>
      </c>
      <c r="CR990" t="s">
        <v>113</v>
      </c>
      <c r="CS990" t="s">
        <v>134</v>
      </c>
      <c r="CT990" t="s">
        <v>132</v>
      </c>
      <c r="CU990" t="s">
        <v>134</v>
      </c>
      <c r="CV990" t="s">
        <v>132</v>
      </c>
      <c r="CW990" t="s">
        <v>1151</v>
      </c>
      <c r="CX990" s="5">
        <v>16702353285</v>
      </c>
      <c r="CY990" t="s">
        <v>1147</v>
      </c>
      <c r="CZ990" t="s">
        <v>132</v>
      </c>
      <c r="DA990" t="s">
        <v>134</v>
      </c>
      <c r="DB990" t="s">
        <v>113</v>
      </c>
      <c r="DC990" t="s">
        <v>1144</v>
      </c>
      <c r="DD990" t="s">
        <v>1145</v>
      </c>
      <c r="DE990" t="s">
        <v>1152</v>
      </c>
      <c r="DF990" t="s">
        <v>132</v>
      </c>
      <c r="DG990" t="s">
        <v>132</v>
      </c>
    </row>
    <row r="991" spans="1:111" ht="14.45" customHeight="1" x14ac:dyDescent="0.25">
      <c r="A991" t="s">
        <v>1153</v>
      </c>
      <c r="B991" t="s">
        <v>187</v>
      </c>
      <c r="C991" s="1">
        <v>44738.833441898147</v>
      </c>
      <c r="D991" s="1">
        <v>44839</v>
      </c>
      <c r="E991" t="s">
        <v>170</v>
      </c>
      <c r="G991" t="s">
        <v>113</v>
      </c>
      <c r="H991" t="s">
        <v>113</v>
      </c>
      <c r="I991" t="s">
        <v>113</v>
      </c>
      <c r="J991" t="s">
        <v>1154</v>
      </c>
      <c r="L991" t="s">
        <v>1155</v>
      </c>
      <c r="N991" t="s">
        <v>141</v>
      </c>
      <c r="O991" t="s">
        <v>118</v>
      </c>
      <c r="P991" s="4">
        <v>96950</v>
      </c>
      <c r="Q991" t="s">
        <v>119</v>
      </c>
      <c r="S991" s="5">
        <v>16702343926</v>
      </c>
      <c r="T991">
        <v>103</v>
      </c>
      <c r="U991">
        <v>62151</v>
      </c>
      <c r="V991" t="s">
        <v>120</v>
      </c>
      <c r="X991" t="s">
        <v>1156</v>
      </c>
      <c r="Y991" t="s">
        <v>1157</v>
      </c>
      <c r="Z991" t="s">
        <v>1158</v>
      </c>
      <c r="AA991" t="s">
        <v>1159</v>
      </c>
      <c r="AB991" t="s">
        <v>1155</v>
      </c>
      <c r="AD991" t="s">
        <v>141</v>
      </c>
      <c r="AE991" t="s">
        <v>118</v>
      </c>
      <c r="AF991" s="4">
        <v>96950</v>
      </c>
      <c r="AG991" t="s">
        <v>119</v>
      </c>
      <c r="AI991" s="5">
        <v>16702343926</v>
      </c>
      <c r="AJ991">
        <v>103</v>
      </c>
      <c r="AK991" t="s">
        <v>1160</v>
      </c>
      <c r="BC991" t="str">
        <f>"31-1014.00"</f>
        <v>31-1014.00</v>
      </c>
      <c r="BD991" t="s">
        <v>1161</v>
      </c>
      <c r="BE991" t="s">
        <v>1162</v>
      </c>
      <c r="BF991" t="s">
        <v>1163</v>
      </c>
      <c r="BG991">
        <v>2</v>
      </c>
      <c r="BH991">
        <v>2</v>
      </c>
      <c r="BI991" s="1">
        <v>44835</v>
      </c>
      <c r="BJ991" s="1">
        <v>45199</v>
      </c>
      <c r="BK991" s="1">
        <v>44839</v>
      </c>
      <c r="BL991" s="1">
        <v>45199</v>
      </c>
      <c r="BM991">
        <v>40</v>
      </c>
      <c r="BN991">
        <v>0</v>
      </c>
      <c r="BO991">
        <v>8</v>
      </c>
      <c r="BP991">
        <v>8</v>
      </c>
      <c r="BQ991">
        <v>8</v>
      </c>
      <c r="BR991">
        <v>8</v>
      </c>
      <c r="BS991">
        <v>8</v>
      </c>
      <c r="BT991">
        <v>0</v>
      </c>
      <c r="BU991" t="str">
        <f>"8:00 AM"</f>
        <v>8:00 AM</v>
      </c>
      <c r="BV991" t="str">
        <f>"5:00 PM"</f>
        <v>5:00 PM</v>
      </c>
      <c r="BW991" t="s">
        <v>164</v>
      </c>
      <c r="BX991">
        <v>0</v>
      </c>
      <c r="BY991">
        <v>12</v>
      </c>
      <c r="BZ991" t="s">
        <v>113</v>
      </c>
      <c r="CB991" t="s">
        <v>1164</v>
      </c>
      <c r="CC991" t="s">
        <v>1165</v>
      </c>
      <c r="CD991" t="s">
        <v>1166</v>
      </c>
      <c r="CE991" t="s">
        <v>141</v>
      </c>
      <c r="CF991" t="s">
        <v>118</v>
      </c>
      <c r="CG991" s="4">
        <v>96950</v>
      </c>
      <c r="CH991" s="2">
        <v>11.91</v>
      </c>
      <c r="CI991" s="2">
        <v>11.91</v>
      </c>
      <c r="CJ991" s="2">
        <v>17.86</v>
      </c>
      <c r="CK991" s="2">
        <v>17.86</v>
      </c>
      <c r="CL991" t="s">
        <v>131</v>
      </c>
      <c r="CN991" t="s">
        <v>133</v>
      </c>
      <c r="CP991" t="s">
        <v>113</v>
      </c>
      <c r="CQ991" t="s">
        <v>134</v>
      </c>
      <c r="CR991" t="s">
        <v>113</v>
      </c>
      <c r="CS991" t="s">
        <v>134</v>
      </c>
      <c r="CT991" t="s">
        <v>132</v>
      </c>
      <c r="CU991" t="s">
        <v>134</v>
      </c>
      <c r="CV991" t="s">
        <v>132</v>
      </c>
      <c r="CW991" t="s">
        <v>1167</v>
      </c>
      <c r="CX991" s="5">
        <v>16702343926</v>
      </c>
      <c r="CY991" t="s">
        <v>1160</v>
      </c>
      <c r="CZ991" t="s">
        <v>624</v>
      </c>
      <c r="DA991" t="s">
        <v>134</v>
      </c>
      <c r="DB991" t="s">
        <v>113</v>
      </c>
    </row>
    <row r="992" spans="1:111" ht="14.45" customHeight="1" x14ac:dyDescent="0.25">
      <c r="A992" t="s">
        <v>1168</v>
      </c>
      <c r="B992" t="s">
        <v>356</v>
      </c>
      <c r="C992" s="1">
        <v>44726.052868749997</v>
      </c>
      <c r="D992" s="1">
        <v>44839</v>
      </c>
      <c r="E992" t="s">
        <v>170</v>
      </c>
      <c r="G992" t="s">
        <v>113</v>
      </c>
      <c r="H992" t="s">
        <v>113</v>
      </c>
      <c r="I992" t="s">
        <v>113</v>
      </c>
      <c r="J992" t="s">
        <v>1169</v>
      </c>
      <c r="L992" t="s">
        <v>1170</v>
      </c>
      <c r="N992" t="s">
        <v>117</v>
      </c>
      <c r="O992" t="s">
        <v>118</v>
      </c>
      <c r="P992" s="4">
        <v>96950</v>
      </c>
      <c r="Q992" t="s">
        <v>119</v>
      </c>
      <c r="S992" s="5">
        <v>16704831673</v>
      </c>
      <c r="U992">
        <v>812112</v>
      </c>
      <c r="V992" t="s">
        <v>120</v>
      </c>
      <c r="X992" t="s">
        <v>1171</v>
      </c>
      <c r="Y992" t="s">
        <v>1172</v>
      </c>
      <c r="AA992" t="s">
        <v>1173</v>
      </c>
      <c r="AB992" t="s">
        <v>1174</v>
      </c>
      <c r="AD992" t="s">
        <v>117</v>
      </c>
      <c r="AE992" t="s">
        <v>118</v>
      </c>
      <c r="AF992" s="4">
        <v>96950</v>
      </c>
      <c r="AG992" t="s">
        <v>119</v>
      </c>
      <c r="AI992" s="5">
        <v>16704831673</v>
      </c>
      <c r="AK992" t="s">
        <v>1175</v>
      </c>
      <c r="BC992" t="str">
        <f>"39-5094.00"</f>
        <v>39-5094.00</v>
      </c>
      <c r="BD992" t="s">
        <v>1176</v>
      </c>
      <c r="BE992" t="s">
        <v>1177</v>
      </c>
      <c r="BF992" t="s">
        <v>1178</v>
      </c>
      <c r="BG992">
        <v>6</v>
      </c>
      <c r="BI992" s="1">
        <v>44835</v>
      </c>
      <c r="BJ992" s="1">
        <v>45199</v>
      </c>
      <c r="BM992">
        <v>36</v>
      </c>
      <c r="BN992">
        <v>0</v>
      </c>
      <c r="BO992">
        <v>6</v>
      </c>
      <c r="BP992">
        <v>6</v>
      </c>
      <c r="BQ992">
        <v>6</v>
      </c>
      <c r="BR992">
        <v>6</v>
      </c>
      <c r="BS992">
        <v>6</v>
      </c>
      <c r="BT992">
        <v>6</v>
      </c>
      <c r="BU992" t="str">
        <f>"11:00 AM"</f>
        <v>11:00 AM</v>
      </c>
      <c r="BV992" t="str">
        <f>"6:00 PM"</f>
        <v>6:00 PM</v>
      </c>
      <c r="BW992" t="s">
        <v>164</v>
      </c>
      <c r="BX992">
        <v>0</v>
      </c>
      <c r="BY992">
        <v>24</v>
      </c>
      <c r="BZ992" t="s">
        <v>113</v>
      </c>
      <c r="CB992" t="s">
        <v>1179</v>
      </c>
      <c r="CC992" t="s">
        <v>1180</v>
      </c>
      <c r="CE992" t="s">
        <v>117</v>
      </c>
      <c r="CF992" t="s">
        <v>118</v>
      </c>
      <c r="CG992" s="4">
        <v>96950</v>
      </c>
      <c r="CH992" s="2">
        <v>13.28</v>
      </c>
      <c r="CI992" s="2">
        <v>13.28</v>
      </c>
      <c r="CJ992" s="2">
        <v>19.920000000000002</v>
      </c>
      <c r="CK992" s="2">
        <v>19.920000000000002</v>
      </c>
      <c r="CL992" t="s">
        <v>131</v>
      </c>
      <c r="CM992" t="s">
        <v>228</v>
      </c>
      <c r="CN992" t="s">
        <v>133</v>
      </c>
      <c r="CP992" t="s">
        <v>113</v>
      </c>
      <c r="CQ992" t="s">
        <v>134</v>
      </c>
      <c r="CR992" t="s">
        <v>113</v>
      </c>
      <c r="CS992" t="s">
        <v>134</v>
      </c>
      <c r="CT992" t="s">
        <v>132</v>
      </c>
      <c r="CU992" t="s">
        <v>134</v>
      </c>
      <c r="CV992" t="s">
        <v>132</v>
      </c>
      <c r="CW992" t="s">
        <v>1023</v>
      </c>
      <c r="CX992" s="5">
        <v>16704831673</v>
      </c>
      <c r="CY992" t="s">
        <v>1175</v>
      </c>
      <c r="CZ992" t="s">
        <v>132</v>
      </c>
      <c r="DA992" t="s">
        <v>134</v>
      </c>
      <c r="DB992" t="s">
        <v>113</v>
      </c>
    </row>
    <row r="993" spans="1:111" ht="14.45" customHeight="1" x14ac:dyDescent="0.25">
      <c r="A993" t="s">
        <v>1181</v>
      </c>
      <c r="B993" t="s">
        <v>187</v>
      </c>
      <c r="C993" s="1">
        <v>44737.169784259262</v>
      </c>
      <c r="D993" s="1">
        <v>44839</v>
      </c>
      <c r="E993" t="s">
        <v>112</v>
      </c>
      <c r="F993" s="1">
        <v>44833.833333333336</v>
      </c>
      <c r="G993" t="s">
        <v>113</v>
      </c>
      <c r="H993" t="s">
        <v>113</v>
      </c>
      <c r="I993" t="s">
        <v>113</v>
      </c>
      <c r="J993" t="s">
        <v>1182</v>
      </c>
      <c r="K993" t="s">
        <v>1183</v>
      </c>
      <c r="L993" t="s">
        <v>1184</v>
      </c>
      <c r="M993" t="s">
        <v>1185</v>
      </c>
      <c r="N993" t="s">
        <v>117</v>
      </c>
      <c r="O993" t="s">
        <v>118</v>
      </c>
      <c r="P993" s="4">
        <v>96950</v>
      </c>
      <c r="Q993" t="s">
        <v>119</v>
      </c>
      <c r="S993" s="5">
        <v>16702341367</v>
      </c>
      <c r="U993">
        <v>32311</v>
      </c>
      <c r="V993" t="s">
        <v>120</v>
      </c>
      <c r="X993" t="s">
        <v>1186</v>
      </c>
      <c r="Y993" t="s">
        <v>1187</v>
      </c>
      <c r="Z993" t="s">
        <v>1188</v>
      </c>
      <c r="AA993" t="s">
        <v>477</v>
      </c>
      <c r="AB993" t="s">
        <v>1189</v>
      </c>
      <c r="AC993" t="s">
        <v>1185</v>
      </c>
      <c r="AD993" t="s">
        <v>117</v>
      </c>
      <c r="AE993" t="s">
        <v>118</v>
      </c>
      <c r="AF993" s="4">
        <v>96950</v>
      </c>
      <c r="AG993" t="s">
        <v>119</v>
      </c>
      <c r="AI993" s="5">
        <v>16702341367</v>
      </c>
      <c r="AK993" t="s">
        <v>1190</v>
      </c>
      <c r="BC993" t="str">
        <f>"43-9061.00"</f>
        <v>43-9061.00</v>
      </c>
      <c r="BD993" t="s">
        <v>1191</v>
      </c>
      <c r="BE993" t="s">
        <v>1192</v>
      </c>
      <c r="BF993" t="s">
        <v>1193</v>
      </c>
      <c r="BG993">
        <v>1</v>
      </c>
      <c r="BH993">
        <v>1</v>
      </c>
      <c r="BI993" s="1">
        <v>44835</v>
      </c>
      <c r="BJ993" s="1">
        <v>45199</v>
      </c>
      <c r="BK993" s="1">
        <v>44839</v>
      </c>
      <c r="BL993" s="1">
        <v>45199</v>
      </c>
      <c r="BM993">
        <v>35</v>
      </c>
      <c r="BN993">
        <v>0</v>
      </c>
      <c r="BO993">
        <v>7</v>
      </c>
      <c r="BP993">
        <v>7</v>
      </c>
      <c r="BQ993">
        <v>7</v>
      </c>
      <c r="BR993">
        <v>7</v>
      </c>
      <c r="BS993">
        <v>7</v>
      </c>
      <c r="BT993">
        <v>0</v>
      </c>
      <c r="BU993" t="str">
        <f>"9:00 AM"</f>
        <v>9:00 AM</v>
      </c>
      <c r="BV993" t="str">
        <f>"5:00 PM"</f>
        <v>5:00 PM</v>
      </c>
      <c r="BW993" t="s">
        <v>164</v>
      </c>
      <c r="BX993">
        <v>0</v>
      </c>
      <c r="BY993">
        <v>12</v>
      </c>
      <c r="BZ993" t="s">
        <v>113</v>
      </c>
      <c r="CB993" t="s">
        <v>1194</v>
      </c>
      <c r="CC993" t="s">
        <v>1184</v>
      </c>
      <c r="CD993" t="s">
        <v>1185</v>
      </c>
      <c r="CE993" t="s">
        <v>117</v>
      </c>
      <c r="CF993" t="s">
        <v>118</v>
      </c>
      <c r="CG993" s="4">
        <v>96950</v>
      </c>
      <c r="CH993" s="2">
        <v>11.9</v>
      </c>
      <c r="CI993" s="2">
        <v>11.9</v>
      </c>
      <c r="CJ993" s="2">
        <v>17.850000000000001</v>
      </c>
      <c r="CK993" s="2">
        <v>17.850000000000001</v>
      </c>
      <c r="CL993" t="s">
        <v>131</v>
      </c>
      <c r="CN993" t="s">
        <v>133</v>
      </c>
      <c r="CP993" t="s">
        <v>113</v>
      </c>
      <c r="CQ993" t="s">
        <v>134</v>
      </c>
      <c r="CR993" t="s">
        <v>113</v>
      </c>
      <c r="CS993" t="s">
        <v>134</v>
      </c>
      <c r="CT993" t="s">
        <v>132</v>
      </c>
      <c r="CU993" t="s">
        <v>134</v>
      </c>
      <c r="CV993" t="s">
        <v>132</v>
      </c>
      <c r="CW993" t="s">
        <v>1195</v>
      </c>
      <c r="CX993" s="5">
        <v>16702341367</v>
      </c>
      <c r="CY993" t="s">
        <v>1190</v>
      </c>
      <c r="CZ993" t="s">
        <v>132</v>
      </c>
      <c r="DA993" t="s">
        <v>134</v>
      </c>
      <c r="DB993" t="s">
        <v>113</v>
      </c>
      <c r="DC993" t="s">
        <v>1186</v>
      </c>
      <c r="DD993" t="s">
        <v>1196</v>
      </c>
      <c r="DE993" t="s">
        <v>1197</v>
      </c>
      <c r="DF993" t="s">
        <v>1182</v>
      </c>
      <c r="DG993" t="s">
        <v>1190</v>
      </c>
    </row>
    <row r="994" spans="1:111" ht="14.45" customHeight="1" x14ac:dyDescent="0.25">
      <c r="A994" t="s">
        <v>1198</v>
      </c>
      <c r="B994" t="s">
        <v>187</v>
      </c>
      <c r="C994" s="1">
        <v>44739.859456481485</v>
      </c>
      <c r="D994" s="1">
        <v>44839</v>
      </c>
      <c r="E994" t="s">
        <v>112</v>
      </c>
      <c r="F994" s="1">
        <v>44833.833333333336</v>
      </c>
      <c r="G994" t="s">
        <v>113</v>
      </c>
      <c r="H994" t="s">
        <v>113</v>
      </c>
      <c r="I994" t="s">
        <v>113</v>
      </c>
      <c r="J994" t="s">
        <v>1199</v>
      </c>
      <c r="K994" t="s">
        <v>1200</v>
      </c>
      <c r="L994" t="s">
        <v>1201</v>
      </c>
      <c r="M994" t="s">
        <v>1202</v>
      </c>
      <c r="N994" t="s">
        <v>117</v>
      </c>
      <c r="O994" t="s">
        <v>118</v>
      </c>
      <c r="P994" s="4">
        <v>96950</v>
      </c>
      <c r="Q994" t="s">
        <v>119</v>
      </c>
      <c r="R994" t="s">
        <v>696</v>
      </c>
      <c r="S994" s="5">
        <v>16703236877</v>
      </c>
      <c r="U994">
        <v>62161</v>
      </c>
      <c r="V994" t="s">
        <v>120</v>
      </c>
      <c r="X994" t="s">
        <v>1203</v>
      </c>
      <c r="Y994" t="s">
        <v>1204</v>
      </c>
      <c r="Z994" t="s">
        <v>1205</v>
      </c>
      <c r="AA994" t="s">
        <v>144</v>
      </c>
      <c r="AB994" t="s">
        <v>1206</v>
      </c>
      <c r="AD994" t="s">
        <v>1207</v>
      </c>
      <c r="AE994" t="s">
        <v>204</v>
      </c>
      <c r="AF994" s="4">
        <v>96931</v>
      </c>
      <c r="AG994" t="s">
        <v>119</v>
      </c>
      <c r="AH994" t="s">
        <v>696</v>
      </c>
      <c r="AI994" s="5">
        <v>16716498746</v>
      </c>
      <c r="AJ994">
        <v>203</v>
      </c>
      <c r="AK994" t="s">
        <v>1208</v>
      </c>
      <c r="BC994" t="str">
        <f>"43-1011.00"</f>
        <v>43-1011.00</v>
      </c>
      <c r="BD994" t="s">
        <v>1209</v>
      </c>
      <c r="BE994" t="s">
        <v>1210</v>
      </c>
      <c r="BF994" t="s">
        <v>1211</v>
      </c>
      <c r="BG994">
        <v>1</v>
      </c>
      <c r="BH994">
        <v>1</v>
      </c>
      <c r="BI994" s="1">
        <v>44835</v>
      </c>
      <c r="BJ994" s="1">
        <v>45199</v>
      </c>
      <c r="BK994" s="1">
        <v>44839</v>
      </c>
      <c r="BL994" s="1">
        <v>45199</v>
      </c>
      <c r="BM994">
        <v>40</v>
      </c>
      <c r="BN994">
        <v>0</v>
      </c>
      <c r="BO994">
        <v>8</v>
      </c>
      <c r="BP994">
        <v>8</v>
      </c>
      <c r="BQ994">
        <v>8</v>
      </c>
      <c r="BR994">
        <v>8</v>
      </c>
      <c r="BS994">
        <v>5</v>
      </c>
      <c r="BT994">
        <v>3</v>
      </c>
      <c r="BU994" t="str">
        <f>"8:30 AM"</f>
        <v>8:30 AM</v>
      </c>
      <c r="BV994" t="str">
        <f>"5:30 PM"</f>
        <v>5:30 PM</v>
      </c>
      <c r="BW994" t="s">
        <v>394</v>
      </c>
      <c r="BX994">
        <v>0</v>
      </c>
      <c r="BY994">
        <v>12</v>
      </c>
      <c r="BZ994" t="s">
        <v>134</v>
      </c>
      <c r="CA994">
        <v>3</v>
      </c>
      <c r="CB994" t="s">
        <v>228</v>
      </c>
      <c r="CC994" t="s">
        <v>1212</v>
      </c>
      <c r="CD994" t="s">
        <v>1202</v>
      </c>
      <c r="CE994" t="s">
        <v>117</v>
      </c>
      <c r="CF994" t="s">
        <v>118</v>
      </c>
      <c r="CG994" s="4">
        <v>96950</v>
      </c>
      <c r="CH994" s="2">
        <v>16.16</v>
      </c>
      <c r="CI994" s="2">
        <v>16.16</v>
      </c>
      <c r="CL994" t="s">
        <v>131</v>
      </c>
      <c r="CM994" t="s">
        <v>696</v>
      </c>
      <c r="CN994" t="s">
        <v>133</v>
      </c>
      <c r="CP994" t="s">
        <v>113</v>
      </c>
      <c r="CQ994" t="s">
        <v>134</v>
      </c>
      <c r="CR994" t="s">
        <v>113</v>
      </c>
      <c r="CS994" t="s">
        <v>113</v>
      </c>
      <c r="CT994" t="s">
        <v>132</v>
      </c>
      <c r="CU994" t="s">
        <v>134</v>
      </c>
      <c r="CV994" t="s">
        <v>132</v>
      </c>
      <c r="CW994" t="s">
        <v>696</v>
      </c>
      <c r="CX994" s="5">
        <v>16703236877</v>
      </c>
      <c r="CY994" t="s">
        <v>1213</v>
      </c>
      <c r="CZ994" t="s">
        <v>132</v>
      </c>
      <c r="DA994" t="s">
        <v>134</v>
      </c>
      <c r="DB994" t="s">
        <v>113</v>
      </c>
    </row>
    <row r="995" spans="1:111" ht="14.45" customHeight="1" x14ac:dyDescent="0.25">
      <c r="A995" t="s">
        <v>1214</v>
      </c>
      <c r="B995" t="s">
        <v>356</v>
      </c>
      <c r="C995" s="1">
        <v>44726.090540393518</v>
      </c>
      <c r="D995" s="1">
        <v>44839</v>
      </c>
      <c r="E995" t="s">
        <v>112</v>
      </c>
      <c r="F995" s="1">
        <v>44833.833333333336</v>
      </c>
      <c r="G995" t="s">
        <v>113</v>
      </c>
      <c r="H995" t="s">
        <v>113</v>
      </c>
      <c r="I995" t="s">
        <v>113</v>
      </c>
      <c r="J995" t="s">
        <v>1215</v>
      </c>
      <c r="K995" t="s">
        <v>1216</v>
      </c>
      <c r="L995" t="s">
        <v>444</v>
      </c>
      <c r="M995" t="s">
        <v>445</v>
      </c>
      <c r="N995" t="s">
        <v>446</v>
      </c>
      <c r="O995" t="s">
        <v>118</v>
      </c>
      <c r="P995" s="4">
        <v>96950</v>
      </c>
      <c r="Q995" t="s">
        <v>119</v>
      </c>
      <c r="S995" s="5">
        <v>16704836526</v>
      </c>
      <c r="U995">
        <v>236220</v>
      </c>
      <c r="V995" t="s">
        <v>120</v>
      </c>
      <c r="X995" t="s">
        <v>447</v>
      </c>
      <c r="Y995" t="s">
        <v>448</v>
      </c>
      <c r="Z995" t="s">
        <v>1217</v>
      </c>
      <c r="AA995" t="s">
        <v>450</v>
      </c>
      <c r="AB995" t="s">
        <v>444</v>
      </c>
      <c r="AC995" t="s">
        <v>445</v>
      </c>
      <c r="AD995" t="s">
        <v>446</v>
      </c>
      <c r="AE995" t="s">
        <v>118</v>
      </c>
      <c r="AF995" s="4">
        <v>96950</v>
      </c>
      <c r="AG995" t="s">
        <v>119</v>
      </c>
      <c r="AI995" s="5">
        <v>16704836526</v>
      </c>
      <c r="AK995" t="s">
        <v>451</v>
      </c>
      <c r="BC995" t="str">
        <f>"49-9071.00"</f>
        <v>49-9071.00</v>
      </c>
      <c r="BD995" t="s">
        <v>240</v>
      </c>
      <c r="BE995" t="s">
        <v>1218</v>
      </c>
      <c r="BF995" t="s">
        <v>453</v>
      </c>
      <c r="BG995">
        <v>15</v>
      </c>
      <c r="BI995" s="1">
        <v>44835</v>
      </c>
      <c r="BJ995" s="1">
        <v>45199</v>
      </c>
      <c r="BM995">
        <v>40</v>
      </c>
      <c r="BN995">
        <v>0</v>
      </c>
      <c r="BO995">
        <v>8</v>
      </c>
      <c r="BP995">
        <v>8</v>
      </c>
      <c r="BQ995">
        <v>8</v>
      </c>
      <c r="BR995">
        <v>8</v>
      </c>
      <c r="BS995">
        <v>8</v>
      </c>
      <c r="BT995">
        <v>0</v>
      </c>
      <c r="BU995" t="str">
        <f>"8:00 AM"</f>
        <v>8:00 AM</v>
      </c>
      <c r="BV995" t="str">
        <f>"8:00 PM"</f>
        <v>8:00 PM</v>
      </c>
      <c r="BW995" t="s">
        <v>164</v>
      </c>
      <c r="BX995">
        <v>0</v>
      </c>
      <c r="BY995">
        <v>12</v>
      </c>
      <c r="BZ995" t="s">
        <v>113</v>
      </c>
      <c r="CB995" s="3" t="s">
        <v>1219</v>
      </c>
      <c r="CC995" t="s">
        <v>444</v>
      </c>
      <c r="CD995" t="s">
        <v>445</v>
      </c>
      <c r="CE995" t="s">
        <v>446</v>
      </c>
      <c r="CF995" t="s">
        <v>118</v>
      </c>
      <c r="CG995" s="4">
        <v>96950</v>
      </c>
      <c r="CH995" s="2">
        <v>8.7200000000000006</v>
      </c>
      <c r="CI995" s="2">
        <v>8.7200000000000006</v>
      </c>
      <c r="CJ995" s="2">
        <v>13.08</v>
      </c>
      <c r="CK995" s="2">
        <v>13.08</v>
      </c>
      <c r="CL995" t="s">
        <v>131</v>
      </c>
      <c r="CM995" t="s">
        <v>557</v>
      </c>
      <c r="CN995" t="s">
        <v>133</v>
      </c>
      <c r="CP995" t="s">
        <v>134</v>
      </c>
      <c r="CQ995" t="s">
        <v>134</v>
      </c>
      <c r="CR995" t="s">
        <v>113</v>
      </c>
      <c r="CS995" t="s">
        <v>134</v>
      </c>
      <c r="CT995" t="s">
        <v>132</v>
      </c>
      <c r="CU995" t="s">
        <v>134</v>
      </c>
      <c r="CV995" t="s">
        <v>132</v>
      </c>
      <c r="CW995" t="s">
        <v>557</v>
      </c>
      <c r="CX995" s="5">
        <v>16704836526</v>
      </c>
      <c r="CY995" t="s">
        <v>451</v>
      </c>
      <c r="CZ995" t="s">
        <v>132</v>
      </c>
      <c r="DA995" t="s">
        <v>134</v>
      </c>
      <c r="DB995" t="s">
        <v>113</v>
      </c>
    </row>
    <row r="996" spans="1:111" ht="14.45" customHeight="1" x14ac:dyDescent="0.25">
      <c r="A996" t="s">
        <v>1220</v>
      </c>
      <c r="B996" t="s">
        <v>313</v>
      </c>
      <c r="C996" s="1">
        <v>44733.025079398147</v>
      </c>
      <c r="D996" s="1">
        <v>44839</v>
      </c>
      <c r="E996" t="s">
        <v>170</v>
      </c>
      <c r="G996" t="s">
        <v>113</v>
      </c>
      <c r="H996" t="s">
        <v>113</v>
      </c>
      <c r="I996" t="s">
        <v>113</v>
      </c>
      <c r="J996" t="s">
        <v>1221</v>
      </c>
      <c r="K996" t="s">
        <v>1222</v>
      </c>
      <c r="L996" t="s">
        <v>1223</v>
      </c>
      <c r="M996" t="s">
        <v>1224</v>
      </c>
      <c r="N996" t="s">
        <v>117</v>
      </c>
      <c r="O996" t="s">
        <v>118</v>
      </c>
      <c r="P996" s="4">
        <v>96950</v>
      </c>
      <c r="Q996" t="s">
        <v>119</v>
      </c>
      <c r="R996" t="s">
        <v>132</v>
      </c>
      <c r="S996" s="5">
        <v>16704830338</v>
      </c>
      <c r="T996">
        <v>0</v>
      </c>
      <c r="U996">
        <v>56152</v>
      </c>
      <c r="V996" t="s">
        <v>120</v>
      </c>
      <c r="X996" t="s">
        <v>1225</v>
      </c>
      <c r="Y996" t="s">
        <v>1226</v>
      </c>
      <c r="AA996" t="s">
        <v>144</v>
      </c>
      <c r="AB996" t="s">
        <v>1223</v>
      </c>
      <c r="AC996" t="s">
        <v>1224</v>
      </c>
      <c r="AD996" t="s">
        <v>117</v>
      </c>
      <c r="AE996" t="s">
        <v>118</v>
      </c>
      <c r="AF996" s="4">
        <v>96950</v>
      </c>
      <c r="AG996" t="s">
        <v>119</v>
      </c>
      <c r="AH996" t="s">
        <v>132</v>
      </c>
      <c r="AI996" s="5">
        <v>16704830338</v>
      </c>
      <c r="AJ996">
        <v>0</v>
      </c>
      <c r="AK996" t="s">
        <v>1227</v>
      </c>
      <c r="BC996" t="str">
        <f>"39-7011.00"</f>
        <v>39-7011.00</v>
      </c>
      <c r="BD996" t="s">
        <v>377</v>
      </c>
      <c r="BE996" t="s">
        <v>1228</v>
      </c>
      <c r="BF996" t="s">
        <v>1229</v>
      </c>
      <c r="BG996">
        <v>2</v>
      </c>
      <c r="BH996">
        <v>1</v>
      </c>
      <c r="BI996" s="1">
        <v>44835</v>
      </c>
      <c r="BJ996" s="1">
        <v>45199</v>
      </c>
      <c r="BK996" s="1">
        <v>44839</v>
      </c>
      <c r="BL996" s="1">
        <v>45199</v>
      </c>
      <c r="BM996">
        <v>40</v>
      </c>
      <c r="BN996">
        <v>0</v>
      </c>
      <c r="BO996">
        <v>8</v>
      </c>
      <c r="BP996">
        <v>8</v>
      </c>
      <c r="BQ996">
        <v>8</v>
      </c>
      <c r="BR996">
        <v>8</v>
      </c>
      <c r="BS996">
        <v>8</v>
      </c>
      <c r="BT996">
        <v>0</v>
      </c>
      <c r="BU996" t="str">
        <f>"8:00 AM"</f>
        <v>8:00 AM</v>
      </c>
      <c r="BV996" t="str">
        <f>"5:00 PM"</f>
        <v>5:00 PM</v>
      </c>
      <c r="BW996" t="s">
        <v>164</v>
      </c>
      <c r="BX996">
        <v>0</v>
      </c>
      <c r="BY996">
        <v>24</v>
      </c>
      <c r="BZ996" t="s">
        <v>113</v>
      </c>
      <c r="CB996" t="s">
        <v>1230</v>
      </c>
      <c r="CC996" t="s">
        <v>1223</v>
      </c>
      <c r="CD996" t="s">
        <v>1224</v>
      </c>
      <c r="CE996" t="s">
        <v>117</v>
      </c>
      <c r="CF996" t="s">
        <v>118</v>
      </c>
      <c r="CG996" s="4">
        <v>96950</v>
      </c>
      <c r="CH996" s="2">
        <v>9.85</v>
      </c>
      <c r="CI996" s="2">
        <v>9.85</v>
      </c>
      <c r="CJ996" s="2">
        <v>14.77</v>
      </c>
      <c r="CK996" s="2">
        <v>14.77</v>
      </c>
      <c r="CL996" t="s">
        <v>131</v>
      </c>
      <c r="CM996" t="s">
        <v>132</v>
      </c>
      <c r="CN996" t="s">
        <v>133</v>
      </c>
      <c r="CP996" t="s">
        <v>113</v>
      </c>
      <c r="CQ996" t="s">
        <v>134</v>
      </c>
      <c r="CR996" t="s">
        <v>113</v>
      </c>
      <c r="CS996" t="s">
        <v>134</v>
      </c>
      <c r="CT996" t="s">
        <v>132</v>
      </c>
      <c r="CU996" t="s">
        <v>134</v>
      </c>
      <c r="CV996" t="s">
        <v>132</v>
      </c>
      <c r="CW996" t="s">
        <v>132</v>
      </c>
      <c r="CX996" s="5">
        <v>16704830338</v>
      </c>
      <c r="CY996" t="s">
        <v>1227</v>
      </c>
      <c r="CZ996" t="s">
        <v>132</v>
      </c>
      <c r="DA996" t="s">
        <v>134</v>
      </c>
      <c r="DB996" t="s">
        <v>113</v>
      </c>
      <c r="DC996" t="s">
        <v>1225</v>
      </c>
      <c r="DD996" t="s">
        <v>1226</v>
      </c>
      <c r="DF996" t="s">
        <v>1221</v>
      </c>
      <c r="DG996" t="s">
        <v>1227</v>
      </c>
    </row>
    <row r="997" spans="1:111" ht="14.45" customHeight="1" x14ac:dyDescent="0.25">
      <c r="A997" t="s">
        <v>1231</v>
      </c>
      <c r="B997" t="s">
        <v>187</v>
      </c>
      <c r="C997" s="1">
        <v>44736.944626736113</v>
      </c>
      <c r="D997" s="1">
        <v>44839</v>
      </c>
      <c r="E997" t="s">
        <v>112</v>
      </c>
      <c r="F997" s="1">
        <v>44834.833333333336</v>
      </c>
      <c r="G997" t="s">
        <v>134</v>
      </c>
      <c r="H997" t="s">
        <v>113</v>
      </c>
      <c r="I997" t="s">
        <v>113</v>
      </c>
      <c r="J997" t="s">
        <v>1232</v>
      </c>
      <c r="K997" t="s">
        <v>1233</v>
      </c>
      <c r="L997" t="s">
        <v>1234</v>
      </c>
      <c r="N997" t="s">
        <v>117</v>
      </c>
      <c r="O997" t="s">
        <v>118</v>
      </c>
      <c r="P997" s="4">
        <v>96950</v>
      </c>
      <c r="Q997" t="s">
        <v>119</v>
      </c>
      <c r="R997" t="s">
        <v>132</v>
      </c>
      <c r="S997" s="5">
        <v>16702351337</v>
      </c>
      <c r="U997">
        <v>42449</v>
      </c>
      <c r="V997" t="s">
        <v>120</v>
      </c>
      <c r="X997" t="s">
        <v>1235</v>
      </c>
      <c r="Y997" t="s">
        <v>1236</v>
      </c>
      <c r="Z997" t="s">
        <v>132</v>
      </c>
      <c r="AA997" t="s">
        <v>477</v>
      </c>
      <c r="AB997" t="s">
        <v>1234</v>
      </c>
      <c r="AD997" t="s">
        <v>117</v>
      </c>
      <c r="AE997" t="s">
        <v>118</v>
      </c>
      <c r="AF997" s="4">
        <v>96950</v>
      </c>
      <c r="AG997" t="s">
        <v>119</v>
      </c>
      <c r="AH997" t="s">
        <v>132</v>
      </c>
      <c r="AI997" s="5">
        <v>16702351337</v>
      </c>
      <c r="AK997" t="s">
        <v>1237</v>
      </c>
      <c r="AL997" t="s">
        <v>197</v>
      </c>
      <c r="AM997" t="s">
        <v>1238</v>
      </c>
      <c r="AN997" t="s">
        <v>1239</v>
      </c>
      <c r="AO997" t="s">
        <v>1240</v>
      </c>
      <c r="AP997" t="s">
        <v>1241</v>
      </c>
      <c r="AQ997" t="s">
        <v>947</v>
      </c>
      <c r="AR997" t="s">
        <v>117</v>
      </c>
      <c r="AS997" t="s">
        <v>118</v>
      </c>
      <c r="AT997" s="4">
        <v>96950</v>
      </c>
      <c r="AU997" t="s">
        <v>119</v>
      </c>
      <c r="AV997" t="s">
        <v>132</v>
      </c>
      <c r="AW997" s="5">
        <v>16702331209</v>
      </c>
      <c r="AX997" t="s">
        <v>132</v>
      </c>
      <c r="AY997" t="s">
        <v>1242</v>
      </c>
      <c r="AZ997" t="s">
        <v>1243</v>
      </c>
      <c r="BA997" t="s">
        <v>118</v>
      </c>
      <c r="BB997" t="s">
        <v>1244</v>
      </c>
      <c r="BC997" t="str">
        <f>"53-3031.00"</f>
        <v>53-3031.00</v>
      </c>
      <c r="BD997" t="s">
        <v>671</v>
      </c>
      <c r="BE997" t="s">
        <v>1245</v>
      </c>
      <c r="BF997" t="s">
        <v>467</v>
      </c>
      <c r="BG997">
        <v>1</v>
      </c>
      <c r="BH997">
        <v>1</v>
      </c>
      <c r="BI997" s="1">
        <v>44836</v>
      </c>
      <c r="BJ997" s="1">
        <v>45931</v>
      </c>
      <c r="BK997" s="1">
        <v>44839</v>
      </c>
      <c r="BL997" s="1">
        <v>45931</v>
      </c>
      <c r="BM997">
        <v>40</v>
      </c>
      <c r="BN997">
        <v>0</v>
      </c>
      <c r="BO997">
        <v>8</v>
      </c>
      <c r="BP997">
        <v>8</v>
      </c>
      <c r="BQ997">
        <v>8</v>
      </c>
      <c r="BR997">
        <v>8</v>
      </c>
      <c r="BS997">
        <v>8</v>
      </c>
      <c r="BT997">
        <v>0</v>
      </c>
      <c r="BU997" t="str">
        <f>"8:00 AM"</f>
        <v>8:00 AM</v>
      </c>
      <c r="BV997" t="str">
        <f>"5:00 PM"</f>
        <v>5:00 PM</v>
      </c>
      <c r="BW997" t="s">
        <v>164</v>
      </c>
      <c r="BX997">
        <v>0</v>
      </c>
      <c r="BY997">
        <v>12</v>
      </c>
      <c r="BZ997" t="s">
        <v>113</v>
      </c>
      <c r="CB997" t="s">
        <v>1246</v>
      </c>
      <c r="CC997" t="s">
        <v>1247</v>
      </c>
      <c r="CD997" t="s">
        <v>1248</v>
      </c>
      <c r="CE997" t="s">
        <v>117</v>
      </c>
      <c r="CF997" t="s">
        <v>118</v>
      </c>
      <c r="CG997" s="4">
        <v>96950</v>
      </c>
      <c r="CH997" s="2">
        <v>7.82</v>
      </c>
      <c r="CI997" s="2">
        <v>7.82</v>
      </c>
      <c r="CJ997" s="2">
        <v>11.73</v>
      </c>
      <c r="CK997" s="2">
        <v>11.73</v>
      </c>
      <c r="CL997" t="s">
        <v>131</v>
      </c>
      <c r="CM997" t="s">
        <v>132</v>
      </c>
      <c r="CN997" t="s">
        <v>133</v>
      </c>
      <c r="CP997" t="s">
        <v>134</v>
      </c>
      <c r="CQ997" t="s">
        <v>134</v>
      </c>
      <c r="CR997" t="s">
        <v>134</v>
      </c>
      <c r="CS997" t="s">
        <v>134</v>
      </c>
      <c r="CT997" t="s">
        <v>132</v>
      </c>
      <c r="CU997" t="s">
        <v>134</v>
      </c>
      <c r="CV997" t="s">
        <v>132</v>
      </c>
      <c r="CW997" t="s">
        <v>132</v>
      </c>
      <c r="CX997" s="5">
        <v>16702351337</v>
      </c>
      <c r="CY997" t="s">
        <v>1237</v>
      </c>
      <c r="CZ997" t="s">
        <v>132</v>
      </c>
      <c r="DA997" t="s">
        <v>134</v>
      </c>
      <c r="DB997" t="s">
        <v>113</v>
      </c>
      <c r="DC997" t="s">
        <v>1238</v>
      </c>
      <c r="DD997" t="s">
        <v>1239</v>
      </c>
      <c r="DE997" t="s">
        <v>1249</v>
      </c>
      <c r="DF997" t="s">
        <v>1243</v>
      </c>
      <c r="DG997" t="s">
        <v>1242</v>
      </c>
    </row>
    <row r="998" spans="1:111" ht="14.45" customHeight="1" x14ac:dyDescent="0.25">
      <c r="A998" t="s">
        <v>1250</v>
      </c>
      <c r="B998" t="s">
        <v>187</v>
      </c>
      <c r="C998" s="1">
        <v>44737.165131365742</v>
      </c>
      <c r="D998" s="1">
        <v>44839</v>
      </c>
      <c r="E998" t="s">
        <v>112</v>
      </c>
      <c r="F998" s="1">
        <v>44833.833333333336</v>
      </c>
      <c r="G998" t="s">
        <v>113</v>
      </c>
      <c r="H998" t="s">
        <v>113</v>
      </c>
      <c r="I998" t="s">
        <v>113</v>
      </c>
      <c r="J998" t="s">
        <v>1182</v>
      </c>
      <c r="K998" t="s">
        <v>1183</v>
      </c>
      <c r="L998" t="s">
        <v>1184</v>
      </c>
      <c r="M998" t="s">
        <v>1185</v>
      </c>
      <c r="N998" t="s">
        <v>117</v>
      </c>
      <c r="O998" t="s">
        <v>118</v>
      </c>
      <c r="P998" s="4">
        <v>96950</v>
      </c>
      <c r="Q998" t="s">
        <v>119</v>
      </c>
      <c r="S998" s="5">
        <v>16702341367</v>
      </c>
      <c r="U998">
        <v>32311</v>
      </c>
      <c r="V998" t="s">
        <v>120</v>
      </c>
      <c r="X998" t="s">
        <v>1186</v>
      </c>
      <c r="Y998" t="s">
        <v>1196</v>
      </c>
      <c r="Z998" t="s">
        <v>1188</v>
      </c>
      <c r="AA998" t="s">
        <v>477</v>
      </c>
      <c r="AB998" t="s">
        <v>1184</v>
      </c>
      <c r="AC998" t="s">
        <v>1185</v>
      </c>
      <c r="AD998" t="s">
        <v>117</v>
      </c>
      <c r="AE998" t="s">
        <v>118</v>
      </c>
      <c r="AF998" s="4">
        <v>96950</v>
      </c>
      <c r="AG998" t="s">
        <v>119</v>
      </c>
      <c r="AI998" s="5">
        <v>16702341367</v>
      </c>
      <c r="AK998" t="s">
        <v>1190</v>
      </c>
      <c r="BC998" t="str">
        <f>"43-9061.00"</f>
        <v>43-9061.00</v>
      </c>
      <c r="BD998" t="s">
        <v>1191</v>
      </c>
      <c r="BE998" t="s">
        <v>1251</v>
      </c>
      <c r="BF998" t="s">
        <v>1193</v>
      </c>
      <c r="BG998">
        <v>2</v>
      </c>
      <c r="BH998">
        <v>2</v>
      </c>
      <c r="BI998" s="1">
        <v>44835</v>
      </c>
      <c r="BJ998" s="1">
        <v>45199</v>
      </c>
      <c r="BK998" s="1">
        <v>44839</v>
      </c>
      <c r="BL998" s="1">
        <v>45199</v>
      </c>
      <c r="BM998">
        <v>35</v>
      </c>
      <c r="BN998">
        <v>0</v>
      </c>
      <c r="BO998">
        <v>7</v>
      </c>
      <c r="BP998">
        <v>7</v>
      </c>
      <c r="BQ998">
        <v>7</v>
      </c>
      <c r="BR998">
        <v>7</v>
      </c>
      <c r="BS998">
        <v>7</v>
      </c>
      <c r="BT998">
        <v>0</v>
      </c>
      <c r="BU998" t="str">
        <f>"9:00 AM"</f>
        <v>9:00 AM</v>
      </c>
      <c r="BV998" t="str">
        <f>"5:00 PM"</f>
        <v>5:00 PM</v>
      </c>
      <c r="BW998" t="s">
        <v>164</v>
      </c>
      <c r="BX998">
        <v>0</v>
      </c>
      <c r="BY998">
        <v>12</v>
      </c>
      <c r="BZ998" t="s">
        <v>113</v>
      </c>
      <c r="CB998" t="s">
        <v>1194</v>
      </c>
      <c r="CC998" t="s">
        <v>1184</v>
      </c>
      <c r="CD998" t="s">
        <v>1185</v>
      </c>
      <c r="CE998" t="s">
        <v>117</v>
      </c>
      <c r="CF998" t="s">
        <v>118</v>
      </c>
      <c r="CG998" s="4">
        <v>96950</v>
      </c>
      <c r="CH998" s="2">
        <v>11.9</v>
      </c>
      <c r="CI998" s="2">
        <v>11.9</v>
      </c>
      <c r="CJ998" s="2">
        <v>17.850000000000001</v>
      </c>
      <c r="CK998" s="2">
        <v>17.850000000000001</v>
      </c>
      <c r="CL998" t="s">
        <v>131</v>
      </c>
      <c r="CM998" t="s">
        <v>228</v>
      </c>
      <c r="CN998" t="s">
        <v>133</v>
      </c>
      <c r="CP998" t="s">
        <v>113</v>
      </c>
      <c r="CQ998" t="s">
        <v>134</v>
      </c>
      <c r="CR998" t="s">
        <v>113</v>
      </c>
      <c r="CS998" t="s">
        <v>134</v>
      </c>
      <c r="CT998" t="s">
        <v>132</v>
      </c>
      <c r="CU998" t="s">
        <v>134</v>
      </c>
      <c r="CV998" t="s">
        <v>132</v>
      </c>
      <c r="CW998" t="s">
        <v>1195</v>
      </c>
      <c r="CX998" s="5">
        <v>16702341367</v>
      </c>
      <c r="CY998" t="s">
        <v>1190</v>
      </c>
      <c r="CZ998" t="s">
        <v>132</v>
      </c>
      <c r="DA998" t="s">
        <v>134</v>
      </c>
      <c r="DB998" t="s">
        <v>113</v>
      </c>
      <c r="DC998" t="s">
        <v>1186</v>
      </c>
      <c r="DD998" t="s">
        <v>1196</v>
      </c>
      <c r="DE998" t="s">
        <v>1197</v>
      </c>
      <c r="DF998" t="s">
        <v>1252</v>
      </c>
      <c r="DG998" t="s">
        <v>1190</v>
      </c>
    </row>
    <row r="999" spans="1:111" ht="14.45" customHeight="1" x14ac:dyDescent="0.25">
      <c r="A999" t="s">
        <v>1253</v>
      </c>
      <c r="B999" t="s">
        <v>356</v>
      </c>
      <c r="C999" s="1">
        <v>44750.208952083332</v>
      </c>
      <c r="D999" s="1">
        <v>44839</v>
      </c>
      <c r="E999" t="s">
        <v>170</v>
      </c>
      <c r="G999" t="s">
        <v>113</v>
      </c>
      <c r="H999" t="s">
        <v>113</v>
      </c>
      <c r="I999" t="s">
        <v>113</v>
      </c>
      <c r="J999" t="s">
        <v>1254</v>
      </c>
      <c r="K999" t="s">
        <v>1255</v>
      </c>
      <c r="L999" t="s">
        <v>473</v>
      </c>
      <c r="M999" t="s">
        <v>1256</v>
      </c>
      <c r="N999" t="s">
        <v>117</v>
      </c>
      <c r="O999" t="s">
        <v>118</v>
      </c>
      <c r="P999" s="4">
        <v>96950</v>
      </c>
      <c r="Q999" t="s">
        <v>119</v>
      </c>
      <c r="S999" s="5">
        <v>16702872161</v>
      </c>
      <c r="U999">
        <v>5321</v>
      </c>
      <c r="V999" t="s">
        <v>120</v>
      </c>
      <c r="X999" t="s">
        <v>475</v>
      </c>
      <c r="Y999" t="s">
        <v>476</v>
      </c>
      <c r="AA999" t="s">
        <v>144</v>
      </c>
      <c r="AB999" t="s">
        <v>1257</v>
      </c>
      <c r="AC999" t="s">
        <v>1256</v>
      </c>
      <c r="AD999" t="s">
        <v>117</v>
      </c>
      <c r="AE999" t="s">
        <v>118</v>
      </c>
      <c r="AF999" s="4">
        <v>96950</v>
      </c>
      <c r="AG999" t="s">
        <v>119</v>
      </c>
      <c r="AI999" s="5">
        <v>16702872161</v>
      </c>
      <c r="AK999" t="s">
        <v>1258</v>
      </c>
      <c r="BC999" t="str">
        <f>"43-3031.00"</f>
        <v>43-3031.00</v>
      </c>
      <c r="BD999" t="s">
        <v>316</v>
      </c>
      <c r="BE999" t="s">
        <v>1259</v>
      </c>
      <c r="BF999" t="s">
        <v>1260</v>
      </c>
      <c r="BG999">
        <v>1</v>
      </c>
      <c r="BI999" s="1">
        <v>44835</v>
      </c>
      <c r="BJ999" s="1">
        <v>45199</v>
      </c>
      <c r="BM999">
        <v>35</v>
      </c>
      <c r="BN999">
        <v>0</v>
      </c>
      <c r="BO999">
        <v>7</v>
      </c>
      <c r="BP999">
        <v>7</v>
      </c>
      <c r="BQ999">
        <v>7</v>
      </c>
      <c r="BR999">
        <v>7</v>
      </c>
      <c r="BS999">
        <v>7</v>
      </c>
      <c r="BT999">
        <v>0</v>
      </c>
      <c r="BU999" t="str">
        <f>"9:00 AM"</f>
        <v>9:00 AM</v>
      </c>
      <c r="BV999" t="str">
        <f>"5:00 PM"</f>
        <v>5:00 PM</v>
      </c>
      <c r="BW999" t="s">
        <v>164</v>
      </c>
      <c r="BX999">
        <v>0</v>
      </c>
      <c r="BY999">
        <v>24</v>
      </c>
      <c r="BZ999" t="s">
        <v>113</v>
      </c>
      <c r="CB999" s="3" t="s">
        <v>1261</v>
      </c>
      <c r="CC999" t="s">
        <v>473</v>
      </c>
      <c r="CD999" t="s">
        <v>1256</v>
      </c>
      <c r="CE999" t="s">
        <v>117</v>
      </c>
      <c r="CF999" t="s">
        <v>118</v>
      </c>
      <c r="CG999" s="4">
        <v>96950</v>
      </c>
      <c r="CH999" s="2">
        <v>10.16</v>
      </c>
      <c r="CI999" s="2">
        <v>10.16</v>
      </c>
      <c r="CJ999" s="2">
        <v>15.24</v>
      </c>
      <c r="CK999" s="2">
        <v>15.24</v>
      </c>
      <c r="CL999" t="s">
        <v>131</v>
      </c>
      <c r="CM999" t="s">
        <v>132</v>
      </c>
      <c r="CN999" t="s">
        <v>133</v>
      </c>
      <c r="CP999" t="s">
        <v>113</v>
      </c>
      <c r="CQ999" t="s">
        <v>134</v>
      </c>
      <c r="CR999" t="s">
        <v>113</v>
      </c>
      <c r="CS999" t="s">
        <v>134</v>
      </c>
      <c r="CT999" t="s">
        <v>132</v>
      </c>
      <c r="CU999" t="s">
        <v>134</v>
      </c>
      <c r="CV999" t="s">
        <v>132</v>
      </c>
      <c r="CW999" t="s">
        <v>1195</v>
      </c>
      <c r="CX999" s="5">
        <v>16702872161</v>
      </c>
      <c r="CY999" t="s">
        <v>1258</v>
      </c>
      <c r="CZ999" t="s">
        <v>183</v>
      </c>
      <c r="DA999" t="s">
        <v>134</v>
      </c>
      <c r="DB999" t="s">
        <v>113</v>
      </c>
      <c r="DC999" t="s">
        <v>475</v>
      </c>
      <c r="DD999" t="s">
        <v>485</v>
      </c>
      <c r="DF999" t="s">
        <v>1262</v>
      </c>
      <c r="DG999" t="s">
        <v>1258</v>
      </c>
    </row>
    <row r="1000" spans="1:111" ht="14.45" customHeight="1" x14ac:dyDescent="0.25">
      <c r="A1000" t="s">
        <v>1263</v>
      </c>
      <c r="B1000" t="s">
        <v>356</v>
      </c>
      <c r="C1000" s="1">
        <v>44728.184720833335</v>
      </c>
      <c r="D1000" s="1">
        <v>44839</v>
      </c>
      <c r="E1000" t="s">
        <v>112</v>
      </c>
      <c r="F1000" s="1">
        <v>44833.833333333336</v>
      </c>
      <c r="G1000" t="s">
        <v>134</v>
      </c>
      <c r="H1000" t="s">
        <v>113</v>
      </c>
      <c r="I1000" t="s">
        <v>113</v>
      </c>
      <c r="J1000" t="s">
        <v>173</v>
      </c>
      <c r="K1000" t="s">
        <v>174</v>
      </c>
      <c r="L1000" t="s">
        <v>175</v>
      </c>
      <c r="N1000" t="s">
        <v>141</v>
      </c>
      <c r="O1000" t="s">
        <v>118</v>
      </c>
      <c r="P1000" s="4">
        <v>96950</v>
      </c>
      <c r="Q1000" t="s">
        <v>119</v>
      </c>
      <c r="S1000" s="5">
        <v>16702345900</v>
      </c>
      <c r="T1000">
        <v>575</v>
      </c>
      <c r="U1000">
        <v>721110</v>
      </c>
      <c r="V1000" t="s">
        <v>120</v>
      </c>
      <c r="X1000" t="s">
        <v>176</v>
      </c>
      <c r="Y1000" t="s">
        <v>177</v>
      </c>
      <c r="AA1000" t="s">
        <v>178</v>
      </c>
      <c r="AB1000" t="s">
        <v>175</v>
      </c>
      <c r="AD1000" t="s">
        <v>141</v>
      </c>
      <c r="AE1000" t="s">
        <v>118</v>
      </c>
      <c r="AF1000" s="4">
        <v>96950</v>
      </c>
      <c r="AG1000" t="s">
        <v>119</v>
      </c>
      <c r="AI1000" s="5">
        <v>16702345900</v>
      </c>
      <c r="AJ1000">
        <v>574</v>
      </c>
      <c r="AK1000" t="s">
        <v>179</v>
      </c>
      <c r="BC1000" t="str">
        <f>"35-2014.00"</f>
        <v>35-2014.00</v>
      </c>
      <c r="BD1000" t="s">
        <v>287</v>
      </c>
      <c r="BE1000" t="s">
        <v>643</v>
      </c>
      <c r="BF1000" t="s">
        <v>412</v>
      </c>
      <c r="BG1000">
        <v>1</v>
      </c>
      <c r="BI1000" s="1">
        <v>44835</v>
      </c>
      <c r="BJ1000" s="1">
        <v>45930</v>
      </c>
      <c r="BM1000">
        <v>40</v>
      </c>
      <c r="BN1000">
        <v>7</v>
      </c>
      <c r="BO1000">
        <v>7</v>
      </c>
      <c r="BP1000">
        <v>0</v>
      </c>
      <c r="BQ1000">
        <v>6</v>
      </c>
      <c r="BR1000">
        <v>6</v>
      </c>
      <c r="BS1000">
        <v>7</v>
      </c>
      <c r="BT1000">
        <v>7</v>
      </c>
      <c r="BU1000" t="str">
        <f>"6:00 AM"</f>
        <v>6:00 AM</v>
      </c>
      <c r="BV1000" t="str">
        <f>"2:00 PM"</f>
        <v>2:00 PM</v>
      </c>
      <c r="BW1000" t="s">
        <v>164</v>
      </c>
      <c r="BX1000">
        <v>4</v>
      </c>
      <c r="BY1000">
        <v>12</v>
      </c>
      <c r="BZ1000" t="s">
        <v>113</v>
      </c>
      <c r="CB1000" t="s">
        <v>644</v>
      </c>
      <c r="CC1000" t="s">
        <v>184</v>
      </c>
      <c r="CE1000" t="s">
        <v>141</v>
      </c>
      <c r="CF1000" t="s">
        <v>118</v>
      </c>
      <c r="CG1000" s="4">
        <v>96950</v>
      </c>
      <c r="CH1000" s="2">
        <v>8.17</v>
      </c>
      <c r="CI1000" s="2">
        <v>8.17</v>
      </c>
      <c r="CJ1000" s="2">
        <v>12.25</v>
      </c>
      <c r="CK1000" s="2">
        <v>12.25</v>
      </c>
      <c r="CL1000" t="s">
        <v>131</v>
      </c>
      <c r="CN1000" t="s">
        <v>133</v>
      </c>
      <c r="CP1000" t="s">
        <v>113</v>
      </c>
      <c r="CQ1000" t="s">
        <v>134</v>
      </c>
      <c r="CR1000" t="s">
        <v>113</v>
      </c>
      <c r="CS1000" t="s">
        <v>134</v>
      </c>
      <c r="CT1000" t="s">
        <v>132</v>
      </c>
      <c r="CU1000" t="s">
        <v>134</v>
      </c>
      <c r="CV1000" t="s">
        <v>132</v>
      </c>
      <c r="CW1000" t="s">
        <v>185</v>
      </c>
      <c r="CX1000" s="5">
        <v>16702345900</v>
      </c>
      <c r="CY1000" t="s">
        <v>179</v>
      </c>
      <c r="CZ1000" t="s">
        <v>132</v>
      </c>
      <c r="DA1000" t="s">
        <v>134</v>
      </c>
      <c r="DB1000" t="s">
        <v>113</v>
      </c>
    </row>
    <row r="1001" spans="1:111" ht="14.45" customHeight="1" x14ac:dyDescent="0.25">
      <c r="A1001" t="s">
        <v>1264</v>
      </c>
      <c r="B1001" t="s">
        <v>356</v>
      </c>
      <c r="C1001" s="1">
        <v>44728.177701273147</v>
      </c>
      <c r="D1001" s="1">
        <v>44839</v>
      </c>
      <c r="E1001" t="s">
        <v>112</v>
      </c>
      <c r="F1001" s="1">
        <v>44833.833333333336</v>
      </c>
      <c r="G1001" t="s">
        <v>134</v>
      </c>
      <c r="H1001" t="s">
        <v>113</v>
      </c>
      <c r="I1001" t="s">
        <v>113</v>
      </c>
      <c r="J1001" t="s">
        <v>173</v>
      </c>
      <c r="K1001" t="s">
        <v>174</v>
      </c>
      <c r="L1001" t="s">
        <v>175</v>
      </c>
      <c r="N1001" t="s">
        <v>141</v>
      </c>
      <c r="O1001" t="s">
        <v>118</v>
      </c>
      <c r="P1001" s="4">
        <v>96950</v>
      </c>
      <c r="Q1001" t="s">
        <v>119</v>
      </c>
      <c r="S1001" s="5">
        <v>16702345900</v>
      </c>
      <c r="T1001">
        <v>575</v>
      </c>
      <c r="U1001">
        <v>721110</v>
      </c>
      <c r="V1001" t="s">
        <v>120</v>
      </c>
      <c r="X1001" t="s">
        <v>176</v>
      </c>
      <c r="Y1001" t="s">
        <v>177</v>
      </c>
      <c r="AA1001" t="s">
        <v>178</v>
      </c>
      <c r="AB1001" t="s">
        <v>175</v>
      </c>
      <c r="AD1001" t="s">
        <v>141</v>
      </c>
      <c r="AE1001" t="s">
        <v>118</v>
      </c>
      <c r="AF1001" s="4">
        <v>96950</v>
      </c>
      <c r="AG1001" t="s">
        <v>119</v>
      </c>
      <c r="AI1001" s="5">
        <v>16702345900</v>
      </c>
      <c r="AJ1001">
        <v>574</v>
      </c>
      <c r="AK1001" t="s">
        <v>179</v>
      </c>
      <c r="BC1001" t="str">
        <f>"35-2014.00"</f>
        <v>35-2014.00</v>
      </c>
      <c r="BD1001" t="s">
        <v>287</v>
      </c>
      <c r="BE1001" t="s">
        <v>643</v>
      </c>
      <c r="BF1001" t="s">
        <v>412</v>
      </c>
      <c r="BG1001">
        <v>1</v>
      </c>
      <c r="BI1001" s="1">
        <v>44835</v>
      </c>
      <c r="BJ1001" s="1">
        <v>45930</v>
      </c>
      <c r="BM1001">
        <v>40</v>
      </c>
      <c r="BN1001">
        <v>7</v>
      </c>
      <c r="BO1001">
        <v>7</v>
      </c>
      <c r="BP1001">
        <v>0</v>
      </c>
      <c r="BQ1001">
        <v>6</v>
      </c>
      <c r="BR1001">
        <v>6</v>
      </c>
      <c r="BS1001">
        <v>7</v>
      </c>
      <c r="BT1001">
        <v>7</v>
      </c>
      <c r="BU1001" t="str">
        <f>"5:30 AM"</f>
        <v>5:30 AM</v>
      </c>
      <c r="BV1001" t="str">
        <f>"2:30 PM"</f>
        <v>2:30 PM</v>
      </c>
      <c r="BW1001" t="s">
        <v>164</v>
      </c>
      <c r="BX1001">
        <v>4</v>
      </c>
      <c r="BY1001">
        <v>12</v>
      </c>
      <c r="BZ1001" t="s">
        <v>113</v>
      </c>
      <c r="CB1001" t="s">
        <v>644</v>
      </c>
      <c r="CC1001" t="s">
        <v>184</v>
      </c>
      <c r="CE1001" t="s">
        <v>141</v>
      </c>
      <c r="CF1001" t="s">
        <v>118</v>
      </c>
      <c r="CG1001" s="4">
        <v>96950</v>
      </c>
      <c r="CH1001" s="2">
        <v>8.17</v>
      </c>
      <c r="CI1001" s="2">
        <v>8.17</v>
      </c>
      <c r="CJ1001" s="2">
        <v>12.25</v>
      </c>
      <c r="CK1001" s="2">
        <v>12.25</v>
      </c>
      <c r="CL1001" t="s">
        <v>131</v>
      </c>
      <c r="CN1001" t="s">
        <v>133</v>
      </c>
      <c r="CP1001" t="s">
        <v>113</v>
      </c>
      <c r="CQ1001" t="s">
        <v>134</v>
      </c>
      <c r="CR1001" t="s">
        <v>113</v>
      </c>
      <c r="CS1001" t="s">
        <v>134</v>
      </c>
      <c r="CT1001" t="s">
        <v>132</v>
      </c>
      <c r="CU1001" t="s">
        <v>134</v>
      </c>
      <c r="CV1001" t="s">
        <v>132</v>
      </c>
      <c r="CW1001" t="s">
        <v>185</v>
      </c>
      <c r="CX1001" s="5">
        <v>16702345900</v>
      </c>
      <c r="CY1001" t="s">
        <v>179</v>
      </c>
      <c r="CZ1001" t="s">
        <v>132</v>
      </c>
      <c r="DA1001" t="s">
        <v>134</v>
      </c>
      <c r="DB1001" t="s">
        <v>113</v>
      </c>
    </row>
    <row r="1002" spans="1:111" ht="14.45" customHeight="1" x14ac:dyDescent="0.25">
      <c r="A1002" t="s">
        <v>1265</v>
      </c>
      <c r="B1002" t="s">
        <v>111</v>
      </c>
      <c r="C1002" s="1">
        <v>44737.135242939818</v>
      </c>
      <c r="D1002" s="1">
        <v>44839</v>
      </c>
      <c r="E1002" t="s">
        <v>112</v>
      </c>
      <c r="F1002" s="1">
        <v>44833.833333333336</v>
      </c>
      <c r="G1002" t="s">
        <v>134</v>
      </c>
      <c r="H1002" t="s">
        <v>134</v>
      </c>
      <c r="I1002" t="s">
        <v>113</v>
      </c>
      <c r="J1002" t="s">
        <v>1266</v>
      </c>
      <c r="K1002" t="s">
        <v>1267</v>
      </c>
      <c r="L1002" t="s">
        <v>1268</v>
      </c>
      <c r="N1002" t="s">
        <v>117</v>
      </c>
      <c r="O1002" t="s">
        <v>118</v>
      </c>
      <c r="P1002" s="4">
        <v>96950</v>
      </c>
      <c r="Q1002" t="s">
        <v>119</v>
      </c>
      <c r="S1002" s="5">
        <v>16702352567</v>
      </c>
      <c r="U1002">
        <v>33271</v>
      </c>
      <c r="V1002" t="s">
        <v>120</v>
      </c>
      <c r="X1002" t="s">
        <v>1269</v>
      </c>
      <c r="Y1002" t="s">
        <v>1270</v>
      </c>
      <c r="Z1002" t="s">
        <v>1271</v>
      </c>
      <c r="AA1002" t="s">
        <v>375</v>
      </c>
      <c r="AB1002" t="s">
        <v>1272</v>
      </c>
      <c r="AD1002" t="s">
        <v>117</v>
      </c>
      <c r="AE1002" t="s">
        <v>118</v>
      </c>
      <c r="AF1002" s="4">
        <v>96950</v>
      </c>
      <c r="AG1002" t="s">
        <v>119</v>
      </c>
      <c r="AI1002" s="5">
        <v>16702352567</v>
      </c>
      <c r="AK1002" t="s">
        <v>1273</v>
      </c>
      <c r="BC1002" t="str">
        <f>"51-4041.00"</f>
        <v>51-4041.00</v>
      </c>
      <c r="BD1002" t="s">
        <v>1274</v>
      </c>
      <c r="BE1002" t="s">
        <v>1275</v>
      </c>
      <c r="BF1002" t="s">
        <v>1276</v>
      </c>
      <c r="BG1002">
        <v>1</v>
      </c>
      <c r="BI1002" s="1">
        <v>44835</v>
      </c>
      <c r="BJ1002" s="1">
        <v>45199</v>
      </c>
      <c r="BM1002">
        <v>40</v>
      </c>
      <c r="BN1002">
        <v>0</v>
      </c>
      <c r="BO1002">
        <v>8</v>
      </c>
      <c r="BP1002">
        <v>8</v>
      </c>
      <c r="BQ1002">
        <v>8</v>
      </c>
      <c r="BR1002">
        <v>8</v>
      </c>
      <c r="BS1002">
        <v>8</v>
      </c>
      <c r="BT1002">
        <v>0</v>
      </c>
      <c r="BU1002" t="str">
        <f>"8:00 AM"</f>
        <v>8:00 AM</v>
      </c>
      <c r="BV1002" t="str">
        <f>"5:00 PM"</f>
        <v>5:00 PM</v>
      </c>
      <c r="BW1002" t="s">
        <v>164</v>
      </c>
      <c r="BX1002">
        <v>0</v>
      </c>
      <c r="BY1002">
        <v>12</v>
      </c>
      <c r="BZ1002" t="s">
        <v>113</v>
      </c>
      <c r="CB1002" t="s">
        <v>1277</v>
      </c>
      <c r="CC1002" t="s">
        <v>1278</v>
      </c>
      <c r="CE1002" t="s">
        <v>117</v>
      </c>
      <c r="CF1002" t="s">
        <v>118</v>
      </c>
      <c r="CG1002" s="4">
        <v>96950</v>
      </c>
      <c r="CH1002" s="2">
        <v>15.4</v>
      </c>
      <c r="CI1002" s="2">
        <v>15.4</v>
      </c>
      <c r="CJ1002" s="2">
        <v>23.1</v>
      </c>
      <c r="CK1002" s="2">
        <v>23.1</v>
      </c>
      <c r="CL1002" t="s">
        <v>131</v>
      </c>
      <c r="CN1002" t="s">
        <v>133</v>
      </c>
      <c r="CP1002" t="s">
        <v>113</v>
      </c>
      <c r="CQ1002" t="s">
        <v>134</v>
      </c>
      <c r="CR1002" t="s">
        <v>113</v>
      </c>
      <c r="CS1002" t="s">
        <v>134</v>
      </c>
      <c r="CT1002" t="s">
        <v>132</v>
      </c>
      <c r="CU1002" t="s">
        <v>134</v>
      </c>
      <c r="CV1002" t="s">
        <v>132</v>
      </c>
      <c r="CW1002" t="s">
        <v>1279</v>
      </c>
      <c r="CX1002" s="5">
        <v>16702352567</v>
      </c>
      <c r="CY1002" t="s">
        <v>1273</v>
      </c>
      <c r="CZ1002" t="s">
        <v>132</v>
      </c>
      <c r="DA1002" t="s">
        <v>134</v>
      </c>
      <c r="DB1002" t="s">
        <v>113</v>
      </c>
      <c r="DC1002" t="s">
        <v>1269</v>
      </c>
      <c r="DD1002" t="s">
        <v>1270</v>
      </c>
      <c r="DE1002" t="s">
        <v>1280</v>
      </c>
      <c r="DF1002" t="s">
        <v>1266</v>
      </c>
      <c r="DG1002" t="s">
        <v>1273</v>
      </c>
    </row>
    <row r="1003" spans="1:111" ht="14.45" customHeight="1" x14ac:dyDescent="0.25">
      <c r="A1003" t="s">
        <v>1281</v>
      </c>
      <c r="B1003" t="s">
        <v>356</v>
      </c>
      <c r="C1003" s="1">
        <v>44728.181086342593</v>
      </c>
      <c r="D1003" s="1">
        <v>44839</v>
      </c>
      <c r="E1003" t="s">
        <v>112</v>
      </c>
      <c r="F1003" s="1">
        <v>44833.833333333336</v>
      </c>
      <c r="G1003" t="s">
        <v>134</v>
      </c>
      <c r="H1003" t="s">
        <v>113</v>
      </c>
      <c r="I1003" t="s">
        <v>113</v>
      </c>
      <c r="J1003" t="s">
        <v>173</v>
      </c>
      <c r="K1003" t="s">
        <v>174</v>
      </c>
      <c r="L1003" t="s">
        <v>175</v>
      </c>
      <c r="N1003" t="s">
        <v>141</v>
      </c>
      <c r="O1003" t="s">
        <v>118</v>
      </c>
      <c r="P1003" s="4">
        <v>96950</v>
      </c>
      <c r="Q1003" t="s">
        <v>119</v>
      </c>
      <c r="S1003" s="5">
        <v>16702345900</v>
      </c>
      <c r="T1003">
        <v>575</v>
      </c>
      <c r="U1003">
        <v>721110</v>
      </c>
      <c r="V1003" t="s">
        <v>120</v>
      </c>
      <c r="X1003" t="s">
        <v>176</v>
      </c>
      <c r="Y1003" t="s">
        <v>177</v>
      </c>
      <c r="AA1003" t="s">
        <v>178</v>
      </c>
      <c r="AB1003" t="s">
        <v>175</v>
      </c>
      <c r="AD1003" t="s">
        <v>141</v>
      </c>
      <c r="AE1003" t="s">
        <v>118</v>
      </c>
      <c r="AF1003" s="4">
        <v>96950</v>
      </c>
      <c r="AG1003" t="s">
        <v>119</v>
      </c>
      <c r="AI1003" s="5">
        <v>16702345900</v>
      </c>
      <c r="AJ1003">
        <v>574</v>
      </c>
      <c r="AK1003" t="s">
        <v>179</v>
      </c>
      <c r="BC1003" t="str">
        <f>"35-2014.00"</f>
        <v>35-2014.00</v>
      </c>
      <c r="BD1003" t="s">
        <v>287</v>
      </c>
      <c r="BE1003" t="s">
        <v>643</v>
      </c>
      <c r="BF1003" t="s">
        <v>412</v>
      </c>
      <c r="BG1003">
        <v>1</v>
      </c>
      <c r="BI1003" s="1">
        <v>44835</v>
      </c>
      <c r="BJ1003" s="1">
        <v>45930</v>
      </c>
      <c r="BM1003">
        <v>40</v>
      </c>
      <c r="BN1003">
        <v>7</v>
      </c>
      <c r="BO1003">
        <v>7</v>
      </c>
      <c r="BP1003">
        <v>6</v>
      </c>
      <c r="BQ1003">
        <v>0</v>
      </c>
      <c r="BR1003">
        <v>6</v>
      </c>
      <c r="BS1003">
        <v>7</v>
      </c>
      <c r="BT1003">
        <v>7</v>
      </c>
      <c r="BU1003" t="str">
        <f>"5:30 AM"</f>
        <v>5:30 AM</v>
      </c>
      <c r="BV1003" t="str">
        <f>"1:30 PM"</f>
        <v>1:30 PM</v>
      </c>
      <c r="BW1003" t="s">
        <v>164</v>
      </c>
      <c r="BX1003">
        <v>4</v>
      </c>
      <c r="BY1003">
        <v>12</v>
      </c>
      <c r="BZ1003" t="s">
        <v>113</v>
      </c>
      <c r="CB1003" t="s">
        <v>644</v>
      </c>
      <c r="CC1003" t="s">
        <v>184</v>
      </c>
      <c r="CE1003" t="s">
        <v>141</v>
      </c>
      <c r="CF1003" t="s">
        <v>118</v>
      </c>
      <c r="CG1003" s="4">
        <v>96950</v>
      </c>
      <c r="CH1003" s="2">
        <v>8.17</v>
      </c>
      <c r="CI1003" s="2">
        <v>8.17</v>
      </c>
      <c r="CJ1003" s="2">
        <v>12.25</v>
      </c>
      <c r="CK1003" s="2">
        <v>12.25</v>
      </c>
      <c r="CL1003" t="s">
        <v>131</v>
      </c>
      <c r="CN1003" t="s">
        <v>133</v>
      </c>
      <c r="CP1003" t="s">
        <v>113</v>
      </c>
      <c r="CQ1003" t="s">
        <v>134</v>
      </c>
      <c r="CR1003" t="s">
        <v>113</v>
      </c>
      <c r="CS1003" t="s">
        <v>134</v>
      </c>
      <c r="CT1003" t="s">
        <v>132</v>
      </c>
      <c r="CU1003" t="s">
        <v>134</v>
      </c>
      <c r="CV1003" t="s">
        <v>132</v>
      </c>
      <c r="CW1003" t="s">
        <v>185</v>
      </c>
      <c r="CX1003" s="5">
        <v>16702345900</v>
      </c>
      <c r="CY1003" t="s">
        <v>179</v>
      </c>
      <c r="CZ1003" t="s">
        <v>132</v>
      </c>
      <c r="DA1003" t="s">
        <v>134</v>
      </c>
      <c r="DB1003" t="s">
        <v>113</v>
      </c>
    </row>
    <row r="1004" spans="1:111" ht="14.45" customHeight="1" x14ac:dyDescent="0.25">
      <c r="A1004" t="s">
        <v>1282</v>
      </c>
      <c r="B1004" t="s">
        <v>187</v>
      </c>
      <c r="C1004" s="1">
        <v>44735.021267592594</v>
      </c>
      <c r="D1004" s="1">
        <v>44839</v>
      </c>
      <c r="E1004" t="s">
        <v>170</v>
      </c>
      <c r="G1004" t="s">
        <v>113</v>
      </c>
      <c r="H1004" t="s">
        <v>113</v>
      </c>
      <c r="I1004" t="s">
        <v>113</v>
      </c>
      <c r="J1004" t="s">
        <v>609</v>
      </c>
      <c r="K1004" t="s">
        <v>1283</v>
      </c>
      <c r="L1004" t="s">
        <v>1284</v>
      </c>
      <c r="M1004" t="s">
        <v>611</v>
      </c>
      <c r="N1004" t="s">
        <v>117</v>
      </c>
      <c r="O1004" t="s">
        <v>118</v>
      </c>
      <c r="P1004" s="4">
        <v>96950</v>
      </c>
      <c r="Q1004" t="s">
        <v>119</v>
      </c>
      <c r="R1004" t="s">
        <v>117</v>
      </c>
      <c r="S1004" s="5">
        <v>16707830213</v>
      </c>
      <c r="U1004">
        <v>531110</v>
      </c>
      <c r="V1004" t="s">
        <v>120</v>
      </c>
      <c r="X1004" t="s">
        <v>613</v>
      </c>
      <c r="Y1004" t="s">
        <v>614</v>
      </c>
      <c r="Z1004" t="s">
        <v>615</v>
      </c>
      <c r="AA1004" t="s">
        <v>616</v>
      </c>
      <c r="AB1004" t="s">
        <v>617</v>
      </c>
      <c r="AC1004" t="s">
        <v>618</v>
      </c>
      <c r="AD1004" t="s">
        <v>117</v>
      </c>
      <c r="AE1004" t="s">
        <v>118</v>
      </c>
      <c r="AF1004" s="4">
        <v>96950</v>
      </c>
      <c r="AG1004" t="s">
        <v>119</v>
      </c>
      <c r="AH1004" t="s">
        <v>132</v>
      </c>
      <c r="AI1004" s="5">
        <v>16702346278</v>
      </c>
      <c r="AK1004" t="s">
        <v>619</v>
      </c>
      <c r="BC1004" t="str">
        <f>"43-3031.00"</f>
        <v>43-3031.00</v>
      </c>
      <c r="BD1004" t="s">
        <v>316</v>
      </c>
      <c r="BE1004" t="s">
        <v>1285</v>
      </c>
      <c r="BF1004" t="s">
        <v>393</v>
      </c>
      <c r="BG1004">
        <v>2</v>
      </c>
      <c r="BH1004">
        <v>2</v>
      </c>
      <c r="BI1004" s="1">
        <v>44835</v>
      </c>
      <c r="BJ1004" s="1">
        <v>45199</v>
      </c>
      <c r="BK1004" s="1">
        <v>44839</v>
      </c>
      <c r="BL1004" s="1">
        <v>45199</v>
      </c>
      <c r="BM1004">
        <v>35</v>
      </c>
      <c r="BN1004">
        <v>0</v>
      </c>
      <c r="BO1004">
        <v>7</v>
      </c>
      <c r="BP1004">
        <v>7</v>
      </c>
      <c r="BQ1004">
        <v>7</v>
      </c>
      <c r="BR1004">
        <v>7</v>
      </c>
      <c r="BS1004">
        <v>7</v>
      </c>
      <c r="BT1004">
        <v>0</v>
      </c>
      <c r="BU1004" t="str">
        <f>"9:00 AM"</f>
        <v>9:00 AM</v>
      </c>
      <c r="BV1004" t="str">
        <f>"5:00 PM"</f>
        <v>5:00 PM</v>
      </c>
      <c r="BW1004" t="s">
        <v>164</v>
      </c>
      <c r="BX1004">
        <v>0</v>
      </c>
      <c r="BY1004">
        <v>24</v>
      </c>
      <c r="BZ1004" t="s">
        <v>113</v>
      </c>
      <c r="CB1004" s="3" t="s">
        <v>1286</v>
      </c>
      <c r="CC1004" t="s">
        <v>611</v>
      </c>
      <c r="CE1004" t="s">
        <v>117</v>
      </c>
      <c r="CF1004" t="s">
        <v>118</v>
      </c>
      <c r="CG1004" s="4">
        <v>96950</v>
      </c>
      <c r="CH1004" s="2">
        <v>10.16</v>
      </c>
      <c r="CI1004" s="2">
        <v>10.16</v>
      </c>
      <c r="CJ1004" s="2">
        <v>15.24</v>
      </c>
      <c r="CK1004" s="2">
        <v>15.24</v>
      </c>
      <c r="CL1004" t="s">
        <v>131</v>
      </c>
      <c r="CM1004" t="s">
        <v>132</v>
      </c>
      <c r="CN1004" t="s">
        <v>133</v>
      </c>
      <c r="CP1004" t="s">
        <v>113</v>
      </c>
      <c r="CQ1004" t="s">
        <v>134</v>
      </c>
      <c r="CR1004" t="s">
        <v>113</v>
      </c>
      <c r="CS1004" t="s">
        <v>134</v>
      </c>
      <c r="CT1004" t="s">
        <v>132</v>
      </c>
      <c r="CU1004" t="s">
        <v>134</v>
      </c>
      <c r="CV1004" t="s">
        <v>132</v>
      </c>
      <c r="CW1004" t="s">
        <v>132</v>
      </c>
      <c r="CX1004" s="5">
        <v>16707830213</v>
      </c>
      <c r="CY1004" t="s">
        <v>1287</v>
      </c>
      <c r="CZ1004" t="s">
        <v>624</v>
      </c>
      <c r="DA1004" t="s">
        <v>134</v>
      </c>
      <c r="DB1004" t="s">
        <v>113</v>
      </c>
    </row>
    <row r="1005" spans="1:111" ht="14.45" customHeight="1" x14ac:dyDescent="0.25">
      <c r="A1005" t="s">
        <v>1288</v>
      </c>
      <c r="B1005" t="s">
        <v>187</v>
      </c>
      <c r="C1005" s="1">
        <v>44735.099442824074</v>
      </c>
      <c r="D1005" s="1">
        <v>44839</v>
      </c>
      <c r="E1005" t="s">
        <v>112</v>
      </c>
      <c r="F1005" s="1">
        <v>44833.833333333336</v>
      </c>
      <c r="G1005" t="s">
        <v>113</v>
      </c>
      <c r="H1005" t="s">
        <v>113</v>
      </c>
      <c r="I1005" t="s">
        <v>113</v>
      </c>
      <c r="J1005" t="s">
        <v>1289</v>
      </c>
      <c r="K1005" t="s">
        <v>1290</v>
      </c>
      <c r="L1005" t="s">
        <v>1291</v>
      </c>
      <c r="M1005" t="s">
        <v>1292</v>
      </c>
      <c r="N1005" t="s">
        <v>117</v>
      </c>
      <c r="O1005" t="s">
        <v>118</v>
      </c>
      <c r="P1005" s="4">
        <v>96950</v>
      </c>
      <c r="Q1005" t="s">
        <v>119</v>
      </c>
      <c r="R1005" t="s">
        <v>132</v>
      </c>
      <c r="S1005" s="5">
        <v>16702333303</v>
      </c>
      <c r="U1005">
        <v>72251</v>
      </c>
      <c r="V1005" t="s">
        <v>120</v>
      </c>
      <c r="X1005" t="s">
        <v>613</v>
      </c>
      <c r="Y1005" t="s">
        <v>614</v>
      </c>
      <c r="Z1005" t="s">
        <v>615</v>
      </c>
      <c r="AA1005" t="s">
        <v>616</v>
      </c>
      <c r="AB1005" t="s">
        <v>617</v>
      </c>
      <c r="AC1005" t="s">
        <v>618</v>
      </c>
      <c r="AD1005" t="s">
        <v>117</v>
      </c>
      <c r="AE1005" t="s">
        <v>118</v>
      </c>
      <c r="AF1005" s="4">
        <v>96950</v>
      </c>
      <c r="AG1005" t="s">
        <v>119</v>
      </c>
      <c r="AH1005" t="s">
        <v>132</v>
      </c>
      <c r="AI1005" s="5">
        <v>16702346278</v>
      </c>
      <c r="AK1005" t="s">
        <v>619</v>
      </c>
      <c r="BC1005" t="str">
        <f>"35-2014.00"</f>
        <v>35-2014.00</v>
      </c>
      <c r="BD1005" t="s">
        <v>287</v>
      </c>
      <c r="BE1005" t="s">
        <v>1293</v>
      </c>
      <c r="BF1005" t="s">
        <v>1294</v>
      </c>
      <c r="BG1005">
        <v>1</v>
      </c>
      <c r="BH1005">
        <v>1</v>
      </c>
      <c r="BI1005" s="1">
        <v>44835</v>
      </c>
      <c r="BJ1005" s="1">
        <v>45199</v>
      </c>
      <c r="BK1005" s="1">
        <v>44839</v>
      </c>
      <c r="BL1005" s="1">
        <v>45199</v>
      </c>
      <c r="BM1005">
        <v>35</v>
      </c>
      <c r="BN1005">
        <v>0</v>
      </c>
      <c r="BO1005">
        <v>7</v>
      </c>
      <c r="BP1005">
        <v>7</v>
      </c>
      <c r="BQ1005">
        <v>7</v>
      </c>
      <c r="BR1005">
        <v>7</v>
      </c>
      <c r="BS1005">
        <v>7</v>
      </c>
      <c r="BT1005">
        <v>0</v>
      </c>
      <c r="BU1005" t="str">
        <f>"10:00 AM"</f>
        <v>10:00 AM</v>
      </c>
      <c r="BV1005" t="str">
        <f>"9:00 PM"</f>
        <v>9:00 PM</v>
      </c>
      <c r="BW1005" t="s">
        <v>164</v>
      </c>
      <c r="BX1005">
        <v>0</v>
      </c>
      <c r="BY1005">
        <v>12</v>
      </c>
      <c r="BZ1005" t="s">
        <v>113</v>
      </c>
      <c r="CB1005" t="s">
        <v>1295</v>
      </c>
      <c r="CC1005" t="s">
        <v>1291</v>
      </c>
      <c r="CD1005" t="s">
        <v>947</v>
      </c>
      <c r="CE1005" t="s">
        <v>117</v>
      </c>
      <c r="CF1005" t="s">
        <v>118</v>
      </c>
      <c r="CG1005" s="4">
        <v>96950</v>
      </c>
      <c r="CH1005" s="2">
        <v>8.17</v>
      </c>
      <c r="CI1005" s="2">
        <v>8.17</v>
      </c>
      <c r="CJ1005" s="2">
        <v>12.3</v>
      </c>
      <c r="CK1005" s="2">
        <v>12.3</v>
      </c>
      <c r="CL1005" t="s">
        <v>131</v>
      </c>
      <c r="CM1005" t="s">
        <v>132</v>
      </c>
      <c r="CN1005" t="s">
        <v>133</v>
      </c>
      <c r="CP1005" t="s">
        <v>113</v>
      </c>
      <c r="CQ1005" t="s">
        <v>134</v>
      </c>
      <c r="CR1005" t="s">
        <v>113</v>
      </c>
      <c r="CS1005" t="s">
        <v>134</v>
      </c>
      <c r="CT1005" t="s">
        <v>132</v>
      </c>
      <c r="CU1005" t="s">
        <v>134</v>
      </c>
      <c r="CV1005" t="s">
        <v>132</v>
      </c>
      <c r="CW1005" t="s">
        <v>132</v>
      </c>
      <c r="CX1005" s="5">
        <v>16702333303</v>
      </c>
      <c r="CY1005" t="s">
        <v>1296</v>
      </c>
      <c r="CZ1005" t="s">
        <v>624</v>
      </c>
      <c r="DA1005" t="s">
        <v>134</v>
      </c>
      <c r="DB1005" t="s">
        <v>113</v>
      </c>
    </row>
    <row r="1006" spans="1:111" ht="14.45" customHeight="1" x14ac:dyDescent="0.25">
      <c r="A1006" t="s">
        <v>1297</v>
      </c>
      <c r="B1006" t="s">
        <v>187</v>
      </c>
      <c r="C1006" s="1">
        <v>44739.264291087966</v>
      </c>
      <c r="D1006" s="1">
        <v>44839</v>
      </c>
      <c r="E1006" t="s">
        <v>112</v>
      </c>
      <c r="F1006" s="1">
        <v>44833.833333333336</v>
      </c>
      <c r="G1006" t="s">
        <v>113</v>
      </c>
      <c r="H1006" t="s">
        <v>113</v>
      </c>
      <c r="I1006" t="s">
        <v>113</v>
      </c>
      <c r="J1006" t="s">
        <v>1298</v>
      </c>
      <c r="L1006" t="s">
        <v>1299</v>
      </c>
      <c r="M1006" t="s">
        <v>1300</v>
      </c>
      <c r="N1006" t="s">
        <v>141</v>
      </c>
      <c r="O1006" t="s">
        <v>118</v>
      </c>
      <c r="P1006" s="4">
        <v>96950</v>
      </c>
      <c r="Q1006" t="s">
        <v>119</v>
      </c>
      <c r="S1006" s="5">
        <v>16702341726</v>
      </c>
      <c r="U1006">
        <v>311812</v>
      </c>
      <c r="V1006" t="s">
        <v>120</v>
      </c>
      <c r="X1006" t="s">
        <v>1301</v>
      </c>
      <c r="Y1006" t="s">
        <v>1302</v>
      </c>
      <c r="Z1006" t="s">
        <v>1303</v>
      </c>
      <c r="AA1006" t="s">
        <v>1304</v>
      </c>
      <c r="AB1006" t="s">
        <v>1299</v>
      </c>
      <c r="AC1006" t="s">
        <v>1300</v>
      </c>
      <c r="AD1006" t="s">
        <v>117</v>
      </c>
      <c r="AE1006" t="s">
        <v>118</v>
      </c>
      <c r="AF1006" s="4">
        <v>96950</v>
      </c>
      <c r="AG1006" t="s">
        <v>119</v>
      </c>
      <c r="AI1006" s="5">
        <v>16702341726</v>
      </c>
      <c r="AK1006" t="s">
        <v>1305</v>
      </c>
      <c r="BC1006" t="str">
        <f>"35-2014.00"</f>
        <v>35-2014.00</v>
      </c>
      <c r="BD1006" t="s">
        <v>287</v>
      </c>
      <c r="BE1006" t="s">
        <v>1306</v>
      </c>
      <c r="BF1006" t="s">
        <v>1307</v>
      </c>
      <c r="BG1006">
        <v>3</v>
      </c>
      <c r="BH1006">
        <v>3</v>
      </c>
      <c r="BI1006" s="1">
        <v>44835</v>
      </c>
      <c r="BJ1006" s="1">
        <v>45199</v>
      </c>
      <c r="BK1006" s="1">
        <v>44839</v>
      </c>
      <c r="BL1006" s="1">
        <v>45199</v>
      </c>
      <c r="BM1006">
        <v>40</v>
      </c>
      <c r="BN1006">
        <v>0</v>
      </c>
      <c r="BO1006">
        <v>7</v>
      </c>
      <c r="BP1006">
        <v>7</v>
      </c>
      <c r="BQ1006">
        <v>7</v>
      </c>
      <c r="BR1006">
        <v>7</v>
      </c>
      <c r="BS1006">
        <v>7</v>
      </c>
      <c r="BT1006">
        <v>5</v>
      </c>
      <c r="BU1006" t="str">
        <f>"4:00 AM"</f>
        <v>4:00 AM</v>
      </c>
      <c r="BV1006" t="str">
        <f>"6:00 PM"</f>
        <v>6:00 PM</v>
      </c>
      <c r="BW1006" t="s">
        <v>164</v>
      </c>
      <c r="BX1006">
        <v>6</v>
      </c>
      <c r="BY1006">
        <v>12</v>
      </c>
      <c r="BZ1006" t="s">
        <v>113</v>
      </c>
      <c r="CB1006" s="3" t="s">
        <v>1308</v>
      </c>
      <c r="CC1006" t="s">
        <v>1299</v>
      </c>
      <c r="CD1006" t="s">
        <v>1300</v>
      </c>
      <c r="CE1006" t="s">
        <v>141</v>
      </c>
      <c r="CF1006" t="s">
        <v>118</v>
      </c>
      <c r="CG1006" s="4">
        <v>96950</v>
      </c>
      <c r="CH1006" s="2">
        <v>8.17</v>
      </c>
      <c r="CI1006" s="2">
        <v>9</v>
      </c>
      <c r="CJ1006" s="2">
        <v>12.26</v>
      </c>
      <c r="CK1006" s="2">
        <v>13.5</v>
      </c>
      <c r="CL1006" t="s">
        <v>131</v>
      </c>
      <c r="CM1006" t="s">
        <v>166</v>
      </c>
      <c r="CN1006" t="s">
        <v>133</v>
      </c>
      <c r="CP1006" t="s">
        <v>113</v>
      </c>
      <c r="CQ1006" t="s">
        <v>134</v>
      </c>
      <c r="CR1006" t="s">
        <v>113</v>
      </c>
      <c r="CS1006" t="s">
        <v>134</v>
      </c>
      <c r="CT1006" t="s">
        <v>132</v>
      </c>
      <c r="CU1006" t="s">
        <v>134</v>
      </c>
      <c r="CV1006" t="s">
        <v>132</v>
      </c>
      <c r="CW1006" t="s">
        <v>167</v>
      </c>
      <c r="CX1006" s="5">
        <v>16702341726</v>
      </c>
      <c r="CY1006" t="s">
        <v>1309</v>
      </c>
      <c r="CZ1006" t="s">
        <v>168</v>
      </c>
      <c r="DA1006" t="s">
        <v>134</v>
      </c>
      <c r="DB1006" t="s">
        <v>113</v>
      </c>
    </row>
    <row r="1007" spans="1:111" ht="14.45" customHeight="1" x14ac:dyDescent="0.25">
      <c r="A1007" t="s">
        <v>1310</v>
      </c>
      <c r="B1007" t="s">
        <v>187</v>
      </c>
      <c r="C1007" s="1">
        <v>44738.799099537035</v>
      </c>
      <c r="D1007" s="1">
        <v>44839</v>
      </c>
      <c r="E1007" t="s">
        <v>112</v>
      </c>
      <c r="F1007" s="1">
        <v>44833.833333333336</v>
      </c>
      <c r="G1007" t="s">
        <v>113</v>
      </c>
      <c r="H1007" t="s">
        <v>113</v>
      </c>
      <c r="I1007" t="s">
        <v>113</v>
      </c>
      <c r="J1007" t="s">
        <v>677</v>
      </c>
      <c r="L1007" t="s">
        <v>678</v>
      </c>
      <c r="M1007" t="s">
        <v>679</v>
      </c>
      <c r="N1007" t="s">
        <v>556</v>
      </c>
      <c r="O1007" t="s">
        <v>118</v>
      </c>
      <c r="P1007" s="4">
        <v>96950</v>
      </c>
      <c r="Q1007" t="s">
        <v>119</v>
      </c>
      <c r="S1007" s="5">
        <v>16702348866</v>
      </c>
      <c r="U1007">
        <v>238910</v>
      </c>
      <c r="V1007" t="s">
        <v>120</v>
      </c>
      <c r="X1007" t="s">
        <v>680</v>
      </c>
      <c r="Y1007" t="s">
        <v>978</v>
      </c>
      <c r="AA1007" t="s">
        <v>682</v>
      </c>
      <c r="AB1007" t="s">
        <v>1311</v>
      </c>
      <c r="AD1007" t="s">
        <v>556</v>
      </c>
      <c r="AE1007" t="s">
        <v>118</v>
      </c>
      <c r="AF1007" s="4">
        <v>96950</v>
      </c>
      <c r="AG1007" t="s">
        <v>119</v>
      </c>
      <c r="AI1007" s="5">
        <v>16702878866</v>
      </c>
      <c r="AK1007" t="s">
        <v>684</v>
      </c>
      <c r="BC1007" t="str">
        <f>"41-2021.00"</f>
        <v>41-2021.00</v>
      </c>
      <c r="BD1007" t="s">
        <v>1312</v>
      </c>
      <c r="BE1007" t="s">
        <v>1313</v>
      </c>
      <c r="BF1007" t="s">
        <v>1314</v>
      </c>
      <c r="BG1007">
        <v>2</v>
      </c>
      <c r="BH1007">
        <v>2</v>
      </c>
      <c r="BI1007" s="1">
        <v>44835</v>
      </c>
      <c r="BJ1007" s="1">
        <v>45199</v>
      </c>
      <c r="BK1007" s="1">
        <v>44839</v>
      </c>
      <c r="BL1007" s="1">
        <v>45199</v>
      </c>
      <c r="BM1007">
        <v>35</v>
      </c>
      <c r="BN1007">
        <v>0</v>
      </c>
      <c r="BO1007">
        <v>7</v>
      </c>
      <c r="BP1007">
        <v>7</v>
      </c>
      <c r="BQ1007">
        <v>7</v>
      </c>
      <c r="BR1007">
        <v>7</v>
      </c>
      <c r="BS1007">
        <v>7</v>
      </c>
      <c r="BT1007">
        <v>0</v>
      </c>
      <c r="BU1007" t="str">
        <f>"8:00 AM"</f>
        <v>8:00 AM</v>
      </c>
      <c r="BV1007" t="str">
        <f>"4:00 PM"</f>
        <v>4:00 PM</v>
      </c>
      <c r="BW1007" t="s">
        <v>164</v>
      </c>
      <c r="BX1007">
        <v>0</v>
      </c>
      <c r="BY1007">
        <v>6</v>
      </c>
      <c r="BZ1007" t="s">
        <v>113</v>
      </c>
      <c r="CB1007" t="s">
        <v>1315</v>
      </c>
      <c r="CC1007" t="s">
        <v>688</v>
      </c>
      <c r="CE1007" t="s">
        <v>556</v>
      </c>
      <c r="CF1007" t="s">
        <v>118</v>
      </c>
      <c r="CG1007" s="4">
        <v>96950</v>
      </c>
      <c r="CH1007" s="2">
        <v>8.0500000000000007</v>
      </c>
      <c r="CI1007" s="2">
        <v>8.0500000000000007</v>
      </c>
      <c r="CJ1007" s="2">
        <v>12.08</v>
      </c>
      <c r="CK1007" s="2">
        <v>12.08</v>
      </c>
      <c r="CL1007" t="s">
        <v>131</v>
      </c>
      <c r="CM1007" t="s">
        <v>557</v>
      </c>
      <c r="CN1007" t="s">
        <v>133</v>
      </c>
      <c r="CP1007" t="s">
        <v>113</v>
      </c>
      <c r="CQ1007" t="s">
        <v>134</v>
      </c>
      <c r="CR1007" t="s">
        <v>113</v>
      </c>
      <c r="CS1007" t="s">
        <v>134</v>
      </c>
      <c r="CT1007" t="s">
        <v>132</v>
      </c>
      <c r="CU1007" t="s">
        <v>134</v>
      </c>
      <c r="CV1007" t="s">
        <v>132</v>
      </c>
      <c r="CW1007" t="s">
        <v>1316</v>
      </c>
      <c r="CX1007" s="5">
        <v>16702348866</v>
      </c>
      <c r="CY1007" t="s">
        <v>684</v>
      </c>
      <c r="CZ1007" t="s">
        <v>183</v>
      </c>
      <c r="DA1007" t="s">
        <v>134</v>
      </c>
      <c r="DB1007" t="s">
        <v>113</v>
      </c>
    </row>
    <row r="1008" spans="1:111" ht="14.45" customHeight="1" x14ac:dyDescent="0.25">
      <c r="A1008" t="s">
        <v>1317</v>
      </c>
      <c r="B1008" t="s">
        <v>356</v>
      </c>
      <c r="C1008" s="1">
        <v>44735.912992708334</v>
      </c>
      <c r="D1008" s="1">
        <v>44839</v>
      </c>
      <c r="E1008" t="s">
        <v>112</v>
      </c>
      <c r="F1008" s="1">
        <v>44833.833333333336</v>
      </c>
      <c r="G1008" t="s">
        <v>113</v>
      </c>
      <c r="H1008" t="s">
        <v>113</v>
      </c>
      <c r="I1008" t="s">
        <v>113</v>
      </c>
      <c r="J1008" t="s">
        <v>976</v>
      </c>
      <c r="L1008" t="s">
        <v>678</v>
      </c>
      <c r="M1008" t="s">
        <v>679</v>
      </c>
      <c r="N1008" t="s">
        <v>556</v>
      </c>
      <c r="O1008" t="s">
        <v>118</v>
      </c>
      <c r="P1008" s="4">
        <v>96950</v>
      </c>
      <c r="Q1008" t="s">
        <v>119</v>
      </c>
      <c r="S1008" s="5">
        <v>16702348866</v>
      </c>
      <c r="U1008">
        <v>72111</v>
      </c>
      <c r="V1008" t="s">
        <v>120</v>
      </c>
      <c r="X1008" t="s">
        <v>680</v>
      </c>
      <c r="Y1008" t="s">
        <v>978</v>
      </c>
      <c r="AA1008" t="s">
        <v>682</v>
      </c>
      <c r="AB1008" t="s">
        <v>683</v>
      </c>
      <c r="AD1008" t="s">
        <v>141</v>
      </c>
      <c r="AE1008" t="s">
        <v>118</v>
      </c>
      <c r="AF1008" s="4">
        <v>96950</v>
      </c>
      <c r="AG1008" t="s">
        <v>119</v>
      </c>
      <c r="AI1008" s="5">
        <v>16702878866</v>
      </c>
      <c r="AK1008" t="s">
        <v>684</v>
      </c>
      <c r="BC1008" t="str">
        <f>"49-9071.00"</f>
        <v>49-9071.00</v>
      </c>
      <c r="BD1008" t="s">
        <v>240</v>
      </c>
      <c r="BE1008" t="s">
        <v>1004</v>
      </c>
      <c r="BF1008" t="s">
        <v>686</v>
      </c>
      <c r="BG1008">
        <v>2</v>
      </c>
      <c r="BI1008" s="1">
        <v>44835</v>
      </c>
      <c r="BJ1008" s="1">
        <v>45199</v>
      </c>
      <c r="BM1008">
        <v>35</v>
      </c>
      <c r="BN1008">
        <v>0</v>
      </c>
      <c r="BO1008">
        <v>7</v>
      </c>
      <c r="BP1008">
        <v>7</v>
      </c>
      <c r="BQ1008">
        <v>7</v>
      </c>
      <c r="BR1008">
        <v>7</v>
      </c>
      <c r="BS1008">
        <v>7</v>
      </c>
      <c r="BT1008">
        <v>0</v>
      </c>
      <c r="BU1008" t="str">
        <f>"8:00 AM"</f>
        <v>8:00 AM</v>
      </c>
      <c r="BV1008" t="str">
        <f>"5:00 PM"</f>
        <v>5:00 PM</v>
      </c>
      <c r="BW1008" t="s">
        <v>164</v>
      </c>
      <c r="BX1008">
        <v>0</v>
      </c>
      <c r="BY1008">
        <v>12</v>
      </c>
      <c r="BZ1008" t="s">
        <v>113</v>
      </c>
      <c r="CB1008" t="s">
        <v>1005</v>
      </c>
      <c r="CC1008" t="s">
        <v>678</v>
      </c>
      <c r="CD1008" t="s">
        <v>679</v>
      </c>
      <c r="CE1008" t="s">
        <v>556</v>
      </c>
      <c r="CF1008" t="s">
        <v>118</v>
      </c>
      <c r="CG1008" s="4">
        <v>96950</v>
      </c>
      <c r="CH1008" s="2">
        <v>8.7200000000000006</v>
      </c>
      <c r="CI1008" s="2">
        <v>8.7200000000000006</v>
      </c>
      <c r="CJ1008" s="2">
        <v>13.08</v>
      </c>
      <c r="CK1008" s="2">
        <v>13.08</v>
      </c>
      <c r="CL1008" t="s">
        <v>131</v>
      </c>
      <c r="CM1008" t="s">
        <v>557</v>
      </c>
      <c r="CN1008" t="s">
        <v>133</v>
      </c>
      <c r="CP1008" t="s">
        <v>113</v>
      </c>
      <c r="CQ1008" t="s">
        <v>134</v>
      </c>
      <c r="CR1008" t="s">
        <v>134</v>
      </c>
      <c r="CS1008" t="s">
        <v>134</v>
      </c>
      <c r="CT1008" t="s">
        <v>132</v>
      </c>
      <c r="CU1008" t="s">
        <v>134</v>
      </c>
      <c r="CV1008" t="s">
        <v>132</v>
      </c>
      <c r="CW1008" t="s">
        <v>982</v>
      </c>
      <c r="CX1008" s="5">
        <v>16702348866</v>
      </c>
      <c r="CY1008" t="s">
        <v>684</v>
      </c>
      <c r="CZ1008" t="s">
        <v>183</v>
      </c>
      <c r="DA1008" t="s">
        <v>134</v>
      </c>
      <c r="DB1008" t="s">
        <v>113</v>
      </c>
    </row>
    <row r="1009" spans="1:111" ht="14.45" customHeight="1" x14ac:dyDescent="0.25">
      <c r="A1009" t="s">
        <v>1318</v>
      </c>
      <c r="B1009" t="s">
        <v>187</v>
      </c>
      <c r="C1009" s="1">
        <v>44738.773168171298</v>
      </c>
      <c r="D1009" s="1">
        <v>44839</v>
      </c>
      <c r="E1009" t="s">
        <v>170</v>
      </c>
      <c r="G1009" t="s">
        <v>113</v>
      </c>
      <c r="H1009" t="s">
        <v>113</v>
      </c>
      <c r="I1009" t="s">
        <v>113</v>
      </c>
      <c r="J1009" t="s">
        <v>1319</v>
      </c>
      <c r="K1009" t="s">
        <v>1320</v>
      </c>
      <c r="L1009" t="s">
        <v>1321</v>
      </c>
      <c r="N1009" t="s">
        <v>586</v>
      </c>
      <c r="O1009" t="s">
        <v>118</v>
      </c>
      <c r="P1009" s="4">
        <v>96950</v>
      </c>
      <c r="Q1009" t="s">
        <v>119</v>
      </c>
      <c r="S1009" s="5">
        <v>16702338883</v>
      </c>
      <c r="U1009">
        <v>23622</v>
      </c>
      <c r="V1009" t="s">
        <v>120</v>
      </c>
      <c r="X1009" t="s">
        <v>1322</v>
      </c>
      <c r="Y1009" t="s">
        <v>1323</v>
      </c>
      <c r="Z1009" t="s">
        <v>1324</v>
      </c>
      <c r="AA1009" t="s">
        <v>1325</v>
      </c>
      <c r="AB1009" t="s">
        <v>1321</v>
      </c>
      <c r="AD1009" t="s">
        <v>586</v>
      </c>
      <c r="AE1009" t="s">
        <v>118</v>
      </c>
      <c r="AF1009" s="4">
        <v>96950</v>
      </c>
      <c r="AG1009" t="s">
        <v>119</v>
      </c>
      <c r="AI1009" s="5">
        <v>16702338883</v>
      </c>
      <c r="AK1009" t="s">
        <v>1326</v>
      </c>
      <c r="BC1009" t="str">
        <f>"49-9071.00"</f>
        <v>49-9071.00</v>
      </c>
      <c r="BD1009" t="s">
        <v>240</v>
      </c>
      <c r="BE1009" t="s">
        <v>1327</v>
      </c>
      <c r="BF1009" t="s">
        <v>1328</v>
      </c>
      <c r="BG1009">
        <v>1</v>
      </c>
      <c r="BH1009">
        <v>1</v>
      </c>
      <c r="BI1009" s="1">
        <v>44835</v>
      </c>
      <c r="BJ1009" s="1">
        <v>45199</v>
      </c>
      <c r="BK1009" s="1">
        <v>44839</v>
      </c>
      <c r="BL1009" s="1">
        <v>45199</v>
      </c>
      <c r="BM1009">
        <v>40</v>
      </c>
      <c r="BN1009">
        <v>0</v>
      </c>
      <c r="BO1009">
        <v>8</v>
      </c>
      <c r="BP1009">
        <v>8</v>
      </c>
      <c r="BQ1009">
        <v>8</v>
      </c>
      <c r="BR1009">
        <v>8</v>
      </c>
      <c r="BS1009">
        <v>8</v>
      </c>
      <c r="BT1009">
        <v>0</v>
      </c>
      <c r="BU1009" t="str">
        <f>"7:30 AM"</f>
        <v>7:30 AM</v>
      </c>
      <c r="BV1009" t="str">
        <f>"4:30 PM"</f>
        <v>4:30 PM</v>
      </c>
      <c r="BW1009" t="s">
        <v>164</v>
      </c>
      <c r="BX1009">
        <v>0</v>
      </c>
      <c r="BY1009">
        <v>0</v>
      </c>
      <c r="BZ1009" t="s">
        <v>113</v>
      </c>
      <c r="CB1009" t="s">
        <v>132</v>
      </c>
      <c r="CC1009" t="s">
        <v>1329</v>
      </c>
      <c r="CE1009" t="s">
        <v>586</v>
      </c>
      <c r="CF1009" t="s">
        <v>118</v>
      </c>
      <c r="CG1009" s="4">
        <v>96950</v>
      </c>
      <c r="CH1009" s="2">
        <v>8.7200000000000006</v>
      </c>
      <c r="CI1009" s="2">
        <v>9</v>
      </c>
      <c r="CJ1009" s="2">
        <v>13.08</v>
      </c>
      <c r="CK1009" s="2">
        <v>13.5</v>
      </c>
      <c r="CL1009" t="s">
        <v>131</v>
      </c>
      <c r="CM1009" t="s">
        <v>183</v>
      </c>
      <c r="CN1009" t="s">
        <v>1330</v>
      </c>
      <c r="CP1009" t="s">
        <v>113</v>
      </c>
      <c r="CQ1009" t="s">
        <v>134</v>
      </c>
      <c r="CR1009" t="s">
        <v>134</v>
      </c>
      <c r="CS1009" t="s">
        <v>134</v>
      </c>
      <c r="CT1009" t="s">
        <v>132</v>
      </c>
      <c r="CU1009" t="s">
        <v>134</v>
      </c>
      <c r="CV1009" t="s">
        <v>134</v>
      </c>
      <c r="CW1009" t="s">
        <v>1331</v>
      </c>
      <c r="CX1009" s="5">
        <v>16702338883</v>
      </c>
      <c r="CY1009" t="s">
        <v>1326</v>
      </c>
      <c r="CZ1009" t="s">
        <v>132</v>
      </c>
      <c r="DA1009" t="s">
        <v>134</v>
      </c>
      <c r="DB1009" t="s">
        <v>113</v>
      </c>
    </row>
    <row r="1010" spans="1:111" ht="14.45" customHeight="1" x14ac:dyDescent="0.25">
      <c r="A1010" t="s">
        <v>1332</v>
      </c>
      <c r="B1010" t="s">
        <v>541</v>
      </c>
      <c r="C1010" s="1">
        <v>44785.080092245371</v>
      </c>
      <c r="D1010" s="1">
        <v>44839</v>
      </c>
      <c r="E1010" t="s">
        <v>170</v>
      </c>
      <c r="G1010" t="s">
        <v>134</v>
      </c>
      <c r="H1010" t="s">
        <v>113</v>
      </c>
      <c r="I1010" t="s">
        <v>113</v>
      </c>
      <c r="J1010" t="s">
        <v>1333</v>
      </c>
      <c r="K1010" t="s">
        <v>1334</v>
      </c>
      <c r="L1010" t="s">
        <v>1335</v>
      </c>
      <c r="M1010" t="s">
        <v>1336</v>
      </c>
      <c r="N1010" t="s">
        <v>117</v>
      </c>
      <c r="O1010" t="s">
        <v>118</v>
      </c>
      <c r="P1010" s="4">
        <v>96950</v>
      </c>
      <c r="Q1010" t="s">
        <v>119</v>
      </c>
      <c r="S1010" s="5">
        <v>16702880407</v>
      </c>
      <c r="T1010">
        <v>33</v>
      </c>
      <c r="U1010">
        <v>2123</v>
      </c>
      <c r="V1010" t="s">
        <v>120</v>
      </c>
      <c r="X1010" t="s">
        <v>1337</v>
      </c>
      <c r="Y1010" t="s">
        <v>1338</v>
      </c>
      <c r="Z1010" t="s">
        <v>246</v>
      </c>
      <c r="AA1010" t="s">
        <v>390</v>
      </c>
      <c r="AB1010" t="s">
        <v>1335</v>
      </c>
      <c r="AC1010" t="s">
        <v>1336</v>
      </c>
      <c r="AD1010" t="s">
        <v>117</v>
      </c>
      <c r="AE1010" t="s">
        <v>118</v>
      </c>
      <c r="AF1010" s="4">
        <v>96950</v>
      </c>
      <c r="AG1010" t="s">
        <v>119</v>
      </c>
      <c r="AI1010" s="5">
        <v>16702880407</v>
      </c>
      <c r="AJ1010">
        <v>33</v>
      </c>
      <c r="AK1010" t="s">
        <v>1339</v>
      </c>
      <c r="BC1010" t="str">
        <f>"53-7032.00"</f>
        <v>53-7032.00</v>
      </c>
      <c r="BD1010" t="s">
        <v>1340</v>
      </c>
      <c r="BE1010" t="s">
        <v>1341</v>
      </c>
      <c r="BF1010" t="s">
        <v>1342</v>
      </c>
      <c r="BG1010">
        <v>1</v>
      </c>
      <c r="BI1010" s="1">
        <v>44834</v>
      </c>
      <c r="BJ1010" s="1">
        <v>45929</v>
      </c>
      <c r="BM1010">
        <v>40</v>
      </c>
      <c r="BN1010">
        <v>0</v>
      </c>
      <c r="BO1010">
        <v>8</v>
      </c>
      <c r="BP1010">
        <v>8</v>
      </c>
      <c r="BQ1010">
        <v>8</v>
      </c>
      <c r="BR1010">
        <v>8</v>
      </c>
      <c r="BS1010">
        <v>8</v>
      </c>
      <c r="BT1010">
        <v>0</v>
      </c>
      <c r="BU1010" t="str">
        <f>"7:00 AM"</f>
        <v>7:00 AM</v>
      </c>
      <c r="BV1010" t="str">
        <f>"3:30 PM"</f>
        <v>3:30 PM</v>
      </c>
      <c r="BW1010" t="s">
        <v>164</v>
      </c>
      <c r="BX1010">
        <v>0</v>
      </c>
      <c r="BY1010">
        <v>12</v>
      </c>
      <c r="BZ1010" t="s">
        <v>113</v>
      </c>
      <c r="CB1010" t="s">
        <v>1343</v>
      </c>
      <c r="CC1010" t="s">
        <v>1335</v>
      </c>
      <c r="CD1010" t="s">
        <v>1336</v>
      </c>
      <c r="CE1010" t="s">
        <v>117</v>
      </c>
      <c r="CF1010" t="s">
        <v>118</v>
      </c>
      <c r="CG1010" s="4">
        <v>96950</v>
      </c>
      <c r="CH1010" s="2">
        <v>19.25</v>
      </c>
      <c r="CI1010" s="2">
        <v>20.309999999999999</v>
      </c>
      <c r="CJ1010" s="2">
        <v>28.87</v>
      </c>
      <c r="CK1010" s="2">
        <v>30.46</v>
      </c>
      <c r="CL1010" t="s">
        <v>131</v>
      </c>
      <c r="CM1010" t="s">
        <v>557</v>
      </c>
      <c r="CN1010" t="s">
        <v>1330</v>
      </c>
      <c r="CP1010" t="s">
        <v>113</v>
      </c>
      <c r="CQ1010" t="s">
        <v>134</v>
      </c>
      <c r="CR1010" t="s">
        <v>113</v>
      </c>
      <c r="CS1010" t="s">
        <v>134</v>
      </c>
      <c r="CT1010" t="s">
        <v>132</v>
      </c>
      <c r="CU1010" t="s">
        <v>134</v>
      </c>
      <c r="CV1010" t="s">
        <v>132</v>
      </c>
      <c r="CW1010" t="s">
        <v>1344</v>
      </c>
      <c r="CX1010" s="5">
        <v>16702880407</v>
      </c>
      <c r="CY1010" t="s">
        <v>1339</v>
      </c>
      <c r="CZ1010" t="s">
        <v>1345</v>
      </c>
      <c r="DA1010" t="s">
        <v>134</v>
      </c>
      <c r="DB1010" t="s">
        <v>113</v>
      </c>
      <c r="DC1010" t="s">
        <v>228</v>
      </c>
    </row>
    <row r="1011" spans="1:111" ht="14.45" customHeight="1" x14ac:dyDescent="0.25">
      <c r="A1011" t="s">
        <v>1346</v>
      </c>
      <c r="B1011" t="s">
        <v>187</v>
      </c>
      <c r="C1011" s="1">
        <v>44735.11515636574</v>
      </c>
      <c r="D1011" s="1">
        <v>44839</v>
      </c>
      <c r="E1011" t="s">
        <v>112</v>
      </c>
      <c r="F1011" s="1">
        <v>44833.833333333336</v>
      </c>
      <c r="G1011" t="s">
        <v>113</v>
      </c>
      <c r="H1011" t="s">
        <v>113</v>
      </c>
      <c r="I1011" t="s">
        <v>113</v>
      </c>
      <c r="J1011" t="s">
        <v>1347</v>
      </c>
      <c r="K1011" t="s">
        <v>1348</v>
      </c>
      <c r="L1011" t="s">
        <v>1105</v>
      </c>
      <c r="M1011" t="s">
        <v>947</v>
      </c>
      <c r="N1011" t="s">
        <v>117</v>
      </c>
      <c r="O1011" t="s">
        <v>118</v>
      </c>
      <c r="P1011" s="4">
        <v>96950</v>
      </c>
      <c r="Q1011" t="s">
        <v>119</v>
      </c>
      <c r="R1011" t="s">
        <v>132</v>
      </c>
      <c r="S1011" s="5">
        <v>16702332298</v>
      </c>
      <c r="U1011">
        <v>722511</v>
      </c>
      <c r="V1011" t="s">
        <v>120</v>
      </c>
      <c r="X1011" t="s">
        <v>613</v>
      </c>
      <c r="Y1011" t="s">
        <v>614</v>
      </c>
      <c r="Z1011" t="s">
        <v>615</v>
      </c>
      <c r="AA1011" t="s">
        <v>616</v>
      </c>
      <c r="AB1011" t="s">
        <v>617</v>
      </c>
      <c r="AC1011" t="s">
        <v>618</v>
      </c>
      <c r="AD1011" t="s">
        <v>117</v>
      </c>
      <c r="AE1011" t="s">
        <v>118</v>
      </c>
      <c r="AF1011" s="4">
        <v>96950</v>
      </c>
      <c r="AG1011" t="s">
        <v>119</v>
      </c>
      <c r="AH1011" t="s">
        <v>132</v>
      </c>
      <c r="AI1011" s="5">
        <v>16702346278</v>
      </c>
      <c r="AK1011" t="s">
        <v>619</v>
      </c>
      <c r="BC1011" t="str">
        <f>"35-2014.00"</f>
        <v>35-2014.00</v>
      </c>
      <c r="BD1011" t="s">
        <v>287</v>
      </c>
      <c r="BE1011" t="s">
        <v>1349</v>
      </c>
      <c r="BF1011" t="s">
        <v>1294</v>
      </c>
      <c r="BG1011">
        <v>2</v>
      </c>
      <c r="BH1011">
        <v>2</v>
      </c>
      <c r="BI1011" s="1">
        <v>44835</v>
      </c>
      <c r="BJ1011" s="1">
        <v>45199</v>
      </c>
      <c r="BK1011" s="1">
        <v>44839</v>
      </c>
      <c r="BL1011" s="1">
        <v>45199</v>
      </c>
      <c r="BM1011">
        <v>35</v>
      </c>
      <c r="BN1011">
        <v>0</v>
      </c>
      <c r="BO1011">
        <v>7</v>
      </c>
      <c r="BP1011">
        <v>7</v>
      </c>
      <c r="BQ1011">
        <v>0</v>
      </c>
      <c r="BR1011">
        <v>7</v>
      </c>
      <c r="BS1011">
        <v>7</v>
      </c>
      <c r="BT1011">
        <v>7</v>
      </c>
      <c r="BU1011" t="str">
        <f>"10:00 AM"</f>
        <v>10:00 AM</v>
      </c>
      <c r="BV1011" t="str">
        <f>"9:00 PM"</f>
        <v>9:00 PM</v>
      </c>
      <c r="BW1011" t="s">
        <v>164</v>
      </c>
      <c r="BX1011">
        <v>0</v>
      </c>
      <c r="BY1011">
        <v>12</v>
      </c>
      <c r="BZ1011" t="s">
        <v>113</v>
      </c>
      <c r="CB1011" t="s">
        <v>1350</v>
      </c>
      <c r="CC1011" t="s">
        <v>1105</v>
      </c>
      <c r="CD1011" t="s">
        <v>947</v>
      </c>
      <c r="CE1011" t="s">
        <v>117</v>
      </c>
      <c r="CF1011" t="s">
        <v>118</v>
      </c>
      <c r="CG1011" s="4">
        <v>96950</v>
      </c>
      <c r="CH1011" s="2">
        <v>8.17</v>
      </c>
      <c r="CI1011" s="2">
        <v>8.17</v>
      </c>
      <c r="CJ1011" s="2">
        <v>12.3</v>
      </c>
      <c r="CK1011" s="2">
        <v>12.3</v>
      </c>
      <c r="CL1011" t="s">
        <v>131</v>
      </c>
      <c r="CM1011" t="s">
        <v>132</v>
      </c>
      <c r="CN1011" t="s">
        <v>133</v>
      </c>
      <c r="CP1011" t="s">
        <v>113</v>
      </c>
      <c r="CQ1011" t="s">
        <v>134</v>
      </c>
      <c r="CR1011" t="s">
        <v>113</v>
      </c>
      <c r="CS1011" t="s">
        <v>134</v>
      </c>
      <c r="CT1011" t="s">
        <v>132</v>
      </c>
      <c r="CU1011" t="s">
        <v>134</v>
      </c>
      <c r="CV1011" t="s">
        <v>132</v>
      </c>
      <c r="CW1011" t="s">
        <v>132</v>
      </c>
      <c r="CX1011" s="5">
        <v>16702332298</v>
      </c>
      <c r="CY1011" t="s">
        <v>1351</v>
      </c>
      <c r="CZ1011" t="s">
        <v>624</v>
      </c>
      <c r="DA1011" t="s">
        <v>134</v>
      </c>
      <c r="DB1011" t="s">
        <v>113</v>
      </c>
    </row>
    <row r="1012" spans="1:111" ht="14.45" customHeight="1" x14ac:dyDescent="0.25">
      <c r="A1012" t="s">
        <v>1352</v>
      </c>
      <c r="B1012" t="s">
        <v>541</v>
      </c>
      <c r="C1012" s="1">
        <v>44785.090131249999</v>
      </c>
      <c r="D1012" s="1">
        <v>44839</v>
      </c>
      <c r="E1012" t="s">
        <v>170</v>
      </c>
      <c r="G1012" t="s">
        <v>113</v>
      </c>
      <c r="H1012" t="s">
        <v>113</v>
      </c>
      <c r="I1012" t="s">
        <v>113</v>
      </c>
      <c r="J1012" t="s">
        <v>1333</v>
      </c>
      <c r="K1012" t="s">
        <v>1334</v>
      </c>
      <c r="L1012" t="s">
        <v>1335</v>
      </c>
      <c r="M1012" t="s">
        <v>1336</v>
      </c>
      <c r="N1012" t="s">
        <v>117</v>
      </c>
      <c r="O1012" t="s">
        <v>118</v>
      </c>
      <c r="P1012" s="4">
        <v>96950</v>
      </c>
      <c r="Q1012" t="s">
        <v>119</v>
      </c>
      <c r="S1012" s="5">
        <v>16702880407</v>
      </c>
      <c r="T1012">
        <v>33</v>
      </c>
      <c r="U1012">
        <v>2123</v>
      </c>
      <c r="V1012" t="s">
        <v>120</v>
      </c>
      <c r="X1012" t="s">
        <v>1337</v>
      </c>
      <c r="Y1012" t="s">
        <v>1338</v>
      </c>
      <c r="Z1012" t="s">
        <v>246</v>
      </c>
      <c r="AA1012" t="s">
        <v>390</v>
      </c>
      <c r="AB1012" t="s">
        <v>1335</v>
      </c>
      <c r="AC1012" t="s">
        <v>1336</v>
      </c>
      <c r="AD1012" t="s">
        <v>117</v>
      </c>
      <c r="AE1012" t="s">
        <v>118</v>
      </c>
      <c r="AF1012" s="4">
        <v>96950</v>
      </c>
      <c r="AG1012" t="s">
        <v>119</v>
      </c>
      <c r="AI1012" s="5">
        <v>16702880407</v>
      </c>
      <c r="AJ1012">
        <v>33</v>
      </c>
      <c r="AK1012" t="s">
        <v>1339</v>
      </c>
      <c r="BC1012" t="str">
        <f>"53-7032.00"</f>
        <v>53-7032.00</v>
      </c>
      <c r="BD1012" t="s">
        <v>1340</v>
      </c>
      <c r="BE1012" t="s">
        <v>1341</v>
      </c>
      <c r="BF1012" t="s">
        <v>1342</v>
      </c>
      <c r="BG1012">
        <v>1</v>
      </c>
      <c r="BI1012" s="1">
        <v>44834</v>
      </c>
      <c r="BJ1012" s="1">
        <v>45198</v>
      </c>
      <c r="BM1012">
        <v>40</v>
      </c>
      <c r="BN1012">
        <v>0</v>
      </c>
      <c r="BO1012">
        <v>8</v>
      </c>
      <c r="BP1012">
        <v>8</v>
      </c>
      <c r="BQ1012">
        <v>8</v>
      </c>
      <c r="BR1012">
        <v>8</v>
      </c>
      <c r="BS1012">
        <v>8</v>
      </c>
      <c r="BT1012">
        <v>0</v>
      </c>
      <c r="BU1012" t="str">
        <f>"7:00 AM"</f>
        <v>7:00 AM</v>
      </c>
      <c r="BV1012" t="str">
        <f>"3:30 PM"</f>
        <v>3:30 PM</v>
      </c>
      <c r="BW1012" t="s">
        <v>164</v>
      </c>
      <c r="BX1012">
        <v>0</v>
      </c>
      <c r="BY1012">
        <v>12</v>
      </c>
      <c r="BZ1012" t="s">
        <v>113</v>
      </c>
      <c r="CB1012" t="s">
        <v>1343</v>
      </c>
      <c r="CC1012" t="s">
        <v>1335</v>
      </c>
      <c r="CD1012" t="s">
        <v>1336</v>
      </c>
      <c r="CE1012" t="s">
        <v>117</v>
      </c>
      <c r="CF1012" t="s">
        <v>118</v>
      </c>
      <c r="CG1012" s="4">
        <v>96950</v>
      </c>
      <c r="CH1012" s="2">
        <v>19.25</v>
      </c>
      <c r="CI1012" s="2">
        <v>20.309999999999999</v>
      </c>
      <c r="CJ1012" s="2">
        <v>28.87</v>
      </c>
      <c r="CK1012" s="2">
        <v>30.46</v>
      </c>
      <c r="CL1012" t="s">
        <v>131</v>
      </c>
      <c r="CM1012" t="s">
        <v>228</v>
      </c>
      <c r="CN1012" t="s">
        <v>1330</v>
      </c>
      <c r="CP1012" t="s">
        <v>113</v>
      </c>
      <c r="CQ1012" t="s">
        <v>134</v>
      </c>
      <c r="CR1012" t="s">
        <v>113</v>
      </c>
      <c r="CS1012" t="s">
        <v>134</v>
      </c>
      <c r="CT1012" t="s">
        <v>132</v>
      </c>
      <c r="CU1012" t="s">
        <v>134</v>
      </c>
      <c r="CV1012" t="s">
        <v>132</v>
      </c>
      <c r="CW1012" t="s">
        <v>1353</v>
      </c>
      <c r="CX1012" s="5">
        <v>16702880407</v>
      </c>
      <c r="CY1012" t="s">
        <v>1339</v>
      </c>
      <c r="CZ1012" t="s">
        <v>1345</v>
      </c>
      <c r="DA1012" t="s">
        <v>134</v>
      </c>
      <c r="DB1012" t="s">
        <v>113</v>
      </c>
      <c r="DC1012" t="s">
        <v>557</v>
      </c>
    </row>
    <row r="1013" spans="1:111" ht="14.45" customHeight="1" x14ac:dyDescent="0.25">
      <c r="A1013" t="s">
        <v>1354</v>
      </c>
      <c r="B1013" t="s">
        <v>187</v>
      </c>
      <c r="C1013" s="1">
        <v>44736.089632986113</v>
      </c>
      <c r="D1013" s="1">
        <v>44839</v>
      </c>
      <c r="E1013" t="s">
        <v>170</v>
      </c>
      <c r="G1013" t="s">
        <v>113</v>
      </c>
      <c r="H1013" t="s">
        <v>113</v>
      </c>
      <c r="I1013" t="s">
        <v>113</v>
      </c>
      <c r="J1013" t="s">
        <v>1111</v>
      </c>
      <c r="K1013" t="s">
        <v>1112</v>
      </c>
      <c r="L1013" t="s">
        <v>795</v>
      </c>
      <c r="N1013" t="s">
        <v>117</v>
      </c>
      <c r="O1013" t="s">
        <v>118</v>
      </c>
      <c r="P1013" s="4">
        <v>96950</v>
      </c>
      <c r="Q1013" t="s">
        <v>119</v>
      </c>
      <c r="R1013" t="s">
        <v>117</v>
      </c>
      <c r="S1013" s="5">
        <v>16702352276</v>
      </c>
      <c r="U1013">
        <v>453110</v>
      </c>
      <c r="V1013" t="s">
        <v>120</v>
      </c>
      <c r="X1013" t="s">
        <v>792</v>
      </c>
      <c r="Y1013" t="s">
        <v>388</v>
      </c>
      <c r="Z1013" t="s">
        <v>1113</v>
      </c>
      <c r="AA1013" t="s">
        <v>255</v>
      </c>
      <c r="AB1013" t="s">
        <v>795</v>
      </c>
      <c r="AD1013" t="s">
        <v>117</v>
      </c>
      <c r="AE1013" t="s">
        <v>118</v>
      </c>
      <c r="AF1013" s="4">
        <v>96950</v>
      </c>
      <c r="AG1013" t="s">
        <v>119</v>
      </c>
      <c r="AH1013" t="s">
        <v>117</v>
      </c>
      <c r="AI1013" s="5">
        <v>16702352276</v>
      </c>
      <c r="AK1013" t="s">
        <v>1114</v>
      </c>
      <c r="BC1013" t="str">
        <f>"27-1023.00"</f>
        <v>27-1023.00</v>
      </c>
      <c r="BD1013" t="s">
        <v>1115</v>
      </c>
      <c r="BE1013" t="s">
        <v>1116</v>
      </c>
      <c r="BF1013" t="s">
        <v>1117</v>
      </c>
      <c r="BG1013">
        <v>1</v>
      </c>
      <c r="BH1013">
        <v>1</v>
      </c>
      <c r="BI1013" s="1">
        <v>44835</v>
      </c>
      <c r="BJ1013" s="1">
        <v>45199</v>
      </c>
      <c r="BK1013" s="1">
        <v>44839</v>
      </c>
      <c r="BL1013" s="1">
        <v>45199</v>
      </c>
      <c r="BM1013">
        <v>35</v>
      </c>
      <c r="BN1013">
        <v>0</v>
      </c>
      <c r="BO1013">
        <v>7</v>
      </c>
      <c r="BP1013">
        <v>7</v>
      </c>
      <c r="BQ1013">
        <v>7</v>
      </c>
      <c r="BR1013">
        <v>7</v>
      </c>
      <c r="BS1013">
        <v>7</v>
      </c>
      <c r="BT1013">
        <v>0</v>
      </c>
      <c r="BU1013" t="str">
        <f>"9:00 AM"</f>
        <v>9:00 AM</v>
      </c>
      <c r="BV1013" t="str">
        <f>"5:00 PM"</f>
        <v>5:00 PM</v>
      </c>
      <c r="BW1013" t="s">
        <v>164</v>
      </c>
      <c r="BX1013">
        <v>0</v>
      </c>
      <c r="BY1013">
        <v>12</v>
      </c>
      <c r="BZ1013" t="s">
        <v>113</v>
      </c>
      <c r="CB1013" s="3" t="s">
        <v>1118</v>
      </c>
      <c r="CC1013" t="s">
        <v>795</v>
      </c>
      <c r="CE1013" t="s">
        <v>117</v>
      </c>
      <c r="CF1013" t="s">
        <v>118</v>
      </c>
      <c r="CG1013" s="4">
        <v>96950</v>
      </c>
      <c r="CH1013" s="2">
        <v>9.18</v>
      </c>
      <c r="CI1013" s="2">
        <v>9.18</v>
      </c>
      <c r="CJ1013" s="2">
        <v>13.77</v>
      </c>
      <c r="CK1013" s="2">
        <v>13.77</v>
      </c>
      <c r="CL1013" t="s">
        <v>131</v>
      </c>
      <c r="CM1013" t="s">
        <v>132</v>
      </c>
      <c r="CN1013" t="s">
        <v>133</v>
      </c>
      <c r="CP1013" t="s">
        <v>113</v>
      </c>
      <c r="CQ1013" t="s">
        <v>134</v>
      </c>
      <c r="CR1013" t="s">
        <v>113</v>
      </c>
      <c r="CS1013" t="s">
        <v>134</v>
      </c>
      <c r="CT1013" t="s">
        <v>132</v>
      </c>
      <c r="CU1013" t="s">
        <v>134</v>
      </c>
      <c r="CV1013" t="s">
        <v>132</v>
      </c>
      <c r="CW1013" t="s">
        <v>799</v>
      </c>
      <c r="CX1013" s="5">
        <v>16702352276</v>
      </c>
      <c r="CY1013" t="s">
        <v>1114</v>
      </c>
      <c r="CZ1013" t="s">
        <v>132</v>
      </c>
      <c r="DA1013" t="s">
        <v>134</v>
      </c>
      <c r="DB1013" t="s">
        <v>113</v>
      </c>
    </row>
    <row r="1014" spans="1:111" ht="14.45" customHeight="1" x14ac:dyDescent="0.25">
      <c r="A1014" t="s">
        <v>1355</v>
      </c>
      <c r="B1014" t="s">
        <v>356</v>
      </c>
      <c r="C1014" s="1">
        <v>44728.175253125002</v>
      </c>
      <c r="D1014" s="1">
        <v>44839</v>
      </c>
      <c r="E1014" t="s">
        <v>112</v>
      </c>
      <c r="F1014" s="1">
        <v>44833.833333333336</v>
      </c>
      <c r="G1014" t="s">
        <v>134</v>
      </c>
      <c r="H1014" t="s">
        <v>113</v>
      </c>
      <c r="I1014" t="s">
        <v>113</v>
      </c>
      <c r="J1014" t="s">
        <v>173</v>
      </c>
      <c r="K1014" t="s">
        <v>174</v>
      </c>
      <c r="L1014" t="s">
        <v>175</v>
      </c>
      <c r="N1014" t="s">
        <v>141</v>
      </c>
      <c r="O1014" t="s">
        <v>118</v>
      </c>
      <c r="P1014" s="4">
        <v>96950</v>
      </c>
      <c r="Q1014" t="s">
        <v>119</v>
      </c>
      <c r="S1014" s="5">
        <v>16702345900</v>
      </c>
      <c r="T1014">
        <v>575</v>
      </c>
      <c r="U1014">
        <v>721110</v>
      </c>
      <c r="V1014" t="s">
        <v>120</v>
      </c>
      <c r="X1014" t="s">
        <v>176</v>
      </c>
      <c r="Y1014" t="s">
        <v>177</v>
      </c>
      <c r="AA1014" t="s">
        <v>178</v>
      </c>
      <c r="AB1014" t="s">
        <v>175</v>
      </c>
      <c r="AD1014" t="s">
        <v>141</v>
      </c>
      <c r="AE1014" t="s">
        <v>118</v>
      </c>
      <c r="AF1014" s="4">
        <v>96950</v>
      </c>
      <c r="AG1014" t="s">
        <v>119</v>
      </c>
      <c r="AI1014" s="5">
        <v>16702345900</v>
      </c>
      <c r="AJ1014">
        <v>574</v>
      </c>
      <c r="AK1014" t="s">
        <v>179</v>
      </c>
      <c r="BC1014" t="str">
        <f>"35-2014.00"</f>
        <v>35-2014.00</v>
      </c>
      <c r="BD1014" t="s">
        <v>287</v>
      </c>
      <c r="BE1014" t="s">
        <v>643</v>
      </c>
      <c r="BF1014" t="s">
        <v>412</v>
      </c>
      <c r="BG1014">
        <v>1</v>
      </c>
      <c r="BI1014" s="1">
        <v>44835</v>
      </c>
      <c r="BJ1014" s="1">
        <v>45930</v>
      </c>
      <c r="BM1014">
        <v>40</v>
      </c>
      <c r="BN1014">
        <v>7</v>
      </c>
      <c r="BO1014">
        <v>7</v>
      </c>
      <c r="BP1014">
        <v>6</v>
      </c>
      <c r="BQ1014">
        <v>6</v>
      </c>
      <c r="BR1014">
        <v>0</v>
      </c>
      <c r="BS1014">
        <v>7</v>
      </c>
      <c r="BT1014">
        <v>7</v>
      </c>
      <c r="BU1014" t="str">
        <f>"6:00 AM"</f>
        <v>6:00 AM</v>
      </c>
      <c r="BV1014" t="str">
        <f>"2:00 PM"</f>
        <v>2:00 PM</v>
      </c>
      <c r="BW1014" t="s">
        <v>164</v>
      </c>
      <c r="BX1014">
        <v>4</v>
      </c>
      <c r="BY1014">
        <v>12</v>
      </c>
      <c r="BZ1014" t="s">
        <v>113</v>
      </c>
      <c r="CB1014" t="s">
        <v>644</v>
      </c>
      <c r="CC1014" t="s">
        <v>184</v>
      </c>
      <c r="CE1014" t="s">
        <v>141</v>
      </c>
      <c r="CF1014" t="s">
        <v>118</v>
      </c>
      <c r="CG1014" s="4">
        <v>96950</v>
      </c>
      <c r="CH1014" s="2">
        <v>8.17</v>
      </c>
      <c r="CI1014" s="2">
        <v>8.17</v>
      </c>
      <c r="CJ1014" s="2">
        <v>12.25</v>
      </c>
      <c r="CK1014" s="2">
        <v>12.25</v>
      </c>
      <c r="CL1014" t="s">
        <v>131</v>
      </c>
      <c r="CN1014" t="s">
        <v>133</v>
      </c>
      <c r="CP1014" t="s">
        <v>113</v>
      </c>
      <c r="CQ1014" t="s">
        <v>134</v>
      </c>
      <c r="CR1014" t="s">
        <v>113</v>
      </c>
      <c r="CS1014" t="s">
        <v>134</v>
      </c>
      <c r="CT1014" t="s">
        <v>132</v>
      </c>
      <c r="CU1014" t="s">
        <v>134</v>
      </c>
      <c r="CV1014" t="s">
        <v>132</v>
      </c>
      <c r="CW1014" t="s">
        <v>185</v>
      </c>
      <c r="CX1014" s="5">
        <v>16702345900</v>
      </c>
      <c r="CY1014" t="s">
        <v>179</v>
      </c>
      <c r="CZ1014" t="s">
        <v>132</v>
      </c>
      <c r="DA1014" t="s">
        <v>134</v>
      </c>
      <c r="DB1014" t="s">
        <v>113</v>
      </c>
    </row>
    <row r="1015" spans="1:111" ht="14.45" customHeight="1" x14ac:dyDescent="0.25">
      <c r="A1015" t="s">
        <v>1356</v>
      </c>
      <c r="B1015" t="s">
        <v>111</v>
      </c>
      <c r="C1015" s="1">
        <v>44734.225354166665</v>
      </c>
      <c r="D1015" s="1">
        <v>44839</v>
      </c>
      <c r="E1015" t="s">
        <v>112</v>
      </c>
      <c r="F1015" s="1">
        <v>44833.833333333336</v>
      </c>
      <c r="G1015" t="s">
        <v>134</v>
      </c>
      <c r="H1015" t="s">
        <v>113</v>
      </c>
      <c r="I1015" t="s">
        <v>113</v>
      </c>
      <c r="J1015" t="s">
        <v>173</v>
      </c>
      <c r="K1015" t="s">
        <v>174</v>
      </c>
      <c r="L1015" t="s">
        <v>175</v>
      </c>
      <c r="N1015" t="s">
        <v>141</v>
      </c>
      <c r="O1015" t="s">
        <v>118</v>
      </c>
      <c r="P1015" s="4">
        <v>96950</v>
      </c>
      <c r="Q1015" t="s">
        <v>119</v>
      </c>
      <c r="S1015" s="5">
        <v>16702345900</v>
      </c>
      <c r="T1015">
        <v>575</v>
      </c>
      <c r="U1015">
        <v>721110</v>
      </c>
      <c r="V1015" t="s">
        <v>120</v>
      </c>
      <c r="X1015" t="s">
        <v>176</v>
      </c>
      <c r="Y1015" t="s">
        <v>177</v>
      </c>
      <c r="AA1015" t="s">
        <v>178</v>
      </c>
      <c r="AB1015" t="s">
        <v>175</v>
      </c>
      <c r="AD1015" t="s">
        <v>141</v>
      </c>
      <c r="AE1015" t="s">
        <v>118</v>
      </c>
      <c r="AF1015" s="4">
        <v>96950</v>
      </c>
      <c r="AG1015" t="s">
        <v>119</v>
      </c>
      <c r="AI1015" s="5">
        <v>16702345900</v>
      </c>
      <c r="AJ1015">
        <v>574</v>
      </c>
      <c r="AK1015" t="s">
        <v>179</v>
      </c>
      <c r="BC1015" t="str">
        <f>"37-2012.00"</f>
        <v>37-2012.00</v>
      </c>
      <c r="BD1015" t="s">
        <v>180</v>
      </c>
      <c r="BE1015" t="s">
        <v>181</v>
      </c>
      <c r="BF1015" t="s">
        <v>182</v>
      </c>
      <c r="BG1015">
        <v>1</v>
      </c>
      <c r="BI1015" s="1">
        <v>44835</v>
      </c>
      <c r="BJ1015" s="1">
        <v>45930</v>
      </c>
      <c r="BM1015">
        <v>40</v>
      </c>
      <c r="BN1015">
        <v>7</v>
      </c>
      <c r="BO1015">
        <v>0</v>
      </c>
      <c r="BP1015">
        <v>6</v>
      </c>
      <c r="BQ1015">
        <v>6</v>
      </c>
      <c r="BR1015">
        <v>7</v>
      </c>
      <c r="BS1015">
        <v>7</v>
      </c>
      <c r="BT1015">
        <v>7</v>
      </c>
      <c r="BU1015" t="str">
        <f>"9:00 AM"</f>
        <v>9:00 AM</v>
      </c>
      <c r="BV1015" t="str">
        <f>"4:00 PM"</f>
        <v>4:00 PM</v>
      </c>
      <c r="BW1015" t="s">
        <v>164</v>
      </c>
      <c r="BX1015">
        <v>1</v>
      </c>
      <c r="BY1015">
        <v>3</v>
      </c>
      <c r="BZ1015" t="s">
        <v>113</v>
      </c>
      <c r="CB1015" t="s">
        <v>183</v>
      </c>
      <c r="CC1015" t="s">
        <v>184</v>
      </c>
      <c r="CE1015" t="s">
        <v>141</v>
      </c>
      <c r="CF1015" t="s">
        <v>118</v>
      </c>
      <c r="CG1015" s="4">
        <v>96950</v>
      </c>
      <c r="CH1015" s="2">
        <v>7.45</v>
      </c>
      <c r="CI1015" s="2">
        <v>7.59</v>
      </c>
      <c r="CJ1015" s="2">
        <v>11.17</v>
      </c>
      <c r="CK1015" s="2">
        <v>11.38</v>
      </c>
      <c r="CL1015" t="s">
        <v>131</v>
      </c>
      <c r="CN1015" t="s">
        <v>133</v>
      </c>
      <c r="CP1015" t="s">
        <v>113</v>
      </c>
      <c r="CQ1015" t="s">
        <v>134</v>
      </c>
      <c r="CR1015" t="s">
        <v>113</v>
      </c>
      <c r="CS1015" t="s">
        <v>134</v>
      </c>
      <c r="CT1015" t="s">
        <v>132</v>
      </c>
      <c r="CU1015" t="s">
        <v>134</v>
      </c>
      <c r="CV1015" t="s">
        <v>132</v>
      </c>
      <c r="CW1015" t="s">
        <v>185</v>
      </c>
      <c r="CX1015" s="5">
        <v>16702345900</v>
      </c>
      <c r="CY1015" t="s">
        <v>179</v>
      </c>
      <c r="CZ1015" t="s">
        <v>132</v>
      </c>
      <c r="DA1015" t="s">
        <v>134</v>
      </c>
      <c r="DB1015" t="s">
        <v>113</v>
      </c>
    </row>
    <row r="1016" spans="1:111" ht="14.45" customHeight="1" x14ac:dyDescent="0.25">
      <c r="A1016" t="s">
        <v>1357</v>
      </c>
      <c r="B1016" t="s">
        <v>187</v>
      </c>
      <c r="C1016" s="1">
        <v>44736.925779861114</v>
      </c>
      <c r="D1016" s="1">
        <v>44839</v>
      </c>
      <c r="E1016" t="s">
        <v>112</v>
      </c>
      <c r="F1016" s="1">
        <v>44833.833333333336</v>
      </c>
      <c r="G1016" t="s">
        <v>113</v>
      </c>
      <c r="H1016" t="s">
        <v>113</v>
      </c>
      <c r="I1016" t="s">
        <v>113</v>
      </c>
      <c r="J1016" t="s">
        <v>1358</v>
      </c>
      <c r="K1016" t="s">
        <v>1359</v>
      </c>
      <c r="L1016" t="s">
        <v>1360</v>
      </c>
      <c r="M1016" t="s">
        <v>397</v>
      </c>
      <c r="N1016" t="s">
        <v>117</v>
      </c>
      <c r="O1016" t="s">
        <v>118</v>
      </c>
      <c r="P1016" s="4">
        <v>96950</v>
      </c>
      <c r="Q1016" t="s">
        <v>119</v>
      </c>
      <c r="R1016" t="s">
        <v>132</v>
      </c>
      <c r="S1016" s="5">
        <v>16702888338</v>
      </c>
      <c r="U1016">
        <v>53211</v>
      </c>
      <c r="V1016" t="s">
        <v>120</v>
      </c>
      <c r="X1016" t="s">
        <v>1361</v>
      </c>
      <c r="Y1016" t="s">
        <v>1362</v>
      </c>
      <c r="Z1016" t="s">
        <v>1363</v>
      </c>
      <c r="AA1016" t="s">
        <v>144</v>
      </c>
      <c r="AB1016" t="s">
        <v>1360</v>
      </c>
      <c r="AC1016" t="s">
        <v>397</v>
      </c>
      <c r="AD1016" t="s">
        <v>117</v>
      </c>
      <c r="AE1016" t="s">
        <v>118</v>
      </c>
      <c r="AF1016" s="4">
        <v>96950</v>
      </c>
      <c r="AG1016" t="s">
        <v>119</v>
      </c>
      <c r="AH1016" t="s">
        <v>132</v>
      </c>
      <c r="AI1016" s="5">
        <v>16702888338</v>
      </c>
      <c r="AK1016" t="s">
        <v>1364</v>
      </c>
      <c r="AL1016" t="s">
        <v>197</v>
      </c>
      <c r="AM1016" t="s">
        <v>1238</v>
      </c>
      <c r="AN1016" t="s">
        <v>1239</v>
      </c>
      <c r="AO1016" t="s">
        <v>1240</v>
      </c>
      <c r="AP1016" t="s">
        <v>1241</v>
      </c>
      <c r="AQ1016" t="s">
        <v>947</v>
      </c>
      <c r="AR1016" t="s">
        <v>117</v>
      </c>
      <c r="AS1016" t="s">
        <v>118</v>
      </c>
      <c r="AT1016" s="4">
        <v>96950</v>
      </c>
      <c r="AU1016" t="s">
        <v>119</v>
      </c>
      <c r="AV1016" t="s">
        <v>132</v>
      </c>
      <c r="AW1016" s="5">
        <v>16702331209</v>
      </c>
      <c r="AX1016" t="s">
        <v>132</v>
      </c>
      <c r="AY1016" t="s">
        <v>1242</v>
      </c>
      <c r="AZ1016" t="s">
        <v>1243</v>
      </c>
      <c r="BA1016" t="s">
        <v>118</v>
      </c>
      <c r="BB1016" t="s">
        <v>1244</v>
      </c>
      <c r="BC1016" t="str">
        <f>"43-3031.00"</f>
        <v>43-3031.00</v>
      </c>
      <c r="BD1016" t="s">
        <v>316</v>
      </c>
      <c r="BE1016" t="s">
        <v>1365</v>
      </c>
      <c r="BF1016" t="s">
        <v>1366</v>
      </c>
      <c r="BG1016">
        <v>1</v>
      </c>
      <c r="BH1016">
        <v>1</v>
      </c>
      <c r="BI1016" s="1">
        <v>44835</v>
      </c>
      <c r="BJ1016" s="1">
        <v>45199</v>
      </c>
      <c r="BK1016" s="1">
        <v>44839</v>
      </c>
      <c r="BL1016" s="1">
        <v>45199</v>
      </c>
      <c r="BM1016">
        <v>40</v>
      </c>
      <c r="BN1016">
        <v>0</v>
      </c>
      <c r="BO1016">
        <v>8</v>
      </c>
      <c r="BP1016">
        <v>8</v>
      </c>
      <c r="BQ1016">
        <v>8</v>
      </c>
      <c r="BR1016">
        <v>8</v>
      </c>
      <c r="BS1016">
        <v>8</v>
      </c>
      <c r="BT1016">
        <v>0</v>
      </c>
      <c r="BU1016" t="str">
        <f>"8:00 AM"</f>
        <v>8:00 AM</v>
      </c>
      <c r="BV1016" t="str">
        <f>"5:00 PM"</f>
        <v>5:00 PM</v>
      </c>
      <c r="BW1016" t="s">
        <v>394</v>
      </c>
      <c r="BX1016">
        <v>0</v>
      </c>
      <c r="BY1016">
        <v>24</v>
      </c>
      <c r="BZ1016" t="s">
        <v>113</v>
      </c>
      <c r="CB1016" t="s">
        <v>228</v>
      </c>
      <c r="CC1016" t="s">
        <v>1360</v>
      </c>
      <c r="CD1016" t="s">
        <v>397</v>
      </c>
      <c r="CE1016" t="s">
        <v>117</v>
      </c>
      <c r="CF1016" t="s">
        <v>118</v>
      </c>
      <c r="CG1016" s="4">
        <v>96950</v>
      </c>
      <c r="CH1016" s="2">
        <v>10.16</v>
      </c>
      <c r="CI1016" s="2">
        <v>10.16</v>
      </c>
      <c r="CJ1016" s="2">
        <v>15.24</v>
      </c>
      <c r="CK1016" s="2">
        <v>15.24</v>
      </c>
      <c r="CL1016" t="s">
        <v>131</v>
      </c>
      <c r="CM1016" t="s">
        <v>132</v>
      </c>
      <c r="CN1016" t="s">
        <v>133</v>
      </c>
      <c r="CP1016" t="s">
        <v>113</v>
      </c>
      <c r="CQ1016" t="s">
        <v>134</v>
      </c>
      <c r="CR1016" t="s">
        <v>113</v>
      </c>
      <c r="CS1016" t="s">
        <v>134</v>
      </c>
      <c r="CT1016" t="s">
        <v>132</v>
      </c>
      <c r="CU1016" t="s">
        <v>134</v>
      </c>
      <c r="CV1016" t="s">
        <v>132</v>
      </c>
      <c r="CW1016" t="s">
        <v>132</v>
      </c>
      <c r="CX1016" s="5">
        <v>16702888338</v>
      </c>
      <c r="CY1016" t="s">
        <v>1364</v>
      </c>
      <c r="CZ1016" t="s">
        <v>132</v>
      </c>
      <c r="DA1016" t="s">
        <v>134</v>
      </c>
      <c r="DB1016" t="s">
        <v>113</v>
      </c>
      <c r="DC1016" t="s">
        <v>1238</v>
      </c>
      <c r="DD1016" t="s">
        <v>1239</v>
      </c>
      <c r="DE1016" t="s">
        <v>1249</v>
      </c>
      <c r="DF1016" t="s">
        <v>1243</v>
      </c>
      <c r="DG1016" t="s">
        <v>1242</v>
      </c>
    </row>
    <row r="1017" spans="1:111" ht="14.45" customHeight="1" x14ac:dyDescent="0.25">
      <c r="A1017" t="s">
        <v>1367</v>
      </c>
      <c r="B1017" t="s">
        <v>111</v>
      </c>
      <c r="C1017" s="1">
        <v>44748.824971759263</v>
      </c>
      <c r="D1017" s="1">
        <v>44839</v>
      </c>
      <c r="E1017" t="s">
        <v>112</v>
      </c>
      <c r="F1017" s="1">
        <v>44833.833333333336</v>
      </c>
      <c r="G1017" t="s">
        <v>113</v>
      </c>
      <c r="H1017" t="s">
        <v>113</v>
      </c>
      <c r="I1017" t="s">
        <v>113</v>
      </c>
      <c r="J1017" t="s">
        <v>788</v>
      </c>
      <c r="K1017" t="s">
        <v>789</v>
      </c>
      <c r="L1017" t="s">
        <v>790</v>
      </c>
      <c r="N1017" t="s">
        <v>117</v>
      </c>
      <c r="O1017" t="s">
        <v>118</v>
      </c>
      <c r="P1017" s="4">
        <v>96950</v>
      </c>
      <c r="Q1017" t="s">
        <v>119</v>
      </c>
      <c r="R1017">
        <v>96950</v>
      </c>
      <c r="S1017" s="5">
        <v>1670235841</v>
      </c>
      <c r="U1017">
        <v>72251</v>
      </c>
      <c r="V1017" t="s">
        <v>120</v>
      </c>
      <c r="X1017" t="s">
        <v>792</v>
      </c>
      <c r="Y1017" t="s">
        <v>793</v>
      </c>
      <c r="Z1017" t="s">
        <v>794</v>
      </c>
      <c r="AA1017" t="s">
        <v>144</v>
      </c>
      <c r="AB1017" t="s">
        <v>795</v>
      </c>
      <c r="AD1017" t="s">
        <v>117</v>
      </c>
      <c r="AE1017" t="s">
        <v>118</v>
      </c>
      <c r="AF1017" s="4">
        <v>96950</v>
      </c>
      <c r="AG1017" t="s">
        <v>119</v>
      </c>
      <c r="AH1017" t="s">
        <v>117</v>
      </c>
      <c r="AI1017" s="5">
        <v>16702358641</v>
      </c>
      <c r="AK1017" t="s">
        <v>796</v>
      </c>
      <c r="BC1017" t="str">
        <f>"35-2014.00"</f>
        <v>35-2014.00</v>
      </c>
      <c r="BD1017" t="s">
        <v>287</v>
      </c>
      <c r="BE1017" t="s">
        <v>797</v>
      </c>
      <c r="BF1017" t="s">
        <v>289</v>
      </c>
      <c r="BG1017">
        <v>1</v>
      </c>
      <c r="BI1017" s="1">
        <v>44835</v>
      </c>
      <c r="BJ1017" s="1">
        <v>45199</v>
      </c>
      <c r="BM1017">
        <v>35</v>
      </c>
      <c r="BN1017">
        <v>7</v>
      </c>
      <c r="BO1017">
        <v>7</v>
      </c>
      <c r="BP1017">
        <v>0</v>
      </c>
      <c r="BQ1017">
        <v>7</v>
      </c>
      <c r="BR1017">
        <v>0</v>
      </c>
      <c r="BS1017">
        <v>7</v>
      </c>
      <c r="BT1017">
        <v>7</v>
      </c>
      <c r="BU1017" t="str">
        <f>"7:00 AM"</f>
        <v>7:00 AM</v>
      </c>
      <c r="BV1017" t="str">
        <f>"2:00 PM"</f>
        <v>2:00 PM</v>
      </c>
      <c r="BW1017" t="s">
        <v>164</v>
      </c>
      <c r="BX1017">
        <v>0</v>
      </c>
      <c r="BY1017">
        <v>12</v>
      </c>
      <c r="BZ1017" t="s">
        <v>113</v>
      </c>
      <c r="CB1017" s="3" t="s">
        <v>1368</v>
      </c>
      <c r="CC1017" t="s">
        <v>795</v>
      </c>
      <c r="CD1017" t="s">
        <v>606</v>
      </c>
      <c r="CE1017" t="s">
        <v>117</v>
      </c>
      <c r="CF1017" t="s">
        <v>118</v>
      </c>
      <c r="CG1017" s="4">
        <v>96950</v>
      </c>
      <c r="CH1017" s="2">
        <v>8.17</v>
      </c>
      <c r="CI1017" s="2">
        <v>8.17</v>
      </c>
      <c r="CJ1017" s="2">
        <v>12.26</v>
      </c>
      <c r="CK1017" s="2">
        <v>12.26</v>
      </c>
      <c r="CL1017" t="s">
        <v>131</v>
      </c>
      <c r="CM1017" t="s">
        <v>696</v>
      </c>
      <c r="CN1017" t="s">
        <v>133</v>
      </c>
      <c r="CP1017" t="s">
        <v>113</v>
      </c>
      <c r="CQ1017" t="s">
        <v>134</v>
      </c>
      <c r="CR1017" t="s">
        <v>113</v>
      </c>
      <c r="CS1017" t="s">
        <v>134</v>
      </c>
      <c r="CT1017" t="s">
        <v>132</v>
      </c>
      <c r="CU1017" t="s">
        <v>134</v>
      </c>
      <c r="CV1017" t="s">
        <v>132</v>
      </c>
      <c r="CW1017" t="s">
        <v>799</v>
      </c>
      <c r="CX1017" s="5">
        <v>16702358641</v>
      </c>
      <c r="CY1017" t="s">
        <v>796</v>
      </c>
      <c r="CZ1017" t="s">
        <v>132</v>
      </c>
      <c r="DA1017" t="s">
        <v>134</v>
      </c>
      <c r="DB1017" t="s">
        <v>113</v>
      </c>
    </row>
    <row r="1018" spans="1:111" ht="14.45" customHeight="1" x14ac:dyDescent="0.25">
      <c r="A1018" t="s">
        <v>1369</v>
      </c>
      <c r="B1018" t="s">
        <v>111</v>
      </c>
      <c r="C1018" s="1">
        <v>44732.894846527779</v>
      </c>
      <c r="D1018" s="1">
        <v>44839</v>
      </c>
      <c r="E1018" t="s">
        <v>112</v>
      </c>
      <c r="F1018" s="1">
        <v>44831.833333333336</v>
      </c>
      <c r="G1018" t="s">
        <v>113</v>
      </c>
      <c r="H1018" t="s">
        <v>113</v>
      </c>
      <c r="I1018" t="s">
        <v>113</v>
      </c>
      <c r="J1018" t="s">
        <v>1370</v>
      </c>
      <c r="K1018" t="s">
        <v>1371</v>
      </c>
      <c r="L1018" t="s">
        <v>1372</v>
      </c>
      <c r="M1018" t="s">
        <v>1373</v>
      </c>
      <c r="N1018" t="s">
        <v>141</v>
      </c>
      <c r="O1018" t="s">
        <v>118</v>
      </c>
      <c r="P1018" s="4">
        <v>96950</v>
      </c>
      <c r="Q1018" t="s">
        <v>119</v>
      </c>
      <c r="R1018" t="s">
        <v>118</v>
      </c>
      <c r="S1018" s="5">
        <v>16702341795</v>
      </c>
      <c r="U1018">
        <v>45399</v>
      </c>
      <c r="V1018" t="s">
        <v>120</v>
      </c>
      <c r="X1018" t="s">
        <v>987</v>
      </c>
      <c r="Y1018" t="s">
        <v>1374</v>
      </c>
      <c r="Z1018" t="s">
        <v>1375</v>
      </c>
      <c r="AA1018" t="s">
        <v>1376</v>
      </c>
      <c r="AB1018" t="s">
        <v>1377</v>
      </c>
      <c r="AC1018" t="s">
        <v>1373</v>
      </c>
      <c r="AD1018" t="s">
        <v>141</v>
      </c>
      <c r="AE1018" t="s">
        <v>118</v>
      </c>
      <c r="AF1018" s="4">
        <v>96950</v>
      </c>
      <c r="AG1018" t="s">
        <v>119</v>
      </c>
      <c r="AH1018" t="s">
        <v>118</v>
      </c>
      <c r="AI1018" s="5">
        <v>16702341795</v>
      </c>
      <c r="AK1018" t="s">
        <v>1378</v>
      </c>
      <c r="BC1018" t="str">
        <f>"41-1011.00"</f>
        <v>41-1011.00</v>
      </c>
      <c r="BD1018" t="s">
        <v>653</v>
      </c>
      <c r="BE1018" t="s">
        <v>1379</v>
      </c>
      <c r="BF1018" t="s">
        <v>1380</v>
      </c>
      <c r="BG1018">
        <v>1</v>
      </c>
      <c r="BI1018" s="1">
        <v>44833</v>
      </c>
      <c r="BJ1018" s="1">
        <v>45197</v>
      </c>
      <c r="BM1018">
        <v>35</v>
      </c>
      <c r="BN1018">
        <v>6</v>
      </c>
      <c r="BO1018">
        <v>0</v>
      </c>
      <c r="BP1018">
        <v>5</v>
      </c>
      <c r="BQ1018">
        <v>6</v>
      </c>
      <c r="BR1018">
        <v>6</v>
      </c>
      <c r="BS1018">
        <v>6</v>
      </c>
      <c r="BT1018">
        <v>6</v>
      </c>
      <c r="BU1018" t="str">
        <f>"7:00 AM"</f>
        <v>7:00 AM</v>
      </c>
      <c r="BV1018" t="str">
        <f>"10:00 PM"</f>
        <v>10:00 PM</v>
      </c>
      <c r="BW1018" t="s">
        <v>164</v>
      </c>
      <c r="BX1018">
        <v>0</v>
      </c>
      <c r="BY1018">
        <v>12</v>
      </c>
      <c r="BZ1018" t="s">
        <v>134</v>
      </c>
      <c r="CA1018">
        <v>8</v>
      </c>
      <c r="CB1018" s="3" t="s">
        <v>1381</v>
      </c>
      <c r="CC1018" t="s">
        <v>1001</v>
      </c>
      <c r="CD1018" t="s">
        <v>1382</v>
      </c>
      <c r="CE1018" t="s">
        <v>556</v>
      </c>
      <c r="CF1018" t="s">
        <v>118</v>
      </c>
      <c r="CG1018" s="4">
        <v>96950</v>
      </c>
      <c r="CH1018" s="2">
        <v>10.050000000000001</v>
      </c>
      <c r="CI1018" s="2">
        <v>11.38</v>
      </c>
      <c r="CJ1018" s="2">
        <v>15.08</v>
      </c>
      <c r="CK1018" s="2">
        <v>17.07</v>
      </c>
      <c r="CL1018" t="s">
        <v>131</v>
      </c>
      <c r="CM1018" t="s">
        <v>132</v>
      </c>
      <c r="CN1018" t="s">
        <v>133</v>
      </c>
      <c r="CP1018" t="s">
        <v>113</v>
      </c>
      <c r="CQ1018" t="s">
        <v>134</v>
      </c>
      <c r="CR1018" t="s">
        <v>113</v>
      </c>
      <c r="CS1018" t="s">
        <v>134</v>
      </c>
      <c r="CT1018" t="s">
        <v>132</v>
      </c>
      <c r="CU1018" t="s">
        <v>134</v>
      </c>
      <c r="CV1018" t="s">
        <v>134</v>
      </c>
      <c r="CW1018" t="s">
        <v>1383</v>
      </c>
      <c r="CX1018" s="5">
        <v>16702341795</v>
      </c>
      <c r="CY1018" t="s">
        <v>1378</v>
      </c>
      <c r="CZ1018" t="s">
        <v>1384</v>
      </c>
      <c r="DA1018" t="s">
        <v>134</v>
      </c>
      <c r="DB1018" t="s">
        <v>113</v>
      </c>
    </row>
    <row r="1019" spans="1:111" ht="14.45" customHeight="1" x14ac:dyDescent="0.25">
      <c r="A1019" t="s">
        <v>1385</v>
      </c>
      <c r="B1019" t="s">
        <v>356</v>
      </c>
      <c r="C1019" s="1">
        <v>44726.105077546294</v>
      </c>
      <c r="D1019" s="1">
        <v>44839</v>
      </c>
      <c r="E1019" t="s">
        <v>112</v>
      </c>
      <c r="F1019" s="1">
        <v>44833.833333333336</v>
      </c>
      <c r="G1019" t="s">
        <v>113</v>
      </c>
      <c r="H1019" t="s">
        <v>113</v>
      </c>
      <c r="I1019" t="s">
        <v>113</v>
      </c>
      <c r="J1019" t="s">
        <v>1386</v>
      </c>
      <c r="K1019" t="s">
        <v>1387</v>
      </c>
      <c r="L1019" t="s">
        <v>1388</v>
      </c>
      <c r="N1019" t="s">
        <v>117</v>
      </c>
      <c r="O1019" t="s">
        <v>118</v>
      </c>
      <c r="P1019" s="4">
        <v>96950</v>
      </c>
      <c r="Q1019" t="s">
        <v>119</v>
      </c>
      <c r="S1019" s="5">
        <v>16702876273</v>
      </c>
      <c r="U1019">
        <v>445220</v>
      </c>
      <c r="V1019" t="s">
        <v>120</v>
      </c>
      <c r="X1019" t="s">
        <v>1389</v>
      </c>
      <c r="Y1019" t="s">
        <v>1390</v>
      </c>
      <c r="Z1019" t="s">
        <v>843</v>
      </c>
      <c r="AA1019" t="s">
        <v>144</v>
      </c>
      <c r="AB1019" t="s">
        <v>1391</v>
      </c>
      <c r="AD1019" t="s">
        <v>117</v>
      </c>
      <c r="AE1019" t="s">
        <v>118</v>
      </c>
      <c r="AF1019" s="4">
        <v>96950</v>
      </c>
      <c r="AG1019" t="s">
        <v>119</v>
      </c>
      <c r="AI1019" s="5">
        <v>16702876273</v>
      </c>
      <c r="AK1019" t="s">
        <v>1392</v>
      </c>
      <c r="BC1019" t="str">
        <f>"45-3011.00"</f>
        <v>45-3011.00</v>
      </c>
      <c r="BD1019" t="s">
        <v>1393</v>
      </c>
      <c r="BE1019" t="s">
        <v>1394</v>
      </c>
      <c r="BF1019" t="s">
        <v>1395</v>
      </c>
      <c r="BG1019">
        <v>3</v>
      </c>
      <c r="BI1019" s="1">
        <v>44835</v>
      </c>
      <c r="BJ1019" s="1">
        <v>45199</v>
      </c>
      <c r="BM1019">
        <v>35</v>
      </c>
      <c r="BN1019">
        <v>0</v>
      </c>
      <c r="BO1019">
        <v>7</v>
      </c>
      <c r="BP1019">
        <v>7</v>
      </c>
      <c r="BQ1019">
        <v>7</v>
      </c>
      <c r="BR1019">
        <v>7</v>
      </c>
      <c r="BS1019">
        <v>7</v>
      </c>
      <c r="BT1019">
        <v>0</v>
      </c>
      <c r="BU1019" t="str">
        <f>"6:00 AM"</f>
        <v>6:00 AM</v>
      </c>
      <c r="BV1019" t="str">
        <f>"2:00 PM"</f>
        <v>2:00 PM</v>
      </c>
      <c r="BW1019" t="s">
        <v>164</v>
      </c>
      <c r="BX1019">
        <v>0</v>
      </c>
      <c r="BY1019">
        <v>3</v>
      </c>
      <c r="BZ1019" t="s">
        <v>113</v>
      </c>
      <c r="CB1019" s="3" t="s">
        <v>1396</v>
      </c>
      <c r="CC1019" t="s">
        <v>1397</v>
      </c>
      <c r="CE1019" t="s">
        <v>586</v>
      </c>
      <c r="CF1019" t="s">
        <v>118</v>
      </c>
      <c r="CG1019" s="4">
        <v>96950</v>
      </c>
      <c r="CH1019" s="2">
        <v>14.15</v>
      </c>
      <c r="CI1019" s="2">
        <v>14.15</v>
      </c>
      <c r="CJ1019" s="2">
        <v>21.22</v>
      </c>
      <c r="CK1019" s="2">
        <v>21.22</v>
      </c>
      <c r="CL1019" t="s">
        <v>131</v>
      </c>
      <c r="CM1019" t="s">
        <v>183</v>
      </c>
      <c r="CN1019" t="s">
        <v>133</v>
      </c>
      <c r="CP1019" t="s">
        <v>134</v>
      </c>
      <c r="CQ1019" t="s">
        <v>134</v>
      </c>
      <c r="CR1019" t="s">
        <v>113</v>
      </c>
      <c r="CS1019" t="s">
        <v>134</v>
      </c>
      <c r="CT1019" t="s">
        <v>132</v>
      </c>
      <c r="CU1019" t="s">
        <v>134</v>
      </c>
      <c r="CV1019" t="s">
        <v>132</v>
      </c>
      <c r="CW1019" t="s">
        <v>595</v>
      </c>
      <c r="CX1019" s="5">
        <v>16702876273</v>
      </c>
      <c r="CY1019" t="s">
        <v>1398</v>
      </c>
      <c r="CZ1019" t="s">
        <v>533</v>
      </c>
      <c r="DA1019" t="s">
        <v>134</v>
      </c>
      <c r="DB1019" t="s">
        <v>113</v>
      </c>
    </row>
    <row r="1020" spans="1:111" ht="14.45" customHeight="1" x14ac:dyDescent="0.25">
      <c r="A1020" t="s">
        <v>1399</v>
      </c>
      <c r="B1020" t="s">
        <v>187</v>
      </c>
      <c r="C1020" s="1">
        <v>44734.231396180556</v>
      </c>
      <c r="D1020" s="1">
        <v>44839</v>
      </c>
      <c r="E1020" t="s">
        <v>112</v>
      </c>
      <c r="F1020" s="1">
        <v>44833.833333333336</v>
      </c>
      <c r="G1020" t="s">
        <v>113</v>
      </c>
      <c r="H1020" t="s">
        <v>113</v>
      </c>
      <c r="I1020" t="s">
        <v>113</v>
      </c>
      <c r="J1020" t="s">
        <v>1043</v>
      </c>
      <c r="K1020" t="s">
        <v>1044</v>
      </c>
      <c r="L1020" t="s">
        <v>1045</v>
      </c>
      <c r="N1020" t="s">
        <v>117</v>
      </c>
      <c r="O1020" t="s">
        <v>118</v>
      </c>
      <c r="P1020" s="4">
        <v>96950</v>
      </c>
      <c r="Q1020" t="s">
        <v>119</v>
      </c>
      <c r="S1020" s="5">
        <v>16709896585</v>
      </c>
      <c r="U1020">
        <v>72232</v>
      </c>
      <c r="V1020" t="s">
        <v>120</v>
      </c>
      <c r="X1020" t="s">
        <v>1046</v>
      </c>
      <c r="Y1020" t="s">
        <v>1047</v>
      </c>
      <c r="Z1020" t="s">
        <v>1048</v>
      </c>
      <c r="AA1020" t="s">
        <v>144</v>
      </c>
      <c r="AB1020" t="s">
        <v>1045</v>
      </c>
      <c r="AD1020" t="s">
        <v>117</v>
      </c>
      <c r="AE1020" t="s">
        <v>118</v>
      </c>
      <c r="AF1020" s="4">
        <v>96950</v>
      </c>
      <c r="AG1020" t="s">
        <v>119</v>
      </c>
      <c r="AI1020" s="5">
        <v>16709896585</v>
      </c>
      <c r="AK1020" t="s">
        <v>1049</v>
      </c>
      <c r="BC1020" t="str">
        <f>"49-9071.00"</f>
        <v>49-9071.00</v>
      </c>
      <c r="BD1020" t="s">
        <v>240</v>
      </c>
      <c r="BE1020" t="s">
        <v>1050</v>
      </c>
      <c r="BF1020" t="s">
        <v>240</v>
      </c>
      <c r="BG1020">
        <v>4</v>
      </c>
      <c r="BH1020">
        <v>4</v>
      </c>
      <c r="BI1020" s="1">
        <v>44835</v>
      </c>
      <c r="BJ1020" s="1">
        <v>45199</v>
      </c>
      <c r="BK1020" s="1">
        <v>44839</v>
      </c>
      <c r="BL1020" s="1">
        <v>45199</v>
      </c>
      <c r="BM1020">
        <v>35</v>
      </c>
      <c r="BN1020">
        <v>0</v>
      </c>
      <c r="BO1020">
        <v>7</v>
      </c>
      <c r="BP1020">
        <v>7</v>
      </c>
      <c r="BQ1020">
        <v>7</v>
      </c>
      <c r="BR1020">
        <v>7</v>
      </c>
      <c r="BS1020">
        <v>7</v>
      </c>
      <c r="BT1020">
        <v>0</v>
      </c>
      <c r="BU1020" t="str">
        <f>"8:00 AM"</f>
        <v>8:00 AM</v>
      </c>
      <c r="BV1020" t="str">
        <f>"4:00 PM"</f>
        <v>4:00 PM</v>
      </c>
      <c r="BW1020" t="s">
        <v>164</v>
      </c>
      <c r="BX1020">
        <v>0</v>
      </c>
      <c r="BY1020">
        <v>12</v>
      </c>
      <c r="BZ1020" t="s">
        <v>113</v>
      </c>
      <c r="CB1020" s="3" t="s">
        <v>1051</v>
      </c>
      <c r="CC1020" t="s">
        <v>1052</v>
      </c>
      <c r="CD1020" t="s">
        <v>1045</v>
      </c>
      <c r="CE1020" t="s">
        <v>117</v>
      </c>
      <c r="CF1020" t="s">
        <v>118</v>
      </c>
      <c r="CG1020" s="4">
        <v>96950</v>
      </c>
      <c r="CH1020" s="2">
        <v>8.7200000000000006</v>
      </c>
      <c r="CI1020" s="2">
        <v>8.7200000000000006</v>
      </c>
      <c r="CJ1020" s="2">
        <v>13.08</v>
      </c>
      <c r="CK1020" s="2">
        <v>13.08</v>
      </c>
      <c r="CL1020" t="s">
        <v>131</v>
      </c>
      <c r="CM1020" t="s">
        <v>132</v>
      </c>
      <c r="CN1020" t="s">
        <v>133</v>
      </c>
      <c r="CP1020" t="s">
        <v>113</v>
      </c>
      <c r="CQ1020" t="s">
        <v>134</v>
      </c>
      <c r="CR1020" t="s">
        <v>113</v>
      </c>
      <c r="CS1020" t="s">
        <v>134</v>
      </c>
      <c r="CT1020" t="s">
        <v>132</v>
      </c>
      <c r="CU1020" t="s">
        <v>134</v>
      </c>
      <c r="CV1020" t="s">
        <v>132</v>
      </c>
      <c r="CW1020" t="s">
        <v>1053</v>
      </c>
      <c r="CX1020" s="5">
        <v>16709896585</v>
      </c>
      <c r="CY1020" t="s">
        <v>1049</v>
      </c>
      <c r="CZ1020" t="s">
        <v>132</v>
      </c>
      <c r="DA1020" t="s">
        <v>134</v>
      </c>
      <c r="DB1020" t="s">
        <v>113</v>
      </c>
    </row>
    <row r="1021" spans="1:111" ht="14.45" customHeight="1" x14ac:dyDescent="0.25">
      <c r="A1021" t="s">
        <v>1400</v>
      </c>
      <c r="B1021" t="s">
        <v>541</v>
      </c>
      <c r="C1021" s="1">
        <v>44782.820040972219</v>
      </c>
      <c r="D1021" s="1">
        <v>44839</v>
      </c>
      <c r="E1021" t="s">
        <v>112</v>
      </c>
      <c r="F1021" s="1">
        <v>44956.791666666664</v>
      </c>
      <c r="G1021" t="s">
        <v>113</v>
      </c>
      <c r="H1021" t="s">
        <v>113</v>
      </c>
      <c r="I1021" t="s">
        <v>113</v>
      </c>
      <c r="J1021" t="s">
        <v>1401</v>
      </c>
      <c r="K1021" t="s">
        <v>1402</v>
      </c>
      <c r="L1021" t="s">
        <v>1403</v>
      </c>
      <c r="M1021" t="s">
        <v>1404</v>
      </c>
      <c r="N1021" t="s">
        <v>117</v>
      </c>
      <c r="O1021" t="s">
        <v>118</v>
      </c>
      <c r="P1021" s="4">
        <v>96950</v>
      </c>
      <c r="Q1021" t="s">
        <v>119</v>
      </c>
      <c r="R1021" t="s">
        <v>1405</v>
      </c>
      <c r="S1021" s="5">
        <v>16702351662</v>
      </c>
      <c r="U1021">
        <v>811412</v>
      </c>
      <c r="V1021" t="s">
        <v>120</v>
      </c>
      <c r="X1021" t="s">
        <v>387</v>
      </c>
      <c r="Y1021" t="s">
        <v>1406</v>
      </c>
      <c r="Z1021" t="s">
        <v>792</v>
      </c>
      <c r="AA1021" t="s">
        <v>390</v>
      </c>
      <c r="AB1021" t="s">
        <v>1407</v>
      </c>
      <c r="AC1021" t="s">
        <v>1408</v>
      </c>
      <c r="AD1021" t="s">
        <v>117</v>
      </c>
      <c r="AE1021" t="s">
        <v>118</v>
      </c>
      <c r="AF1021" s="4">
        <v>96950</v>
      </c>
      <c r="AG1021" t="s">
        <v>119</v>
      </c>
      <c r="AH1021" t="s">
        <v>1405</v>
      </c>
      <c r="AI1021" s="5">
        <v>16702351662</v>
      </c>
      <c r="AK1021" t="s">
        <v>1409</v>
      </c>
      <c r="BC1021" t="str">
        <f>"49-9021.01"</f>
        <v>49-9021.01</v>
      </c>
      <c r="BD1021" t="s">
        <v>1410</v>
      </c>
      <c r="BE1021" t="s">
        <v>1411</v>
      </c>
      <c r="BF1021" t="s">
        <v>1412</v>
      </c>
      <c r="BG1021">
        <v>1</v>
      </c>
      <c r="BI1021" s="1">
        <v>44958</v>
      </c>
      <c r="BJ1021" s="1">
        <v>45322</v>
      </c>
      <c r="BM1021">
        <v>40</v>
      </c>
      <c r="BN1021">
        <v>0</v>
      </c>
      <c r="BO1021">
        <v>8</v>
      </c>
      <c r="BP1021">
        <v>8</v>
      </c>
      <c r="BQ1021">
        <v>8</v>
      </c>
      <c r="BR1021">
        <v>8</v>
      </c>
      <c r="BS1021">
        <v>8</v>
      </c>
      <c r="BT1021">
        <v>0</v>
      </c>
      <c r="BU1021" t="str">
        <f>"8:00 AM"</f>
        <v>8:00 AM</v>
      </c>
      <c r="BV1021" t="str">
        <f>"5:00 PM"</f>
        <v>5:00 PM</v>
      </c>
      <c r="BW1021" t="s">
        <v>164</v>
      </c>
      <c r="BX1021">
        <v>0</v>
      </c>
      <c r="BY1021">
        <v>12</v>
      </c>
      <c r="BZ1021" t="s">
        <v>113</v>
      </c>
      <c r="CB1021" s="3" t="s">
        <v>1413</v>
      </c>
      <c r="CC1021" t="s">
        <v>1407</v>
      </c>
      <c r="CD1021" t="s">
        <v>1408</v>
      </c>
      <c r="CE1021" t="s">
        <v>117</v>
      </c>
      <c r="CF1021" t="s">
        <v>118</v>
      </c>
      <c r="CG1021" s="4">
        <v>96950</v>
      </c>
      <c r="CH1021" s="2">
        <v>9.17</v>
      </c>
      <c r="CI1021" s="2">
        <v>9.25</v>
      </c>
      <c r="CJ1021" s="2">
        <v>13.76</v>
      </c>
      <c r="CK1021" s="2">
        <v>13.88</v>
      </c>
      <c r="CL1021" t="s">
        <v>131</v>
      </c>
      <c r="CM1021" t="s">
        <v>1414</v>
      </c>
      <c r="CN1021" t="s">
        <v>133</v>
      </c>
      <c r="CP1021" t="s">
        <v>113</v>
      </c>
      <c r="CQ1021" t="s">
        <v>134</v>
      </c>
      <c r="CR1021" t="s">
        <v>113</v>
      </c>
      <c r="CS1021" t="s">
        <v>134</v>
      </c>
      <c r="CT1021" t="s">
        <v>132</v>
      </c>
      <c r="CU1021" t="s">
        <v>134</v>
      </c>
      <c r="CV1021" t="s">
        <v>132</v>
      </c>
      <c r="CW1021" t="s">
        <v>132</v>
      </c>
      <c r="CX1021" s="5">
        <v>16702351662</v>
      </c>
      <c r="CY1021" t="s">
        <v>1415</v>
      </c>
      <c r="CZ1021" t="s">
        <v>132</v>
      </c>
      <c r="DA1021" t="s">
        <v>134</v>
      </c>
      <c r="DB1021" t="s">
        <v>113</v>
      </c>
    </row>
    <row r="1022" spans="1:111" ht="14.45" customHeight="1" x14ac:dyDescent="0.25">
      <c r="A1022" t="s">
        <v>1416</v>
      </c>
      <c r="B1022" t="s">
        <v>356</v>
      </c>
      <c r="C1022" s="1">
        <v>44725.286075115742</v>
      </c>
      <c r="D1022" s="1">
        <v>44839</v>
      </c>
      <c r="E1022" t="s">
        <v>112</v>
      </c>
      <c r="F1022" s="1">
        <v>44833.833333333336</v>
      </c>
      <c r="G1022" t="s">
        <v>113</v>
      </c>
      <c r="H1022" t="s">
        <v>113</v>
      </c>
      <c r="I1022" t="s">
        <v>113</v>
      </c>
      <c r="J1022" t="s">
        <v>471</v>
      </c>
      <c r="K1022" t="s">
        <v>472</v>
      </c>
      <c r="L1022" t="s">
        <v>473</v>
      </c>
      <c r="M1022" t="s">
        <v>474</v>
      </c>
      <c r="N1022" t="s">
        <v>117</v>
      </c>
      <c r="O1022" t="s">
        <v>118</v>
      </c>
      <c r="P1022" s="4">
        <v>96950</v>
      </c>
      <c r="Q1022" t="s">
        <v>119</v>
      </c>
      <c r="S1022" s="5">
        <v>16702872161</v>
      </c>
      <c r="U1022">
        <v>236115</v>
      </c>
      <c r="V1022" t="s">
        <v>120</v>
      </c>
      <c r="X1022" t="s">
        <v>475</v>
      </c>
      <c r="Y1022" t="s">
        <v>485</v>
      </c>
      <c r="AA1022" t="s">
        <v>477</v>
      </c>
      <c r="AB1022" t="s">
        <v>473</v>
      </c>
      <c r="AC1022" t="s">
        <v>474</v>
      </c>
      <c r="AD1022" t="s">
        <v>117</v>
      </c>
      <c r="AE1022" t="s">
        <v>118</v>
      </c>
      <c r="AF1022" s="4">
        <v>96950</v>
      </c>
      <c r="AG1022" t="s">
        <v>119</v>
      </c>
      <c r="AI1022" s="5">
        <v>16702872161</v>
      </c>
      <c r="AK1022" t="s">
        <v>484</v>
      </c>
      <c r="BC1022" t="str">
        <f>"49-9071.00"</f>
        <v>49-9071.00</v>
      </c>
      <c r="BD1022" t="s">
        <v>240</v>
      </c>
      <c r="BE1022" t="s">
        <v>1417</v>
      </c>
      <c r="BF1022" t="s">
        <v>453</v>
      </c>
      <c r="BG1022">
        <v>3</v>
      </c>
      <c r="BI1022" s="1">
        <v>44835</v>
      </c>
      <c r="BJ1022" s="1">
        <v>45199</v>
      </c>
      <c r="BM1022">
        <v>35</v>
      </c>
      <c r="BN1022">
        <v>0</v>
      </c>
      <c r="BO1022">
        <v>7</v>
      </c>
      <c r="BP1022">
        <v>7</v>
      </c>
      <c r="BQ1022">
        <v>7</v>
      </c>
      <c r="BR1022">
        <v>7</v>
      </c>
      <c r="BS1022">
        <v>7</v>
      </c>
      <c r="BT1022">
        <v>0</v>
      </c>
      <c r="BU1022" t="str">
        <f>"9:00 AM"</f>
        <v>9:00 AM</v>
      </c>
      <c r="BV1022" t="str">
        <f>"5:00 PM"</f>
        <v>5:00 PM</v>
      </c>
      <c r="BW1022" t="s">
        <v>164</v>
      </c>
      <c r="BX1022">
        <v>0</v>
      </c>
      <c r="BY1022">
        <v>24</v>
      </c>
      <c r="BZ1022" t="s">
        <v>113</v>
      </c>
      <c r="CB1022" t="s">
        <v>1418</v>
      </c>
      <c r="CC1022" t="s">
        <v>473</v>
      </c>
      <c r="CD1022" t="s">
        <v>482</v>
      </c>
      <c r="CE1022" t="s">
        <v>117</v>
      </c>
      <c r="CF1022" t="s">
        <v>118</v>
      </c>
      <c r="CG1022" s="4">
        <v>96950</v>
      </c>
      <c r="CH1022" s="2">
        <v>8.7200000000000006</v>
      </c>
      <c r="CI1022" s="2">
        <v>8.7200000000000006</v>
      </c>
      <c r="CJ1022" s="2">
        <v>13.08</v>
      </c>
      <c r="CK1022" s="2">
        <v>13.08</v>
      </c>
      <c r="CL1022" t="s">
        <v>131</v>
      </c>
      <c r="CM1022" t="s">
        <v>132</v>
      </c>
      <c r="CN1022" t="s">
        <v>133</v>
      </c>
      <c r="CP1022" t="s">
        <v>113</v>
      </c>
      <c r="CQ1022" t="s">
        <v>134</v>
      </c>
      <c r="CR1022" t="s">
        <v>113</v>
      </c>
      <c r="CS1022" t="s">
        <v>134</v>
      </c>
      <c r="CT1022" t="s">
        <v>132</v>
      </c>
      <c r="CU1022" t="s">
        <v>134</v>
      </c>
      <c r="CV1022" t="s">
        <v>132</v>
      </c>
      <c r="CW1022" t="s">
        <v>483</v>
      </c>
      <c r="CX1022" s="5">
        <v>16702872161</v>
      </c>
      <c r="CY1022" t="s">
        <v>484</v>
      </c>
      <c r="CZ1022" t="s">
        <v>132</v>
      </c>
      <c r="DA1022" t="s">
        <v>134</v>
      </c>
      <c r="DB1022" t="s">
        <v>113</v>
      </c>
      <c r="DC1022" t="s">
        <v>475</v>
      </c>
      <c r="DD1022" t="s">
        <v>476</v>
      </c>
      <c r="DF1022" t="s">
        <v>471</v>
      </c>
      <c r="DG1022" t="s">
        <v>484</v>
      </c>
    </row>
    <row r="1023" spans="1:111" ht="14.45" customHeight="1" x14ac:dyDescent="0.25">
      <c r="A1023" t="s">
        <v>1419</v>
      </c>
      <c r="B1023" t="s">
        <v>356</v>
      </c>
      <c r="C1023" s="1">
        <v>44736.133495486109</v>
      </c>
      <c r="D1023" s="1">
        <v>44839</v>
      </c>
      <c r="E1023" t="s">
        <v>170</v>
      </c>
      <c r="G1023" t="s">
        <v>113</v>
      </c>
      <c r="H1023" t="s">
        <v>113</v>
      </c>
      <c r="I1023" t="s">
        <v>113</v>
      </c>
      <c r="J1023" t="s">
        <v>1420</v>
      </c>
      <c r="K1023" t="s">
        <v>1420</v>
      </c>
      <c r="L1023" t="s">
        <v>1421</v>
      </c>
      <c r="N1023" t="s">
        <v>117</v>
      </c>
      <c r="O1023" t="s">
        <v>118</v>
      </c>
      <c r="P1023" s="4">
        <v>96950</v>
      </c>
      <c r="Q1023" t="s">
        <v>119</v>
      </c>
      <c r="S1023" s="5">
        <v>16702874951</v>
      </c>
      <c r="U1023">
        <v>561320</v>
      </c>
      <c r="V1023" t="s">
        <v>120</v>
      </c>
      <c r="X1023" t="s">
        <v>1046</v>
      </c>
      <c r="Y1023" t="s">
        <v>1422</v>
      </c>
      <c r="Z1023" t="s">
        <v>1423</v>
      </c>
      <c r="AA1023" t="s">
        <v>1424</v>
      </c>
      <c r="AB1023" t="s">
        <v>1421</v>
      </c>
      <c r="AD1023" t="s">
        <v>117</v>
      </c>
      <c r="AE1023" t="s">
        <v>118</v>
      </c>
      <c r="AF1023" s="4">
        <v>96950</v>
      </c>
      <c r="AG1023" t="s">
        <v>119</v>
      </c>
      <c r="AI1023" s="5">
        <v>16702874951</v>
      </c>
      <c r="AK1023" t="s">
        <v>1425</v>
      </c>
      <c r="BC1023" t="str">
        <f>"41-3041.00"</f>
        <v>41-3041.00</v>
      </c>
      <c r="BD1023" t="s">
        <v>1426</v>
      </c>
      <c r="BE1023" t="s">
        <v>1427</v>
      </c>
      <c r="BF1023" t="s">
        <v>1428</v>
      </c>
      <c r="BG1023">
        <v>3</v>
      </c>
      <c r="BI1023" s="1">
        <v>44835</v>
      </c>
      <c r="BJ1023" s="1">
        <v>45199</v>
      </c>
      <c r="BM1023">
        <v>35</v>
      </c>
      <c r="BN1023">
        <v>0</v>
      </c>
      <c r="BO1023">
        <v>7</v>
      </c>
      <c r="BP1023">
        <v>7</v>
      </c>
      <c r="BQ1023">
        <v>7</v>
      </c>
      <c r="BR1023">
        <v>7</v>
      </c>
      <c r="BS1023">
        <v>7</v>
      </c>
      <c r="BT1023">
        <v>0</v>
      </c>
      <c r="BU1023" t="str">
        <f>"10:00 AM"</f>
        <v>10:00 AM</v>
      </c>
      <c r="BV1023" t="str">
        <f>"6:00 PM"</f>
        <v>6:00 PM</v>
      </c>
      <c r="BW1023" t="s">
        <v>394</v>
      </c>
      <c r="BX1023">
        <v>0</v>
      </c>
      <c r="BY1023">
        <v>12</v>
      </c>
      <c r="BZ1023" t="s">
        <v>113</v>
      </c>
      <c r="CB1023" t="s">
        <v>1429</v>
      </c>
      <c r="CC1023" t="s">
        <v>1430</v>
      </c>
      <c r="CE1023" t="s">
        <v>117</v>
      </c>
      <c r="CF1023" t="s">
        <v>118</v>
      </c>
      <c r="CG1023" s="4">
        <v>96950</v>
      </c>
      <c r="CH1023" s="2">
        <v>11.99</v>
      </c>
      <c r="CJ1023" s="2">
        <v>18.989999999999998</v>
      </c>
      <c r="CL1023" t="s">
        <v>131</v>
      </c>
      <c r="CM1023" t="s">
        <v>228</v>
      </c>
      <c r="CN1023" t="s">
        <v>133</v>
      </c>
      <c r="CP1023" t="s">
        <v>113</v>
      </c>
      <c r="CQ1023" t="s">
        <v>134</v>
      </c>
      <c r="CR1023" t="s">
        <v>113</v>
      </c>
      <c r="CS1023" t="s">
        <v>134</v>
      </c>
      <c r="CT1023" t="s">
        <v>132</v>
      </c>
      <c r="CU1023" t="s">
        <v>132</v>
      </c>
      <c r="CV1023" t="s">
        <v>132</v>
      </c>
      <c r="CW1023" t="s">
        <v>1431</v>
      </c>
      <c r="CX1023" s="5">
        <v>16702355912</v>
      </c>
      <c r="CY1023" t="s">
        <v>1425</v>
      </c>
      <c r="CZ1023" t="s">
        <v>132</v>
      </c>
      <c r="DA1023" t="s">
        <v>134</v>
      </c>
      <c r="DB1023" t="s">
        <v>113</v>
      </c>
    </row>
    <row r="1024" spans="1:111" ht="14.45" customHeight="1" x14ac:dyDescent="0.25">
      <c r="A1024" t="s">
        <v>1432</v>
      </c>
      <c r="B1024" t="s">
        <v>313</v>
      </c>
      <c r="C1024" s="1">
        <v>44737.174643749997</v>
      </c>
      <c r="D1024" s="1">
        <v>44839</v>
      </c>
      <c r="E1024" t="s">
        <v>170</v>
      </c>
      <c r="G1024" t="s">
        <v>113</v>
      </c>
      <c r="H1024" t="s">
        <v>113</v>
      </c>
      <c r="I1024" t="s">
        <v>113</v>
      </c>
      <c r="J1024" t="s">
        <v>1182</v>
      </c>
      <c r="K1024" t="s">
        <v>1183</v>
      </c>
      <c r="L1024" t="s">
        <v>1184</v>
      </c>
      <c r="M1024" t="s">
        <v>1185</v>
      </c>
      <c r="N1024" t="s">
        <v>117</v>
      </c>
      <c r="O1024" t="s">
        <v>118</v>
      </c>
      <c r="P1024" s="4">
        <v>96950</v>
      </c>
      <c r="Q1024" t="s">
        <v>119</v>
      </c>
      <c r="S1024" s="5">
        <v>16702341367</v>
      </c>
      <c r="U1024">
        <v>32311</v>
      </c>
      <c r="V1024" t="s">
        <v>120</v>
      </c>
      <c r="X1024" t="s">
        <v>1186</v>
      </c>
      <c r="Y1024" t="s">
        <v>1187</v>
      </c>
      <c r="Z1024" t="s">
        <v>1188</v>
      </c>
      <c r="AA1024" t="s">
        <v>477</v>
      </c>
      <c r="AB1024" t="s">
        <v>1189</v>
      </c>
      <c r="AC1024" t="s">
        <v>1185</v>
      </c>
      <c r="AD1024" t="s">
        <v>117</v>
      </c>
      <c r="AE1024" t="s">
        <v>118</v>
      </c>
      <c r="AF1024" s="4">
        <v>96950</v>
      </c>
      <c r="AG1024" t="s">
        <v>119</v>
      </c>
      <c r="AI1024" s="5">
        <v>16702341367</v>
      </c>
      <c r="AK1024" t="s">
        <v>1190</v>
      </c>
      <c r="BC1024" t="str">
        <f>"43-9061.00"</f>
        <v>43-9061.00</v>
      </c>
      <c r="BD1024" t="s">
        <v>1191</v>
      </c>
      <c r="BE1024" t="s">
        <v>1192</v>
      </c>
      <c r="BF1024" t="s">
        <v>1193</v>
      </c>
      <c r="BG1024">
        <v>2</v>
      </c>
      <c r="BH1024">
        <v>1</v>
      </c>
      <c r="BI1024" s="1">
        <v>44835</v>
      </c>
      <c r="BJ1024" s="1">
        <v>45199</v>
      </c>
      <c r="BK1024" s="1">
        <v>44839</v>
      </c>
      <c r="BL1024" s="1">
        <v>45199</v>
      </c>
      <c r="BM1024">
        <v>35</v>
      </c>
      <c r="BN1024">
        <v>0</v>
      </c>
      <c r="BO1024">
        <v>7</v>
      </c>
      <c r="BP1024">
        <v>7</v>
      </c>
      <c r="BQ1024">
        <v>7</v>
      </c>
      <c r="BR1024">
        <v>7</v>
      </c>
      <c r="BS1024">
        <v>7</v>
      </c>
      <c r="BT1024">
        <v>0</v>
      </c>
      <c r="BU1024" t="str">
        <f>"9:00 AM"</f>
        <v>9:00 AM</v>
      </c>
      <c r="BV1024" t="str">
        <f>"5:00 PM"</f>
        <v>5:00 PM</v>
      </c>
      <c r="BW1024" t="s">
        <v>164</v>
      </c>
      <c r="BX1024">
        <v>0</v>
      </c>
      <c r="BY1024">
        <v>12</v>
      </c>
      <c r="BZ1024" t="s">
        <v>113</v>
      </c>
      <c r="CB1024" t="s">
        <v>1194</v>
      </c>
      <c r="CC1024" t="s">
        <v>1184</v>
      </c>
      <c r="CD1024" t="s">
        <v>1185</v>
      </c>
      <c r="CE1024" t="s">
        <v>117</v>
      </c>
      <c r="CF1024" t="s">
        <v>118</v>
      </c>
      <c r="CG1024" s="4">
        <v>96950</v>
      </c>
      <c r="CH1024" s="2">
        <v>11.9</v>
      </c>
      <c r="CI1024" s="2">
        <v>11.9</v>
      </c>
      <c r="CJ1024" s="2">
        <v>17.850000000000001</v>
      </c>
      <c r="CK1024" s="2">
        <v>17.850000000000001</v>
      </c>
      <c r="CL1024" t="s">
        <v>131</v>
      </c>
      <c r="CM1024" t="s">
        <v>132</v>
      </c>
      <c r="CN1024" t="s">
        <v>133</v>
      </c>
      <c r="CP1024" t="s">
        <v>113</v>
      </c>
      <c r="CQ1024" t="s">
        <v>134</v>
      </c>
      <c r="CR1024" t="s">
        <v>113</v>
      </c>
      <c r="CS1024" t="s">
        <v>134</v>
      </c>
      <c r="CT1024" t="s">
        <v>132</v>
      </c>
      <c r="CU1024" t="s">
        <v>134</v>
      </c>
      <c r="CV1024" t="s">
        <v>132</v>
      </c>
      <c r="CW1024" t="s">
        <v>1195</v>
      </c>
      <c r="CX1024" s="5">
        <v>16702341367</v>
      </c>
      <c r="CY1024" t="s">
        <v>1190</v>
      </c>
      <c r="CZ1024" t="s">
        <v>132</v>
      </c>
      <c r="DA1024" t="s">
        <v>134</v>
      </c>
      <c r="DB1024" t="s">
        <v>113</v>
      </c>
      <c r="DC1024" t="s">
        <v>1186</v>
      </c>
      <c r="DD1024" t="s">
        <v>1187</v>
      </c>
      <c r="DE1024" t="s">
        <v>1197</v>
      </c>
      <c r="DF1024" t="s">
        <v>1182</v>
      </c>
      <c r="DG1024" t="s">
        <v>1190</v>
      </c>
    </row>
    <row r="1025" spans="1:111" ht="14.45" customHeight="1" x14ac:dyDescent="0.25">
      <c r="A1025" t="s">
        <v>582</v>
      </c>
      <c r="B1025" t="s">
        <v>111</v>
      </c>
      <c r="C1025" s="1">
        <v>44741.354851851851</v>
      </c>
      <c r="D1025" s="1">
        <v>44838</v>
      </c>
      <c r="E1025" t="s">
        <v>112</v>
      </c>
      <c r="F1025" s="1">
        <v>44833.833333333336</v>
      </c>
      <c r="G1025" t="s">
        <v>113</v>
      </c>
      <c r="H1025" t="s">
        <v>113</v>
      </c>
      <c r="I1025" t="s">
        <v>113</v>
      </c>
      <c r="J1025" t="s">
        <v>583</v>
      </c>
      <c r="L1025" t="s">
        <v>584</v>
      </c>
      <c r="M1025" t="s">
        <v>585</v>
      </c>
      <c r="N1025" t="s">
        <v>586</v>
      </c>
      <c r="O1025" t="s">
        <v>118</v>
      </c>
      <c r="P1025" s="4">
        <v>96950</v>
      </c>
      <c r="Q1025" t="s">
        <v>119</v>
      </c>
      <c r="S1025" s="5">
        <v>16702342127</v>
      </c>
      <c r="U1025">
        <v>56132</v>
      </c>
      <c r="V1025" t="s">
        <v>120</v>
      </c>
      <c r="X1025" t="s">
        <v>587</v>
      </c>
      <c r="Y1025" t="s">
        <v>588</v>
      </c>
      <c r="Z1025" t="s">
        <v>589</v>
      </c>
      <c r="AA1025" t="s">
        <v>590</v>
      </c>
      <c r="AB1025" t="s">
        <v>584</v>
      </c>
      <c r="AC1025" t="s">
        <v>585</v>
      </c>
      <c r="AD1025" t="s">
        <v>586</v>
      </c>
      <c r="AE1025" t="s">
        <v>118</v>
      </c>
      <c r="AF1025" s="4">
        <v>96950</v>
      </c>
      <c r="AG1025" t="s">
        <v>119</v>
      </c>
      <c r="AI1025" s="5">
        <v>16702342127</v>
      </c>
      <c r="AK1025" t="s">
        <v>591</v>
      </c>
      <c r="BC1025" t="str">
        <f>"49-9071.00"</f>
        <v>49-9071.00</v>
      </c>
      <c r="BD1025" t="s">
        <v>240</v>
      </c>
      <c r="BE1025" t="s">
        <v>592</v>
      </c>
      <c r="BF1025" t="s">
        <v>593</v>
      </c>
      <c r="BG1025">
        <v>10</v>
      </c>
      <c r="BI1025" s="1">
        <v>44835</v>
      </c>
      <c r="BJ1025" s="1">
        <v>45199</v>
      </c>
      <c r="BM1025">
        <v>35</v>
      </c>
      <c r="BN1025">
        <v>0</v>
      </c>
      <c r="BO1025">
        <v>7</v>
      </c>
      <c r="BP1025">
        <v>7</v>
      </c>
      <c r="BQ1025">
        <v>7</v>
      </c>
      <c r="BR1025">
        <v>7</v>
      </c>
      <c r="BS1025">
        <v>7</v>
      </c>
      <c r="BT1025">
        <v>0</v>
      </c>
      <c r="BU1025" t="str">
        <f>"9:00 AM"</f>
        <v>9:00 AM</v>
      </c>
      <c r="BV1025" t="str">
        <f>"5:00 PM"</f>
        <v>5:00 PM</v>
      </c>
      <c r="BW1025" t="s">
        <v>164</v>
      </c>
      <c r="BX1025">
        <v>0</v>
      </c>
      <c r="BY1025">
        <v>12</v>
      </c>
      <c r="BZ1025" t="s">
        <v>113</v>
      </c>
      <c r="CB1025" t="s">
        <v>594</v>
      </c>
      <c r="CC1025" t="s">
        <v>584</v>
      </c>
      <c r="CD1025" t="s">
        <v>585</v>
      </c>
      <c r="CE1025" t="s">
        <v>586</v>
      </c>
      <c r="CF1025" t="s">
        <v>118</v>
      </c>
      <c r="CG1025" s="4">
        <v>96950</v>
      </c>
      <c r="CH1025" s="2">
        <v>8.7200000000000006</v>
      </c>
      <c r="CI1025" s="2">
        <v>8.7200000000000006</v>
      </c>
      <c r="CJ1025" s="2">
        <v>13.08</v>
      </c>
      <c r="CK1025" s="2">
        <v>13.08</v>
      </c>
      <c r="CL1025" t="s">
        <v>131</v>
      </c>
      <c r="CM1025" t="s">
        <v>132</v>
      </c>
      <c r="CN1025" t="s">
        <v>133</v>
      </c>
      <c r="CP1025" t="s">
        <v>113</v>
      </c>
      <c r="CQ1025" t="s">
        <v>134</v>
      </c>
      <c r="CR1025" t="s">
        <v>113</v>
      </c>
      <c r="CS1025" t="s">
        <v>134</v>
      </c>
      <c r="CT1025" t="s">
        <v>132</v>
      </c>
      <c r="CU1025" t="s">
        <v>134</v>
      </c>
      <c r="CV1025" t="s">
        <v>132</v>
      </c>
      <c r="CW1025" t="s">
        <v>595</v>
      </c>
      <c r="CX1025" s="5">
        <v>16702342127</v>
      </c>
      <c r="CY1025" t="s">
        <v>591</v>
      </c>
      <c r="CZ1025" t="s">
        <v>533</v>
      </c>
      <c r="DA1025" t="s">
        <v>134</v>
      </c>
      <c r="DB1025" t="s">
        <v>113</v>
      </c>
    </row>
    <row r="1026" spans="1:111" ht="14.45" customHeight="1" x14ac:dyDescent="0.25">
      <c r="A1026" t="s">
        <v>596</v>
      </c>
      <c r="B1026" t="s">
        <v>187</v>
      </c>
      <c r="C1026" s="1">
        <v>44736.097677314814</v>
      </c>
      <c r="D1026" s="1">
        <v>44838</v>
      </c>
      <c r="E1026" t="s">
        <v>170</v>
      </c>
      <c r="G1026" t="s">
        <v>113</v>
      </c>
      <c r="H1026" t="s">
        <v>113</v>
      </c>
      <c r="I1026" t="s">
        <v>113</v>
      </c>
      <c r="J1026" t="s">
        <v>597</v>
      </c>
      <c r="K1026" t="s">
        <v>598</v>
      </c>
      <c r="L1026" t="s">
        <v>599</v>
      </c>
      <c r="M1026" t="s">
        <v>600</v>
      </c>
      <c r="N1026" t="s">
        <v>117</v>
      </c>
      <c r="O1026" t="s">
        <v>118</v>
      </c>
      <c r="P1026" s="4">
        <v>96950</v>
      </c>
      <c r="Q1026" t="s">
        <v>119</v>
      </c>
      <c r="S1026" s="5">
        <v>16702340455</v>
      </c>
      <c r="U1026">
        <v>236220</v>
      </c>
      <c r="V1026" t="s">
        <v>120</v>
      </c>
      <c r="X1026" t="s">
        <v>601</v>
      </c>
      <c r="Y1026" t="s">
        <v>602</v>
      </c>
      <c r="Z1026" t="s">
        <v>603</v>
      </c>
      <c r="AA1026" t="s">
        <v>144</v>
      </c>
      <c r="AB1026" t="s">
        <v>599</v>
      </c>
      <c r="AC1026" t="s">
        <v>600</v>
      </c>
      <c r="AD1026" t="s">
        <v>117</v>
      </c>
      <c r="AE1026" t="s">
        <v>118</v>
      </c>
      <c r="AF1026" s="4">
        <v>96950</v>
      </c>
      <c r="AG1026" t="s">
        <v>119</v>
      </c>
      <c r="AI1026" s="5">
        <v>16702340455</v>
      </c>
      <c r="AK1026" t="s">
        <v>604</v>
      </c>
      <c r="BC1026" t="str">
        <f>"49-9071.00"</f>
        <v>49-9071.00</v>
      </c>
      <c r="BD1026" t="s">
        <v>240</v>
      </c>
      <c r="BE1026" t="s">
        <v>605</v>
      </c>
      <c r="BF1026" t="s">
        <v>453</v>
      </c>
      <c r="BG1026">
        <v>10</v>
      </c>
      <c r="BH1026">
        <v>10</v>
      </c>
      <c r="BI1026" s="1">
        <v>44835</v>
      </c>
      <c r="BJ1026" s="1">
        <v>45199</v>
      </c>
      <c r="BK1026" s="1">
        <v>44838</v>
      </c>
      <c r="BL1026" s="1">
        <v>45199</v>
      </c>
      <c r="BM1026">
        <v>35</v>
      </c>
      <c r="BN1026">
        <v>0</v>
      </c>
      <c r="BO1026">
        <v>7</v>
      </c>
      <c r="BP1026">
        <v>7</v>
      </c>
      <c r="BQ1026">
        <v>7</v>
      </c>
      <c r="BR1026">
        <v>7</v>
      </c>
      <c r="BS1026">
        <v>7</v>
      </c>
      <c r="BT1026">
        <v>0</v>
      </c>
      <c r="BU1026" t="str">
        <f>"8:00 AM"</f>
        <v>8:00 AM</v>
      </c>
      <c r="BV1026" t="str">
        <f>"4:00 PM"</f>
        <v>4:00 PM</v>
      </c>
      <c r="BW1026" t="s">
        <v>164</v>
      </c>
      <c r="BX1026">
        <v>0</v>
      </c>
      <c r="BY1026">
        <v>12</v>
      </c>
      <c r="BZ1026" t="s">
        <v>113</v>
      </c>
      <c r="CB1026" t="s">
        <v>132</v>
      </c>
      <c r="CC1026" t="s">
        <v>599</v>
      </c>
      <c r="CD1026" t="s">
        <v>606</v>
      </c>
      <c r="CE1026" t="s">
        <v>117</v>
      </c>
      <c r="CF1026" t="s">
        <v>118</v>
      </c>
      <c r="CG1026" s="4">
        <v>96950</v>
      </c>
      <c r="CH1026" s="2">
        <v>8.7200000000000006</v>
      </c>
      <c r="CI1026" s="2">
        <v>8.7200000000000006</v>
      </c>
      <c r="CJ1026" s="2">
        <v>13.08</v>
      </c>
      <c r="CK1026" s="2">
        <v>13.08</v>
      </c>
      <c r="CL1026" t="s">
        <v>131</v>
      </c>
      <c r="CM1026" t="s">
        <v>183</v>
      </c>
      <c r="CN1026" t="s">
        <v>133</v>
      </c>
      <c r="CP1026" t="s">
        <v>113</v>
      </c>
      <c r="CQ1026" t="s">
        <v>134</v>
      </c>
      <c r="CR1026" t="s">
        <v>113</v>
      </c>
      <c r="CS1026" t="s">
        <v>134</v>
      </c>
      <c r="CT1026" t="s">
        <v>132</v>
      </c>
      <c r="CU1026" t="s">
        <v>134</v>
      </c>
      <c r="CV1026" t="s">
        <v>132</v>
      </c>
      <c r="CW1026" t="s">
        <v>557</v>
      </c>
      <c r="CX1026" s="5">
        <v>16702340455</v>
      </c>
      <c r="CY1026" t="s">
        <v>604</v>
      </c>
      <c r="CZ1026" t="s">
        <v>607</v>
      </c>
      <c r="DA1026" t="s">
        <v>134</v>
      </c>
      <c r="DB1026" t="s">
        <v>113</v>
      </c>
    </row>
    <row r="1027" spans="1:111" ht="14.45" customHeight="1" x14ac:dyDescent="0.25">
      <c r="A1027" t="s">
        <v>608</v>
      </c>
      <c r="B1027" t="s">
        <v>187</v>
      </c>
      <c r="C1027" s="1">
        <v>44732.15102662037</v>
      </c>
      <c r="D1027" s="1">
        <v>44838</v>
      </c>
      <c r="E1027" t="s">
        <v>170</v>
      </c>
      <c r="G1027" t="s">
        <v>113</v>
      </c>
      <c r="H1027" t="s">
        <v>113</v>
      </c>
      <c r="I1027" t="s">
        <v>113</v>
      </c>
      <c r="J1027" t="s">
        <v>609</v>
      </c>
      <c r="K1027" t="s">
        <v>610</v>
      </c>
      <c r="L1027" t="s">
        <v>611</v>
      </c>
      <c r="M1027" t="s">
        <v>612</v>
      </c>
      <c r="N1027" t="s">
        <v>117</v>
      </c>
      <c r="O1027" t="s">
        <v>118</v>
      </c>
      <c r="P1027" s="4">
        <v>96950</v>
      </c>
      <c r="Q1027" t="s">
        <v>119</v>
      </c>
      <c r="R1027" t="s">
        <v>117</v>
      </c>
      <c r="S1027" s="5">
        <v>16707830213</v>
      </c>
      <c r="U1027">
        <v>531110</v>
      </c>
      <c r="V1027" t="s">
        <v>120</v>
      </c>
      <c r="X1027" t="s">
        <v>613</v>
      </c>
      <c r="Y1027" t="s">
        <v>614</v>
      </c>
      <c r="Z1027" t="s">
        <v>615</v>
      </c>
      <c r="AA1027" t="s">
        <v>616</v>
      </c>
      <c r="AB1027" t="s">
        <v>617</v>
      </c>
      <c r="AC1027" t="s">
        <v>618</v>
      </c>
      <c r="AD1027" t="s">
        <v>117</v>
      </c>
      <c r="AE1027" t="s">
        <v>118</v>
      </c>
      <c r="AF1027" s="4">
        <v>96950</v>
      </c>
      <c r="AG1027" t="s">
        <v>119</v>
      </c>
      <c r="AH1027" t="s">
        <v>132</v>
      </c>
      <c r="AI1027" s="5">
        <v>16702346278</v>
      </c>
      <c r="AK1027" t="s">
        <v>619</v>
      </c>
      <c r="BC1027" t="str">
        <f>"49-9071.00"</f>
        <v>49-9071.00</v>
      </c>
      <c r="BD1027" t="s">
        <v>240</v>
      </c>
      <c r="BE1027" t="s">
        <v>620</v>
      </c>
      <c r="BF1027" t="s">
        <v>453</v>
      </c>
      <c r="BG1027">
        <v>14</v>
      </c>
      <c r="BH1027">
        <v>14</v>
      </c>
      <c r="BI1027" s="1">
        <v>44835</v>
      </c>
      <c r="BJ1027" s="1">
        <v>45199</v>
      </c>
      <c r="BK1027" s="1">
        <v>44838</v>
      </c>
      <c r="BL1027" s="1">
        <v>45199</v>
      </c>
      <c r="BM1027">
        <v>40</v>
      </c>
      <c r="BN1027">
        <v>0</v>
      </c>
      <c r="BO1027">
        <v>8</v>
      </c>
      <c r="BP1027">
        <v>8</v>
      </c>
      <c r="BQ1027">
        <v>8</v>
      </c>
      <c r="BR1027">
        <v>8</v>
      </c>
      <c r="BS1027">
        <v>8</v>
      </c>
      <c r="BT1027">
        <v>0</v>
      </c>
      <c r="BU1027" t="str">
        <f>"8:00 AM"</f>
        <v>8:00 AM</v>
      </c>
      <c r="BV1027" t="str">
        <f>"5:00 PM"</f>
        <v>5:00 PM</v>
      </c>
      <c r="BW1027" t="s">
        <v>164</v>
      </c>
      <c r="BX1027">
        <v>0</v>
      </c>
      <c r="BY1027">
        <v>24</v>
      </c>
      <c r="BZ1027" t="s">
        <v>113</v>
      </c>
      <c r="CB1027" t="s">
        <v>621</v>
      </c>
      <c r="CC1027" t="s">
        <v>622</v>
      </c>
      <c r="CD1027" t="s">
        <v>132</v>
      </c>
      <c r="CE1027" t="s">
        <v>117</v>
      </c>
      <c r="CF1027" t="s">
        <v>118</v>
      </c>
      <c r="CG1027" s="4">
        <v>96950</v>
      </c>
      <c r="CH1027" s="2">
        <v>8.7200000000000006</v>
      </c>
      <c r="CI1027" s="2">
        <v>8.7200000000000006</v>
      </c>
      <c r="CJ1027" s="2">
        <v>13.08</v>
      </c>
      <c r="CK1027" s="2">
        <v>13.08</v>
      </c>
      <c r="CL1027" t="s">
        <v>131</v>
      </c>
      <c r="CM1027" t="s">
        <v>132</v>
      </c>
      <c r="CN1027" t="s">
        <v>133</v>
      </c>
      <c r="CP1027" t="s">
        <v>113</v>
      </c>
      <c r="CQ1027" t="s">
        <v>134</v>
      </c>
      <c r="CR1027" t="s">
        <v>113</v>
      </c>
      <c r="CS1027" t="s">
        <v>134</v>
      </c>
      <c r="CT1027" t="s">
        <v>132</v>
      </c>
      <c r="CU1027" t="s">
        <v>134</v>
      </c>
      <c r="CV1027" t="s">
        <v>132</v>
      </c>
      <c r="CW1027" t="s">
        <v>132</v>
      </c>
      <c r="CX1027" s="5">
        <v>16707830213</v>
      </c>
      <c r="CY1027" t="s">
        <v>623</v>
      </c>
      <c r="CZ1027" t="s">
        <v>624</v>
      </c>
      <c r="DA1027" t="s">
        <v>134</v>
      </c>
      <c r="DB1027" t="s">
        <v>113</v>
      </c>
    </row>
    <row r="1028" spans="1:111" ht="14.45" customHeight="1" x14ac:dyDescent="0.25">
      <c r="A1028" t="s">
        <v>625</v>
      </c>
      <c r="B1028" t="s">
        <v>187</v>
      </c>
      <c r="C1028" s="1">
        <v>44732.027783449077</v>
      </c>
      <c r="D1028" s="1">
        <v>44838</v>
      </c>
      <c r="E1028" t="s">
        <v>170</v>
      </c>
      <c r="G1028" t="s">
        <v>113</v>
      </c>
      <c r="H1028" t="s">
        <v>113</v>
      </c>
      <c r="I1028" t="s">
        <v>113</v>
      </c>
      <c r="J1028" t="s">
        <v>626</v>
      </c>
      <c r="L1028" t="s">
        <v>627</v>
      </c>
      <c r="M1028" t="s">
        <v>628</v>
      </c>
      <c r="N1028" t="s">
        <v>117</v>
      </c>
      <c r="O1028" t="s">
        <v>118</v>
      </c>
      <c r="P1028" s="4">
        <v>96950</v>
      </c>
      <c r="Q1028" t="s">
        <v>119</v>
      </c>
      <c r="R1028" t="s">
        <v>132</v>
      </c>
      <c r="S1028" s="5">
        <v>16709890608</v>
      </c>
      <c r="T1028">
        <v>0</v>
      </c>
      <c r="U1028">
        <v>81131</v>
      </c>
      <c r="V1028" t="s">
        <v>120</v>
      </c>
      <c r="X1028" t="s">
        <v>629</v>
      </c>
      <c r="Y1028" t="s">
        <v>630</v>
      </c>
      <c r="AA1028" t="s">
        <v>144</v>
      </c>
      <c r="AB1028" t="s">
        <v>627</v>
      </c>
      <c r="AC1028" t="s">
        <v>628</v>
      </c>
      <c r="AD1028" t="s">
        <v>117</v>
      </c>
      <c r="AE1028" t="s">
        <v>118</v>
      </c>
      <c r="AF1028" s="4">
        <v>96950</v>
      </c>
      <c r="AG1028" t="s">
        <v>119</v>
      </c>
      <c r="AH1028" t="s">
        <v>132</v>
      </c>
      <c r="AI1028" s="5">
        <v>16709890608</v>
      </c>
      <c r="AJ1028">
        <v>0</v>
      </c>
      <c r="AK1028" t="s">
        <v>631</v>
      </c>
      <c r="BC1028" t="str">
        <f>"49-9071.00"</f>
        <v>49-9071.00</v>
      </c>
      <c r="BD1028" t="s">
        <v>240</v>
      </c>
      <c r="BE1028" t="s">
        <v>632</v>
      </c>
      <c r="BF1028" t="s">
        <v>453</v>
      </c>
      <c r="BG1028">
        <v>4</v>
      </c>
      <c r="BH1028">
        <v>4</v>
      </c>
      <c r="BI1028" s="1">
        <v>44835</v>
      </c>
      <c r="BJ1028" s="1">
        <v>45199</v>
      </c>
      <c r="BK1028" s="1">
        <v>44838</v>
      </c>
      <c r="BL1028" s="1">
        <v>45199</v>
      </c>
      <c r="BM1028">
        <v>40</v>
      </c>
      <c r="BN1028">
        <v>0</v>
      </c>
      <c r="BO1028">
        <v>8</v>
      </c>
      <c r="BP1028">
        <v>8</v>
      </c>
      <c r="BQ1028">
        <v>8</v>
      </c>
      <c r="BR1028">
        <v>8</v>
      </c>
      <c r="BS1028">
        <v>8</v>
      </c>
      <c r="BT1028">
        <v>0</v>
      </c>
      <c r="BU1028" t="str">
        <f>"8:00 AM"</f>
        <v>8:00 AM</v>
      </c>
      <c r="BV1028" t="str">
        <f>"5:00 PM"</f>
        <v>5:00 PM</v>
      </c>
      <c r="BW1028" t="s">
        <v>164</v>
      </c>
      <c r="BX1028">
        <v>0</v>
      </c>
      <c r="BY1028">
        <v>24</v>
      </c>
      <c r="BZ1028" t="s">
        <v>113</v>
      </c>
      <c r="CB1028" t="s">
        <v>633</v>
      </c>
      <c r="CC1028" t="s">
        <v>627</v>
      </c>
      <c r="CD1028" t="s">
        <v>628</v>
      </c>
      <c r="CE1028" t="s">
        <v>117</v>
      </c>
      <c r="CF1028" t="s">
        <v>118</v>
      </c>
      <c r="CG1028" s="4">
        <v>96950</v>
      </c>
      <c r="CH1028" s="2">
        <v>8.7200000000000006</v>
      </c>
      <c r="CI1028" s="2">
        <v>8.7200000000000006</v>
      </c>
      <c r="CJ1028" s="2">
        <v>13.08</v>
      </c>
      <c r="CK1028" s="2">
        <v>13.08</v>
      </c>
      <c r="CL1028" t="s">
        <v>131</v>
      </c>
      <c r="CM1028" t="s">
        <v>132</v>
      </c>
      <c r="CN1028" t="s">
        <v>133</v>
      </c>
      <c r="CP1028" t="s">
        <v>113</v>
      </c>
      <c r="CQ1028" t="s">
        <v>134</v>
      </c>
      <c r="CR1028" t="s">
        <v>113</v>
      </c>
      <c r="CS1028" t="s">
        <v>134</v>
      </c>
      <c r="CT1028" t="s">
        <v>132</v>
      </c>
      <c r="CU1028" t="s">
        <v>134</v>
      </c>
      <c r="CV1028" t="s">
        <v>132</v>
      </c>
      <c r="CW1028" t="s">
        <v>132</v>
      </c>
      <c r="CX1028" s="5">
        <v>16709890608</v>
      </c>
      <c r="CY1028" t="s">
        <v>631</v>
      </c>
      <c r="CZ1028" t="s">
        <v>132</v>
      </c>
      <c r="DA1028" t="s">
        <v>134</v>
      </c>
      <c r="DB1028" t="s">
        <v>113</v>
      </c>
      <c r="DC1028" t="s">
        <v>629</v>
      </c>
      <c r="DD1028" t="s">
        <v>630</v>
      </c>
      <c r="DF1028" t="s">
        <v>634</v>
      </c>
      <c r="DG1028" t="s">
        <v>631</v>
      </c>
    </row>
    <row r="1029" spans="1:111" ht="14.45" customHeight="1" x14ac:dyDescent="0.25">
      <c r="A1029" t="s">
        <v>635</v>
      </c>
      <c r="B1029" t="s">
        <v>187</v>
      </c>
      <c r="C1029" s="1">
        <v>44733.807129513887</v>
      </c>
      <c r="D1029" s="1">
        <v>44838</v>
      </c>
      <c r="E1029" t="s">
        <v>170</v>
      </c>
      <c r="G1029" t="s">
        <v>113</v>
      </c>
      <c r="H1029" t="s">
        <v>113</v>
      </c>
      <c r="I1029" t="s">
        <v>113</v>
      </c>
      <c r="J1029" t="s">
        <v>231</v>
      </c>
      <c r="K1029" t="s">
        <v>232</v>
      </c>
      <c r="L1029" t="s">
        <v>636</v>
      </c>
      <c r="N1029" t="s">
        <v>234</v>
      </c>
      <c r="O1029" t="s">
        <v>118</v>
      </c>
      <c r="P1029" s="4">
        <v>96951</v>
      </c>
      <c r="Q1029" t="s">
        <v>119</v>
      </c>
      <c r="S1029" s="5">
        <v>16705322539</v>
      </c>
      <c r="U1029">
        <v>7225</v>
      </c>
      <c r="V1029" t="s">
        <v>120</v>
      </c>
      <c r="X1029" t="s">
        <v>235</v>
      </c>
      <c r="Y1029" t="s">
        <v>236</v>
      </c>
      <c r="Z1029" t="s">
        <v>237</v>
      </c>
      <c r="AA1029" t="s">
        <v>238</v>
      </c>
      <c r="AB1029" t="s">
        <v>233</v>
      </c>
      <c r="AD1029" t="s">
        <v>234</v>
      </c>
      <c r="AE1029" t="s">
        <v>118</v>
      </c>
      <c r="AF1029" s="4">
        <v>96951</v>
      </c>
      <c r="AG1029" t="s">
        <v>119</v>
      </c>
      <c r="AI1029" s="5">
        <v>16705322539</v>
      </c>
      <c r="AK1029" t="s">
        <v>239</v>
      </c>
      <c r="BC1029" t="str">
        <f>"11-1021.00"</f>
        <v>11-1021.00</v>
      </c>
      <c r="BD1029" t="s">
        <v>637</v>
      </c>
      <c r="BE1029" t="s">
        <v>638</v>
      </c>
      <c r="BF1029" t="s">
        <v>639</v>
      </c>
      <c r="BG1029">
        <v>1</v>
      </c>
      <c r="BH1029">
        <v>1</v>
      </c>
      <c r="BI1029" s="1">
        <v>44835</v>
      </c>
      <c r="BJ1029" s="1">
        <v>45199</v>
      </c>
      <c r="BK1029" s="1">
        <v>44838</v>
      </c>
      <c r="BL1029" s="1">
        <v>45199</v>
      </c>
      <c r="BM1029">
        <v>35</v>
      </c>
      <c r="BN1029">
        <v>0</v>
      </c>
      <c r="BO1029">
        <v>7</v>
      </c>
      <c r="BP1029">
        <v>7</v>
      </c>
      <c r="BQ1029">
        <v>7</v>
      </c>
      <c r="BR1029">
        <v>7</v>
      </c>
      <c r="BS1029">
        <v>7</v>
      </c>
      <c r="BT1029">
        <v>0</v>
      </c>
      <c r="BU1029" t="str">
        <f>"8:00 AM"</f>
        <v>8:00 AM</v>
      </c>
      <c r="BV1029" t="str">
        <f>"4:00 PM"</f>
        <v>4:00 PM</v>
      </c>
      <c r="BW1029" t="s">
        <v>164</v>
      </c>
      <c r="BX1029">
        <v>0</v>
      </c>
      <c r="BY1029">
        <v>24</v>
      </c>
      <c r="BZ1029" t="s">
        <v>134</v>
      </c>
      <c r="CA1029">
        <v>4</v>
      </c>
      <c r="CB1029" t="s">
        <v>640</v>
      </c>
      <c r="CC1029" t="s">
        <v>641</v>
      </c>
      <c r="CE1029" t="s">
        <v>234</v>
      </c>
      <c r="CF1029" t="s">
        <v>118</v>
      </c>
      <c r="CG1029" s="4">
        <v>96951</v>
      </c>
      <c r="CH1029" s="2">
        <v>21</v>
      </c>
      <c r="CI1029" s="2">
        <v>21</v>
      </c>
      <c r="CJ1029" s="2">
        <v>31.5</v>
      </c>
      <c r="CK1029" s="2">
        <v>31.5</v>
      </c>
      <c r="CL1029" t="s">
        <v>131</v>
      </c>
      <c r="CM1029" t="s">
        <v>183</v>
      </c>
      <c r="CN1029" t="s">
        <v>133</v>
      </c>
      <c r="CP1029" t="s">
        <v>113</v>
      </c>
      <c r="CQ1029" t="s">
        <v>134</v>
      </c>
      <c r="CR1029" t="s">
        <v>113</v>
      </c>
      <c r="CS1029" t="s">
        <v>134</v>
      </c>
      <c r="CT1029" t="s">
        <v>132</v>
      </c>
      <c r="CU1029" t="s">
        <v>134</v>
      </c>
      <c r="CV1029" t="s">
        <v>132</v>
      </c>
      <c r="CW1029" t="s">
        <v>245</v>
      </c>
      <c r="CX1029" s="5">
        <v>16705322539</v>
      </c>
      <c r="CY1029" t="s">
        <v>239</v>
      </c>
      <c r="CZ1029" t="s">
        <v>132</v>
      </c>
      <c r="DA1029" t="s">
        <v>134</v>
      </c>
      <c r="DB1029" t="s">
        <v>113</v>
      </c>
      <c r="DC1029" t="s">
        <v>235</v>
      </c>
      <c r="DD1029" t="s">
        <v>236</v>
      </c>
      <c r="DE1029" t="s">
        <v>246</v>
      </c>
      <c r="DF1029" t="s">
        <v>231</v>
      </c>
      <c r="DG1029" t="s">
        <v>239</v>
      </c>
    </row>
    <row r="1030" spans="1:111" ht="14.45" customHeight="1" x14ac:dyDescent="0.25">
      <c r="A1030" t="s">
        <v>642</v>
      </c>
      <c r="B1030" t="s">
        <v>356</v>
      </c>
      <c r="C1030" s="1">
        <v>44728.168305324078</v>
      </c>
      <c r="D1030" s="1">
        <v>44838</v>
      </c>
      <c r="E1030" t="s">
        <v>112</v>
      </c>
      <c r="F1030" s="1">
        <v>44833.833333333336</v>
      </c>
      <c r="G1030" t="s">
        <v>134</v>
      </c>
      <c r="H1030" t="s">
        <v>113</v>
      </c>
      <c r="I1030" t="s">
        <v>113</v>
      </c>
      <c r="J1030" t="s">
        <v>173</v>
      </c>
      <c r="K1030" t="s">
        <v>174</v>
      </c>
      <c r="L1030" t="s">
        <v>175</v>
      </c>
      <c r="N1030" t="s">
        <v>141</v>
      </c>
      <c r="O1030" t="s">
        <v>118</v>
      </c>
      <c r="P1030" s="4">
        <v>96950</v>
      </c>
      <c r="Q1030" t="s">
        <v>119</v>
      </c>
      <c r="S1030" s="5">
        <v>16702345900</v>
      </c>
      <c r="T1030">
        <v>575</v>
      </c>
      <c r="U1030">
        <v>721110</v>
      </c>
      <c r="V1030" t="s">
        <v>120</v>
      </c>
      <c r="X1030" t="s">
        <v>176</v>
      </c>
      <c r="Y1030" t="s">
        <v>177</v>
      </c>
      <c r="AA1030" t="s">
        <v>178</v>
      </c>
      <c r="AB1030" t="s">
        <v>175</v>
      </c>
      <c r="AD1030" t="s">
        <v>141</v>
      </c>
      <c r="AE1030" t="s">
        <v>118</v>
      </c>
      <c r="AF1030" s="4">
        <v>96950</v>
      </c>
      <c r="AG1030" t="s">
        <v>119</v>
      </c>
      <c r="AI1030" s="5">
        <v>16702345900</v>
      </c>
      <c r="AJ1030">
        <v>574</v>
      </c>
      <c r="AK1030" t="s">
        <v>179</v>
      </c>
      <c r="BC1030" t="str">
        <f>"35-2014.00"</f>
        <v>35-2014.00</v>
      </c>
      <c r="BD1030" t="s">
        <v>287</v>
      </c>
      <c r="BE1030" t="s">
        <v>643</v>
      </c>
      <c r="BF1030" t="s">
        <v>412</v>
      </c>
      <c r="BG1030">
        <v>1</v>
      </c>
      <c r="BI1030" s="1">
        <v>44835</v>
      </c>
      <c r="BJ1030" s="1">
        <v>45930</v>
      </c>
      <c r="BM1030">
        <v>40</v>
      </c>
      <c r="BN1030">
        <v>7</v>
      </c>
      <c r="BO1030">
        <v>7</v>
      </c>
      <c r="BP1030">
        <v>0</v>
      </c>
      <c r="BQ1030">
        <v>6</v>
      </c>
      <c r="BR1030">
        <v>6</v>
      </c>
      <c r="BS1030">
        <v>7</v>
      </c>
      <c r="BT1030">
        <v>7</v>
      </c>
      <c r="BU1030" t="str">
        <f>"5:30 AM"</f>
        <v>5:30 AM</v>
      </c>
      <c r="BV1030" t="str">
        <f>"1:30 PM"</f>
        <v>1:30 PM</v>
      </c>
      <c r="BW1030" t="s">
        <v>164</v>
      </c>
      <c r="BX1030">
        <v>4</v>
      </c>
      <c r="BY1030">
        <v>12</v>
      </c>
      <c r="BZ1030" t="s">
        <v>113</v>
      </c>
      <c r="CB1030" t="s">
        <v>644</v>
      </c>
      <c r="CC1030" t="s">
        <v>184</v>
      </c>
      <c r="CE1030" t="s">
        <v>141</v>
      </c>
      <c r="CF1030" t="s">
        <v>118</v>
      </c>
      <c r="CG1030" s="4">
        <v>96950</v>
      </c>
      <c r="CH1030" s="2">
        <v>8.17</v>
      </c>
      <c r="CI1030" s="2">
        <v>8.17</v>
      </c>
      <c r="CJ1030" s="2">
        <v>12.25</v>
      </c>
      <c r="CK1030" s="2">
        <v>12.25</v>
      </c>
      <c r="CL1030" t="s">
        <v>131</v>
      </c>
      <c r="CN1030" t="s">
        <v>133</v>
      </c>
      <c r="CP1030" t="s">
        <v>113</v>
      </c>
      <c r="CQ1030" t="s">
        <v>134</v>
      </c>
      <c r="CR1030" t="s">
        <v>113</v>
      </c>
      <c r="CS1030" t="s">
        <v>134</v>
      </c>
      <c r="CT1030" t="s">
        <v>132</v>
      </c>
      <c r="CU1030" t="s">
        <v>134</v>
      </c>
      <c r="CV1030" t="s">
        <v>132</v>
      </c>
      <c r="CW1030" t="s">
        <v>185</v>
      </c>
      <c r="CX1030" s="5">
        <v>16702345900</v>
      </c>
      <c r="CY1030" t="s">
        <v>179</v>
      </c>
      <c r="CZ1030" t="s">
        <v>132</v>
      </c>
      <c r="DA1030" t="s">
        <v>134</v>
      </c>
      <c r="DB1030" t="s">
        <v>113</v>
      </c>
    </row>
    <row r="1031" spans="1:111" ht="14.45" customHeight="1" x14ac:dyDescent="0.25">
      <c r="A1031" t="s">
        <v>645</v>
      </c>
      <c r="B1031" t="s">
        <v>356</v>
      </c>
      <c r="C1031" s="1">
        <v>44733.31970266204</v>
      </c>
      <c r="D1031" s="1">
        <v>44838</v>
      </c>
      <c r="E1031" t="s">
        <v>112</v>
      </c>
      <c r="F1031" s="1">
        <v>44833.833333333336</v>
      </c>
      <c r="G1031" t="s">
        <v>134</v>
      </c>
      <c r="H1031" t="s">
        <v>113</v>
      </c>
      <c r="I1031" t="s">
        <v>113</v>
      </c>
      <c r="J1031" t="s">
        <v>646</v>
      </c>
      <c r="K1031" t="s">
        <v>647</v>
      </c>
      <c r="L1031" t="s">
        <v>648</v>
      </c>
      <c r="N1031" t="s">
        <v>117</v>
      </c>
      <c r="O1031" t="s">
        <v>118</v>
      </c>
      <c r="P1031" s="4">
        <v>96950</v>
      </c>
      <c r="Q1031" t="s">
        <v>119</v>
      </c>
      <c r="R1031" t="s">
        <v>183</v>
      </c>
      <c r="S1031" s="5">
        <v>16702883526</v>
      </c>
      <c r="U1031">
        <v>445110</v>
      </c>
      <c r="V1031" t="s">
        <v>120</v>
      </c>
      <c r="X1031" t="s">
        <v>649</v>
      </c>
      <c r="Y1031" t="s">
        <v>650</v>
      </c>
      <c r="Z1031" t="s">
        <v>132</v>
      </c>
      <c r="AA1031" t="s">
        <v>651</v>
      </c>
      <c r="AB1031" t="s">
        <v>648</v>
      </c>
      <c r="AD1031" t="s">
        <v>117</v>
      </c>
      <c r="AE1031" t="s">
        <v>118</v>
      </c>
      <c r="AF1031" s="4">
        <v>96950</v>
      </c>
      <c r="AG1031" t="s">
        <v>119</v>
      </c>
      <c r="AI1031" s="5">
        <v>16705886566</v>
      </c>
      <c r="AK1031" t="s">
        <v>652</v>
      </c>
      <c r="BC1031" t="str">
        <f>"41-1011.00"</f>
        <v>41-1011.00</v>
      </c>
      <c r="BD1031" t="s">
        <v>653</v>
      </c>
      <c r="BE1031" t="s">
        <v>654</v>
      </c>
      <c r="BF1031" t="s">
        <v>655</v>
      </c>
      <c r="BG1031">
        <v>1</v>
      </c>
      <c r="BI1031" s="1">
        <v>44835</v>
      </c>
      <c r="BJ1031" s="1">
        <v>45930</v>
      </c>
      <c r="BM1031">
        <v>35</v>
      </c>
      <c r="BN1031">
        <v>5</v>
      </c>
      <c r="BO1031">
        <v>5</v>
      </c>
      <c r="BP1031">
        <v>5</v>
      </c>
      <c r="BQ1031">
        <v>5</v>
      </c>
      <c r="BR1031">
        <v>5</v>
      </c>
      <c r="BS1031">
        <v>5</v>
      </c>
      <c r="BT1031">
        <v>5</v>
      </c>
      <c r="BU1031" t="str">
        <f>"10:00 AM"</f>
        <v>10:00 AM</v>
      </c>
      <c r="BV1031" t="str">
        <f>"3:00 PM"</f>
        <v>3:00 PM</v>
      </c>
      <c r="BW1031" t="s">
        <v>164</v>
      </c>
      <c r="BX1031">
        <v>0</v>
      </c>
      <c r="BY1031">
        <v>12</v>
      </c>
      <c r="BZ1031" t="s">
        <v>134</v>
      </c>
      <c r="CA1031">
        <v>2</v>
      </c>
      <c r="CB1031" t="s">
        <v>656</v>
      </c>
      <c r="CC1031" t="s">
        <v>397</v>
      </c>
      <c r="CE1031" t="s">
        <v>117</v>
      </c>
      <c r="CF1031" t="s">
        <v>118</v>
      </c>
      <c r="CG1031" s="4">
        <v>96950</v>
      </c>
      <c r="CH1031" s="2">
        <v>10.050000000000001</v>
      </c>
      <c r="CI1031" s="2">
        <v>10.050000000000001</v>
      </c>
      <c r="CJ1031" s="2">
        <v>15.08</v>
      </c>
      <c r="CK1031" s="2">
        <v>15.08</v>
      </c>
      <c r="CL1031" t="s">
        <v>131</v>
      </c>
      <c r="CM1031" t="s">
        <v>132</v>
      </c>
      <c r="CN1031" t="s">
        <v>133</v>
      </c>
      <c r="CP1031" t="s">
        <v>113</v>
      </c>
      <c r="CQ1031" t="s">
        <v>134</v>
      </c>
      <c r="CR1031" t="s">
        <v>113</v>
      </c>
      <c r="CS1031" t="s">
        <v>134</v>
      </c>
      <c r="CT1031" t="s">
        <v>132</v>
      </c>
      <c r="CU1031" t="s">
        <v>134</v>
      </c>
      <c r="CV1031" t="s">
        <v>132</v>
      </c>
      <c r="CW1031" t="s">
        <v>657</v>
      </c>
      <c r="CX1031" s="5">
        <v>16705886566</v>
      </c>
      <c r="CY1031" t="s">
        <v>652</v>
      </c>
      <c r="CZ1031" t="s">
        <v>183</v>
      </c>
      <c r="DA1031" t="s">
        <v>134</v>
      </c>
      <c r="DB1031" t="s">
        <v>113</v>
      </c>
    </row>
    <row r="1032" spans="1:111" ht="14.45" customHeight="1" x14ac:dyDescent="0.25">
      <c r="A1032" t="s">
        <v>658</v>
      </c>
      <c r="B1032" t="s">
        <v>356</v>
      </c>
      <c r="C1032" s="1">
        <v>44728.162228587964</v>
      </c>
      <c r="D1032" s="1">
        <v>44838</v>
      </c>
      <c r="E1032" t="s">
        <v>112</v>
      </c>
      <c r="F1032" s="1">
        <v>44833.833333333336</v>
      </c>
      <c r="G1032" t="s">
        <v>134</v>
      </c>
      <c r="H1032" t="s">
        <v>113</v>
      </c>
      <c r="I1032" t="s">
        <v>113</v>
      </c>
      <c r="J1032" t="s">
        <v>173</v>
      </c>
      <c r="K1032" t="s">
        <v>174</v>
      </c>
      <c r="L1032" t="s">
        <v>175</v>
      </c>
      <c r="N1032" t="s">
        <v>141</v>
      </c>
      <c r="O1032" t="s">
        <v>118</v>
      </c>
      <c r="P1032" s="4">
        <v>96950</v>
      </c>
      <c r="Q1032" t="s">
        <v>119</v>
      </c>
      <c r="S1032" s="5">
        <v>16702345900</v>
      </c>
      <c r="T1032">
        <v>575</v>
      </c>
      <c r="U1032">
        <v>721110</v>
      </c>
      <c r="V1032" t="s">
        <v>120</v>
      </c>
      <c r="X1032" t="s">
        <v>176</v>
      </c>
      <c r="Y1032" t="s">
        <v>177</v>
      </c>
      <c r="AA1032" t="s">
        <v>178</v>
      </c>
      <c r="AB1032" t="s">
        <v>175</v>
      </c>
      <c r="AD1032" t="s">
        <v>141</v>
      </c>
      <c r="AE1032" t="s">
        <v>118</v>
      </c>
      <c r="AF1032" s="4">
        <v>96950</v>
      </c>
      <c r="AG1032" t="s">
        <v>119</v>
      </c>
      <c r="AI1032" s="5">
        <v>16702345900</v>
      </c>
      <c r="AJ1032">
        <v>574</v>
      </c>
      <c r="AK1032" t="s">
        <v>179</v>
      </c>
      <c r="BC1032" t="str">
        <f>"35-1012.00"</f>
        <v>35-1012.00</v>
      </c>
      <c r="BD1032" t="s">
        <v>338</v>
      </c>
      <c r="BE1032" t="s">
        <v>659</v>
      </c>
      <c r="BF1032" t="s">
        <v>660</v>
      </c>
      <c r="BG1032">
        <v>1</v>
      </c>
      <c r="BI1032" s="1">
        <v>44835</v>
      </c>
      <c r="BJ1032" s="1">
        <v>45930</v>
      </c>
      <c r="BM1032">
        <v>40</v>
      </c>
      <c r="BN1032">
        <v>8</v>
      </c>
      <c r="BO1032">
        <v>8</v>
      </c>
      <c r="BP1032">
        <v>0</v>
      </c>
      <c r="BQ1032">
        <v>8</v>
      </c>
      <c r="BR1032">
        <v>0</v>
      </c>
      <c r="BS1032">
        <v>8</v>
      </c>
      <c r="BT1032">
        <v>8</v>
      </c>
      <c r="BU1032" t="str">
        <f>"12:00 PM"</f>
        <v>12:00 PM</v>
      </c>
      <c r="BV1032" t="str">
        <f>"9:00 PM"</f>
        <v>9:00 PM</v>
      </c>
      <c r="BW1032" t="s">
        <v>164</v>
      </c>
      <c r="BX1032">
        <v>6</v>
      </c>
      <c r="BY1032">
        <v>12</v>
      </c>
      <c r="BZ1032" t="s">
        <v>134</v>
      </c>
      <c r="CA1032">
        <v>2</v>
      </c>
      <c r="CB1032" t="s">
        <v>644</v>
      </c>
      <c r="CC1032" t="s">
        <v>184</v>
      </c>
      <c r="CE1032" t="s">
        <v>130</v>
      </c>
      <c r="CF1032" t="s">
        <v>118</v>
      </c>
      <c r="CG1032" s="4">
        <v>96950</v>
      </c>
      <c r="CH1032" s="2">
        <v>10.039999999999999</v>
      </c>
      <c r="CI1032" s="2">
        <v>10.039999999999999</v>
      </c>
      <c r="CJ1032" s="2">
        <v>15.06</v>
      </c>
      <c r="CK1032" s="2">
        <v>15.06</v>
      </c>
      <c r="CL1032" t="s">
        <v>131</v>
      </c>
      <c r="CN1032" t="s">
        <v>133</v>
      </c>
      <c r="CP1032" t="s">
        <v>113</v>
      </c>
      <c r="CQ1032" t="s">
        <v>134</v>
      </c>
      <c r="CR1032" t="s">
        <v>113</v>
      </c>
      <c r="CS1032" t="s">
        <v>134</v>
      </c>
      <c r="CT1032" t="s">
        <v>132</v>
      </c>
      <c r="CU1032" t="s">
        <v>134</v>
      </c>
      <c r="CV1032" t="s">
        <v>132</v>
      </c>
      <c r="CW1032" t="s">
        <v>185</v>
      </c>
      <c r="CX1032" s="5">
        <v>16702345900</v>
      </c>
      <c r="CY1032" t="s">
        <v>179</v>
      </c>
      <c r="CZ1032" t="s">
        <v>132</v>
      </c>
      <c r="DA1032" t="s">
        <v>134</v>
      </c>
      <c r="DB1032" t="s">
        <v>113</v>
      </c>
    </row>
    <row r="1033" spans="1:111" ht="14.45" customHeight="1" x14ac:dyDescent="0.25">
      <c r="A1033" t="s">
        <v>661</v>
      </c>
      <c r="B1033" t="s">
        <v>187</v>
      </c>
      <c r="C1033" s="1">
        <v>44731.804980208333</v>
      </c>
      <c r="D1033" s="1">
        <v>44838</v>
      </c>
      <c r="E1033" t="s">
        <v>112</v>
      </c>
      <c r="F1033" s="1">
        <v>44833.833333333336</v>
      </c>
      <c r="G1033" t="s">
        <v>134</v>
      </c>
      <c r="H1033" t="s">
        <v>113</v>
      </c>
      <c r="I1033" t="s">
        <v>113</v>
      </c>
      <c r="J1033" t="s">
        <v>662</v>
      </c>
      <c r="K1033" t="s">
        <v>663</v>
      </c>
      <c r="L1033" t="s">
        <v>664</v>
      </c>
      <c r="M1033" t="s">
        <v>665</v>
      </c>
      <c r="N1033" t="s">
        <v>141</v>
      </c>
      <c r="O1033" t="s">
        <v>118</v>
      </c>
      <c r="P1033" s="4">
        <v>96950</v>
      </c>
      <c r="Q1033" t="s">
        <v>119</v>
      </c>
      <c r="S1033" s="5">
        <v>16703226130</v>
      </c>
      <c r="U1033">
        <v>312112</v>
      </c>
      <c r="V1033" t="s">
        <v>120</v>
      </c>
      <c r="X1033" t="s">
        <v>666</v>
      </c>
      <c r="Y1033" t="s">
        <v>667</v>
      </c>
      <c r="Z1033" t="s">
        <v>668</v>
      </c>
      <c r="AA1033" t="s">
        <v>669</v>
      </c>
      <c r="AB1033" t="s">
        <v>664</v>
      </c>
      <c r="AC1033" t="s">
        <v>665</v>
      </c>
      <c r="AD1033" t="s">
        <v>141</v>
      </c>
      <c r="AE1033" t="s">
        <v>118</v>
      </c>
      <c r="AF1033" s="4">
        <v>96950</v>
      </c>
      <c r="AG1033" t="s">
        <v>119</v>
      </c>
      <c r="AI1033" s="5">
        <v>16703226130</v>
      </c>
      <c r="AK1033" t="s">
        <v>670</v>
      </c>
      <c r="BC1033" t="str">
        <f>"53-3031.00"</f>
        <v>53-3031.00</v>
      </c>
      <c r="BD1033" t="s">
        <v>671</v>
      </c>
      <c r="BE1033" t="s">
        <v>672</v>
      </c>
      <c r="BF1033" t="s">
        <v>673</v>
      </c>
      <c r="BG1033">
        <v>10</v>
      </c>
      <c r="BH1033">
        <v>10</v>
      </c>
      <c r="BI1033" s="1">
        <v>44835</v>
      </c>
      <c r="BJ1033" s="1">
        <v>45199</v>
      </c>
      <c r="BK1033" s="1">
        <v>44838</v>
      </c>
      <c r="BL1033" s="1">
        <v>45199</v>
      </c>
      <c r="BM1033">
        <v>40</v>
      </c>
      <c r="BN1033">
        <v>0</v>
      </c>
      <c r="BO1033">
        <v>8</v>
      </c>
      <c r="BP1033">
        <v>8</v>
      </c>
      <c r="BQ1033">
        <v>8</v>
      </c>
      <c r="BR1033">
        <v>8</v>
      </c>
      <c r="BS1033">
        <v>8</v>
      </c>
      <c r="BT1033">
        <v>0</v>
      </c>
      <c r="BU1033" t="str">
        <f>"8:00 AM"</f>
        <v>8:00 AM</v>
      </c>
      <c r="BV1033" t="str">
        <f>"5:00 PM"</f>
        <v>5:00 PM</v>
      </c>
      <c r="BW1033" t="s">
        <v>164</v>
      </c>
      <c r="BX1033">
        <v>0</v>
      </c>
      <c r="BY1033">
        <v>0</v>
      </c>
      <c r="BZ1033" t="s">
        <v>113</v>
      </c>
      <c r="CB1033" t="s">
        <v>674</v>
      </c>
      <c r="CC1033" t="s">
        <v>664</v>
      </c>
      <c r="CD1033" t="s">
        <v>665</v>
      </c>
      <c r="CE1033" t="s">
        <v>141</v>
      </c>
      <c r="CF1033" t="s">
        <v>118</v>
      </c>
      <c r="CG1033" s="4">
        <v>96950</v>
      </c>
      <c r="CH1033" s="2">
        <v>7.82</v>
      </c>
      <c r="CJ1033" s="2">
        <v>11.73</v>
      </c>
      <c r="CL1033" t="s">
        <v>131</v>
      </c>
      <c r="CN1033" t="s">
        <v>133</v>
      </c>
      <c r="CP1033" t="s">
        <v>113</v>
      </c>
      <c r="CQ1033" t="s">
        <v>134</v>
      </c>
      <c r="CR1033" t="s">
        <v>113</v>
      </c>
      <c r="CS1033" t="s">
        <v>134</v>
      </c>
      <c r="CT1033" t="s">
        <v>134</v>
      </c>
      <c r="CU1033" t="s">
        <v>134</v>
      </c>
      <c r="CV1033" t="s">
        <v>132</v>
      </c>
      <c r="CW1033" t="s">
        <v>675</v>
      </c>
      <c r="CX1033" s="5">
        <v>16703226130</v>
      </c>
      <c r="CY1033" t="s">
        <v>670</v>
      </c>
      <c r="CZ1033" t="s">
        <v>624</v>
      </c>
      <c r="DA1033" t="s">
        <v>134</v>
      </c>
      <c r="DB1033" t="s">
        <v>113</v>
      </c>
    </row>
    <row r="1034" spans="1:111" ht="14.45" customHeight="1" x14ac:dyDescent="0.25">
      <c r="A1034" t="s">
        <v>676</v>
      </c>
      <c r="B1034" t="s">
        <v>187</v>
      </c>
      <c r="C1034" s="1">
        <v>44734.999916898145</v>
      </c>
      <c r="D1034" s="1">
        <v>44838</v>
      </c>
      <c r="E1034" t="s">
        <v>112</v>
      </c>
      <c r="F1034" s="1">
        <v>44833.833333333336</v>
      </c>
      <c r="G1034" t="s">
        <v>113</v>
      </c>
      <c r="H1034" t="s">
        <v>113</v>
      </c>
      <c r="I1034" t="s">
        <v>113</v>
      </c>
      <c r="J1034" t="s">
        <v>677</v>
      </c>
      <c r="L1034" t="s">
        <v>678</v>
      </c>
      <c r="M1034" t="s">
        <v>679</v>
      </c>
      <c r="N1034" t="s">
        <v>556</v>
      </c>
      <c r="O1034" t="s">
        <v>118</v>
      </c>
      <c r="P1034" s="4">
        <v>96950</v>
      </c>
      <c r="Q1034" t="s">
        <v>119</v>
      </c>
      <c r="S1034" s="5">
        <v>16702348866</v>
      </c>
      <c r="U1034">
        <v>238910</v>
      </c>
      <c r="V1034" t="s">
        <v>120</v>
      </c>
      <c r="X1034" t="s">
        <v>680</v>
      </c>
      <c r="Y1034" t="s">
        <v>681</v>
      </c>
      <c r="AA1034" t="s">
        <v>682</v>
      </c>
      <c r="AB1034" t="s">
        <v>683</v>
      </c>
      <c r="AD1034" t="s">
        <v>141</v>
      </c>
      <c r="AE1034" t="s">
        <v>118</v>
      </c>
      <c r="AF1034" s="4">
        <v>96950</v>
      </c>
      <c r="AG1034" t="s">
        <v>119</v>
      </c>
      <c r="AI1034" s="5">
        <v>16702878866</v>
      </c>
      <c r="AK1034" t="s">
        <v>684</v>
      </c>
      <c r="BC1034" t="str">
        <f>"49-9071.00"</f>
        <v>49-9071.00</v>
      </c>
      <c r="BD1034" t="s">
        <v>240</v>
      </c>
      <c r="BE1034" t="s">
        <v>685</v>
      </c>
      <c r="BF1034" t="s">
        <v>686</v>
      </c>
      <c r="BG1034">
        <v>3</v>
      </c>
      <c r="BH1034">
        <v>3</v>
      </c>
      <c r="BI1034" s="1">
        <v>44835</v>
      </c>
      <c r="BJ1034" s="1">
        <v>45199</v>
      </c>
      <c r="BK1034" s="1">
        <v>44838</v>
      </c>
      <c r="BL1034" s="1">
        <v>45199</v>
      </c>
      <c r="BM1034">
        <v>40</v>
      </c>
      <c r="BN1034">
        <v>0</v>
      </c>
      <c r="BO1034">
        <v>8</v>
      </c>
      <c r="BP1034">
        <v>8</v>
      </c>
      <c r="BQ1034">
        <v>8</v>
      </c>
      <c r="BR1034">
        <v>8</v>
      </c>
      <c r="BS1034">
        <v>8</v>
      </c>
      <c r="BT1034">
        <v>0</v>
      </c>
      <c r="BU1034" t="str">
        <f>"7:30 AM"</f>
        <v>7:30 AM</v>
      </c>
      <c r="BV1034" t="str">
        <f>"4:30 PM"</f>
        <v>4:30 PM</v>
      </c>
      <c r="BW1034" t="s">
        <v>164</v>
      </c>
      <c r="BX1034">
        <v>0</v>
      </c>
      <c r="BY1034">
        <v>12</v>
      </c>
      <c r="BZ1034" t="s">
        <v>113</v>
      </c>
      <c r="CB1034" t="s">
        <v>687</v>
      </c>
      <c r="CC1034" t="s">
        <v>688</v>
      </c>
      <c r="CE1034" t="s">
        <v>556</v>
      </c>
      <c r="CF1034" t="s">
        <v>118</v>
      </c>
      <c r="CG1034" s="4">
        <v>96950</v>
      </c>
      <c r="CH1034" s="2">
        <v>8.7200000000000006</v>
      </c>
      <c r="CI1034" s="2">
        <v>8.7200000000000006</v>
      </c>
      <c r="CJ1034" s="2">
        <v>13.08</v>
      </c>
      <c r="CK1034" s="2">
        <v>13.08</v>
      </c>
      <c r="CL1034" t="s">
        <v>131</v>
      </c>
      <c r="CM1034" t="s">
        <v>557</v>
      </c>
      <c r="CN1034" t="s">
        <v>133</v>
      </c>
      <c r="CP1034" t="s">
        <v>113</v>
      </c>
      <c r="CQ1034" t="s">
        <v>134</v>
      </c>
      <c r="CR1034" t="s">
        <v>134</v>
      </c>
      <c r="CS1034" t="s">
        <v>134</v>
      </c>
      <c r="CT1034" t="s">
        <v>132</v>
      </c>
      <c r="CU1034" t="s">
        <v>134</v>
      </c>
      <c r="CV1034" t="s">
        <v>132</v>
      </c>
      <c r="CW1034" t="s">
        <v>689</v>
      </c>
      <c r="CX1034" s="5">
        <v>16702348866</v>
      </c>
      <c r="CY1034" t="s">
        <v>684</v>
      </c>
      <c r="CZ1034" t="s">
        <v>183</v>
      </c>
      <c r="DA1034" t="s">
        <v>134</v>
      </c>
      <c r="DB1034" t="s">
        <v>113</v>
      </c>
    </row>
    <row r="1035" spans="1:111" ht="14.45" customHeight="1" x14ac:dyDescent="0.25">
      <c r="A1035" t="s">
        <v>690</v>
      </c>
      <c r="B1035" t="s">
        <v>187</v>
      </c>
      <c r="C1035" s="1">
        <v>44728.975371180553</v>
      </c>
      <c r="D1035" s="1">
        <v>44838</v>
      </c>
      <c r="E1035" t="s">
        <v>170</v>
      </c>
      <c r="G1035" t="s">
        <v>113</v>
      </c>
      <c r="H1035" t="s">
        <v>113</v>
      </c>
      <c r="I1035" t="s">
        <v>113</v>
      </c>
      <c r="J1035" t="s">
        <v>691</v>
      </c>
      <c r="K1035" t="s">
        <v>692</v>
      </c>
      <c r="L1035" t="s">
        <v>693</v>
      </c>
      <c r="M1035" t="s">
        <v>694</v>
      </c>
      <c r="N1035" t="s">
        <v>695</v>
      </c>
      <c r="O1035" t="s">
        <v>118</v>
      </c>
      <c r="P1035" s="4">
        <v>96952</v>
      </c>
      <c r="Q1035" t="s">
        <v>119</v>
      </c>
      <c r="R1035" t="s">
        <v>696</v>
      </c>
      <c r="S1035" s="5">
        <v>16704330105</v>
      </c>
      <c r="U1035">
        <v>445110</v>
      </c>
      <c r="V1035" t="s">
        <v>120</v>
      </c>
      <c r="X1035" t="s">
        <v>697</v>
      </c>
      <c r="Y1035" t="s">
        <v>698</v>
      </c>
      <c r="AA1035" t="s">
        <v>390</v>
      </c>
      <c r="AB1035" t="s">
        <v>693</v>
      </c>
      <c r="AC1035" t="s">
        <v>694</v>
      </c>
      <c r="AD1035" t="s">
        <v>695</v>
      </c>
      <c r="AE1035" t="s">
        <v>118</v>
      </c>
      <c r="AF1035" s="4">
        <v>96952</v>
      </c>
      <c r="AG1035" t="s">
        <v>119</v>
      </c>
      <c r="AH1035" t="s">
        <v>696</v>
      </c>
      <c r="AI1035" s="5">
        <v>16704330105</v>
      </c>
      <c r="AK1035" t="s">
        <v>699</v>
      </c>
      <c r="BC1035" t="str">
        <f>"43-5081.03"</f>
        <v>43-5081.03</v>
      </c>
      <c r="BD1035" t="s">
        <v>700</v>
      </c>
      <c r="BE1035" t="s">
        <v>701</v>
      </c>
      <c r="BF1035" t="s">
        <v>702</v>
      </c>
      <c r="BG1035">
        <v>2</v>
      </c>
      <c r="BH1035">
        <v>2</v>
      </c>
      <c r="BI1035" s="1">
        <v>44819</v>
      </c>
      <c r="BJ1035" s="1">
        <v>45183</v>
      </c>
      <c r="BK1035" s="1">
        <v>44838</v>
      </c>
      <c r="BL1035" s="1">
        <v>45183</v>
      </c>
      <c r="BM1035">
        <v>35</v>
      </c>
      <c r="BN1035">
        <v>0</v>
      </c>
      <c r="BO1035">
        <v>7</v>
      </c>
      <c r="BP1035">
        <v>7</v>
      </c>
      <c r="BQ1035">
        <v>7</v>
      </c>
      <c r="BR1035">
        <v>7</v>
      </c>
      <c r="BS1035">
        <v>7</v>
      </c>
      <c r="BT1035">
        <v>0</v>
      </c>
      <c r="BU1035" t="str">
        <f>"9:00 PM"</f>
        <v>9:00 PM</v>
      </c>
      <c r="BV1035" t="str">
        <f>"5:00 PM"</f>
        <v>5:00 PM</v>
      </c>
      <c r="BW1035" t="s">
        <v>128</v>
      </c>
      <c r="BX1035">
        <v>0</v>
      </c>
      <c r="BY1035">
        <v>6</v>
      </c>
      <c r="BZ1035" t="s">
        <v>113</v>
      </c>
      <c r="CB1035" t="s">
        <v>696</v>
      </c>
      <c r="CC1035" t="s">
        <v>703</v>
      </c>
      <c r="CD1035" t="s">
        <v>694</v>
      </c>
      <c r="CE1035" t="s">
        <v>695</v>
      </c>
      <c r="CF1035" t="s">
        <v>118</v>
      </c>
      <c r="CG1035" s="4">
        <v>96952</v>
      </c>
      <c r="CH1035" s="2">
        <v>7.92</v>
      </c>
      <c r="CI1035" s="2">
        <v>7.92</v>
      </c>
      <c r="CJ1035" s="2">
        <v>11.88</v>
      </c>
      <c r="CK1035" s="2">
        <v>11.88</v>
      </c>
      <c r="CL1035" t="s">
        <v>131</v>
      </c>
      <c r="CM1035" t="s">
        <v>696</v>
      </c>
      <c r="CN1035" t="s">
        <v>133</v>
      </c>
      <c r="CP1035" t="s">
        <v>113</v>
      </c>
      <c r="CQ1035" t="s">
        <v>134</v>
      </c>
      <c r="CR1035" t="s">
        <v>113</v>
      </c>
      <c r="CS1035" t="s">
        <v>134</v>
      </c>
      <c r="CT1035" t="s">
        <v>132</v>
      </c>
      <c r="CU1035" t="s">
        <v>134</v>
      </c>
      <c r="CV1035" t="s">
        <v>132</v>
      </c>
      <c r="CW1035" t="s">
        <v>696</v>
      </c>
      <c r="CX1035" s="5">
        <v>16704330105</v>
      </c>
      <c r="CY1035" t="s">
        <v>699</v>
      </c>
      <c r="CZ1035" t="s">
        <v>533</v>
      </c>
      <c r="DA1035" t="s">
        <v>134</v>
      </c>
      <c r="DB1035" t="s">
        <v>113</v>
      </c>
    </row>
    <row r="1036" spans="1:111" ht="14.45" customHeight="1" x14ac:dyDescent="0.25">
      <c r="A1036" t="s">
        <v>704</v>
      </c>
      <c r="B1036" t="s">
        <v>356</v>
      </c>
      <c r="C1036" s="1">
        <v>44715.799439467592</v>
      </c>
      <c r="D1036" s="1">
        <v>44838</v>
      </c>
      <c r="E1036" t="s">
        <v>170</v>
      </c>
      <c r="G1036" t="s">
        <v>134</v>
      </c>
      <c r="H1036" t="s">
        <v>113</v>
      </c>
      <c r="I1036" t="s">
        <v>113</v>
      </c>
      <c r="J1036" t="s">
        <v>705</v>
      </c>
      <c r="K1036" t="s">
        <v>706</v>
      </c>
      <c r="L1036" t="s">
        <v>707</v>
      </c>
      <c r="M1036" t="s">
        <v>141</v>
      </c>
      <c r="N1036" t="s">
        <v>708</v>
      </c>
      <c r="O1036" t="s">
        <v>118</v>
      </c>
      <c r="P1036" s="4">
        <v>96950</v>
      </c>
      <c r="Q1036" t="s">
        <v>119</v>
      </c>
      <c r="S1036" s="5">
        <v>16702331530</v>
      </c>
      <c r="U1036">
        <v>31181</v>
      </c>
      <c r="V1036" t="s">
        <v>120</v>
      </c>
      <c r="X1036" t="s">
        <v>709</v>
      </c>
      <c r="Y1036" t="s">
        <v>710</v>
      </c>
      <c r="AA1036" t="s">
        <v>711</v>
      </c>
      <c r="AB1036" t="s">
        <v>707</v>
      </c>
      <c r="AC1036" t="s">
        <v>141</v>
      </c>
      <c r="AD1036" t="s">
        <v>708</v>
      </c>
      <c r="AE1036" t="s">
        <v>118</v>
      </c>
      <c r="AF1036" s="4">
        <v>96950</v>
      </c>
      <c r="AG1036" t="s">
        <v>119</v>
      </c>
      <c r="AI1036" s="5">
        <v>16702331530</v>
      </c>
      <c r="AK1036" t="s">
        <v>712</v>
      </c>
      <c r="BC1036" t="str">
        <f>"35-2014.00"</f>
        <v>35-2014.00</v>
      </c>
      <c r="BD1036" t="s">
        <v>287</v>
      </c>
      <c r="BE1036" t="s">
        <v>713</v>
      </c>
      <c r="BF1036" t="s">
        <v>412</v>
      </c>
      <c r="BG1036">
        <v>1</v>
      </c>
      <c r="BI1036" s="1">
        <v>44835</v>
      </c>
      <c r="BJ1036" s="1">
        <v>45199</v>
      </c>
      <c r="BM1036">
        <v>35</v>
      </c>
      <c r="BN1036">
        <v>6</v>
      </c>
      <c r="BO1036">
        <v>6</v>
      </c>
      <c r="BP1036">
        <v>6</v>
      </c>
      <c r="BQ1036">
        <v>0</v>
      </c>
      <c r="BR1036">
        <v>5</v>
      </c>
      <c r="BS1036">
        <v>6</v>
      </c>
      <c r="BT1036">
        <v>6</v>
      </c>
      <c r="BU1036" t="str">
        <f>"10:00 AM"</f>
        <v>10:00 AM</v>
      </c>
      <c r="BV1036" t="str">
        <f>"9:30 PM"</f>
        <v>9:30 PM</v>
      </c>
      <c r="BW1036" t="s">
        <v>164</v>
      </c>
      <c r="BX1036">
        <v>0</v>
      </c>
      <c r="BY1036">
        <v>12</v>
      </c>
      <c r="BZ1036" t="s">
        <v>113</v>
      </c>
      <c r="CB1036" t="s">
        <v>714</v>
      </c>
      <c r="CC1036" t="s">
        <v>707</v>
      </c>
      <c r="CD1036" t="s">
        <v>141</v>
      </c>
      <c r="CE1036" t="s">
        <v>708</v>
      </c>
      <c r="CF1036" t="s">
        <v>118</v>
      </c>
      <c r="CG1036" s="4">
        <v>96950</v>
      </c>
      <c r="CH1036" s="2">
        <v>8.17</v>
      </c>
      <c r="CI1036" s="2">
        <v>8.17</v>
      </c>
      <c r="CJ1036" s="2">
        <v>12.26</v>
      </c>
      <c r="CK1036" s="2">
        <v>12.26</v>
      </c>
      <c r="CL1036" t="s">
        <v>131</v>
      </c>
      <c r="CM1036" t="s">
        <v>183</v>
      </c>
      <c r="CN1036" t="s">
        <v>133</v>
      </c>
      <c r="CP1036" t="s">
        <v>113</v>
      </c>
      <c r="CQ1036" t="s">
        <v>134</v>
      </c>
      <c r="CR1036" t="s">
        <v>113</v>
      </c>
      <c r="CS1036" t="s">
        <v>134</v>
      </c>
      <c r="CT1036" t="s">
        <v>132</v>
      </c>
      <c r="CU1036" t="s">
        <v>134</v>
      </c>
      <c r="CV1036" t="s">
        <v>132</v>
      </c>
      <c r="CW1036" t="s">
        <v>715</v>
      </c>
      <c r="CX1036" s="5">
        <v>16702331530</v>
      </c>
      <c r="CY1036" t="s">
        <v>712</v>
      </c>
      <c r="CZ1036" t="s">
        <v>716</v>
      </c>
      <c r="DA1036" t="s">
        <v>134</v>
      </c>
      <c r="DB1036" t="s">
        <v>113</v>
      </c>
      <c r="DC1036" t="s">
        <v>709</v>
      </c>
      <c r="DD1036" t="s">
        <v>710</v>
      </c>
      <c r="DE1036" t="s">
        <v>183</v>
      </c>
    </row>
    <row r="1037" spans="1:111" ht="14.45" customHeight="1" x14ac:dyDescent="0.25">
      <c r="A1037" t="s">
        <v>717</v>
      </c>
      <c r="B1037" t="s">
        <v>356</v>
      </c>
      <c r="C1037" s="1">
        <v>44734.080501736113</v>
      </c>
      <c r="D1037" s="1">
        <v>44838</v>
      </c>
      <c r="E1037" t="s">
        <v>170</v>
      </c>
      <c r="G1037" t="s">
        <v>113</v>
      </c>
      <c r="H1037" t="s">
        <v>113</v>
      </c>
      <c r="I1037" t="s">
        <v>113</v>
      </c>
      <c r="J1037" t="s">
        <v>314</v>
      </c>
      <c r="K1037" t="s">
        <v>294</v>
      </c>
      <c r="L1037" t="s">
        <v>295</v>
      </c>
      <c r="M1037" t="s">
        <v>296</v>
      </c>
      <c r="N1037" t="s">
        <v>117</v>
      </c>
      <c r="O1037" t="s">
        <v>118</v>
      </c>
      <c r="P1037" s="4">
        <v>96950</v>
      </c>
      <c r="Q1037" t="s">
        <v>119</v>
      </c>
      <c r="S1037" s="5">
        <v>16703223311</v>
      </c>
      <c r="T1037">
        <v>4504</v>
      </c>
      <c r="U1037">
        <v>72111</v>
      </c>
      <c r="V1037" t="s">
        <v>120</v>
      </c>
      <c r="X1037" t="s">
        <v>142</v>
      </c>
      <c r="Y1037" t="s">
        <v>315</v>
      </c>
      <c r="AA1037" t="s">
        <v>298</v>
      </c>
      <c r="AB1037" t="s">
        <v>295</v>
      </c>
      <c r="AC1037" t="s">
        <v>296</v>
      </c>
      <c r="AD1037" t="s">
        <v>117</v>
      </c>
      <c r="AE1037" t="s">
        <v>118</v>
      </c>
      <c r="AF1037" s="4">
        <v>96950</v>
      </c>
      <c r="AG1037" t="s">
        <v>119</v>
      </c>
      <c r="AI1037" s="5">
        <v>16703223311</v>
      </c>
      <c r="AJ1037">
        <v>4504</v>
      </c>
      <c r="AK1037" t="s">
        <v>299</v>
      </c>
      <c r="BC1037" t="str">
        <f>"51-3011.00"</f>
        <v>51-3011.00</v>
      </c>
      <c r="BD1037" t="s">
        <v>718</v>
      </c>
      <c r="BE1037" t="s">
        <v>719</v>
      </c>
      <c r="BF1037" t="s">
        <v>720</v>
      </c>
      <c r="BG1037">
        <v>2</v>
      </c>
      <c r="BI1037" s="1">
        <v>44835</v>
      </c>
      <c r="BJ1037" s="1">
        <v>45199</v>
      </c>
      <c r="BM1037">
        <v>40</v>
      </c>
      <c r="BN1037">
        <v>0</v>
      </c>
      <c r="BO1037">
        <v>8</v>
      </c>
      <c r="BP1037">
        <v>8</v>
      </c>
      <c r="BQ1037">
        <v>8</v>
      </c>
      <c r="BR1037">
        <v>8</v>
      </c>
      <c r="BS1037">
        <v>8</v>
      </c>
      <c r="BT1037">
        <v>0</v>
      </c>
      <c r="BU1037" t="str">
        <f>"8:00 AM"</f>
        <v>8:00 AM</v>
      </c>
      <c r="BV1037" t="str">
        <f>"5:00 PM"</f>
        <v>5:00 PM</v>
      </c>
      <c r="BW1037" t="s">
        <v>164</v>
      </c>
      <c r="BX1037">
        <v>2</v>
      </c>
      <c r="BY1037">
        <v>12</v>
      </c>
      <c r="BZ1037" t="s">
        <v>134</v>
      </c>
      <c r="CA1037">
        <v>2</v>
      </c>
      <c r="CB1037" t="s">
        <v>721</v>
      </c>
      <c r="CC1037" t="s">
        <v>295</v>
      </c>
      <c r="CD1037" t="s">
        <v>296</v>
      </c>
      <c r="CE1037" t="s">
        <v>117</v>
      </c>
      <c r="CF1037" t="s">
        <v>118</v>
      </c>
      <c r="CG1037" s="4">
        <v>96950</v>
      </c>
      <c r="CH1037" s="2">
        <v>10.27</v>
      </c>
      <c r="CI1037" s="2">
        <v>10.27</v>
      </c>
      <c r="CJ1037" s="2">
        <v>15.41</v>
      </c>
      <c r="CK1037" s="2">
        <v>15.41</v>
      </c>
      <c r="CL1037" t="s">
        <v>131</v>
      </c>
      <c r="CM1037" t="s">
        <v>304</v>
      </c>
      <c r="CN1037" t="s">
        <v>133</v>
      </c>
      <c r="CP1037" t="s">
        <v>113</v>
      </c>
      <c r="CQ1037" t="s">
        <v>134</v>
      </c>
      <c r="CR1037" t="s">
        <v>113</v>
      </c>
      <c r="CS1037" t="s">
        <v>134</v>
      </c>
      <c r="CT1037" t="s">
        <v>132</v>
      </c>
      <c r="CU1037" t="s">
        <v>134</v>
      </c>
      <c r="CV1037" t="s">
        <v>134</v>
      </c>
      <c r="CW1037" t="s">
        <v>305</v>
      </c>
      <c r="CX1037" s="5">
        <v>16703223311</v>
      </c>
      <c r="CY1037" t="s">
        <v>306</v>
      </c>
      <c r="CZ1037" t="s">
        <v>307</v>
      </c>
      <c r="DA1037" t="s">
        <v>134</v>
      </c>
      <c r="DB1037" t="s">
        <v>113</v>
      </c>
      <c r="DC1037" t="s">
        <v>308</v>
      </c>
      <c r="DD1037" t="s">
        <v>309</v>
      </c>
      <c r="DE1037" t="s">
        <v>246</v>
      </c>
      <c r="DF1037" t="s">
        <v>310</v>
      </c>
      <c r="DG1037" t="s">
        <v>311</v>
      </c>
    </row>
    <row r="1038" spans="1:111" ht="14.45" customHeight="1" x14ac:dyDescent="0.25">
      <c r="A1038" t="s">
        <v>722</v>
      </c>
      <c r="B1038" t="s">
        <v>313</v>
      </c>
      <c r="C1038" s="1">
        <v>44733.014149652779</v>
      </c>
      <c r="D1038" s="1">
        <v>44838</v>
      </c>
      <c r="E1038" t="s">
        <v>170</v>
      </c>
      <c r="G1038" t="s">
        <v>113</v>
      </c>
      <c r="H1038" t="s">
        <v>113</v>
      </c>
      <c r="I1038" t="s">
        <v>113</v>
      </c>
      <c r="J1038" t="s">
        <v>383</v>
      </c>
      <c r="L1038" t="s">
        <v>384</v>
      </c>
      <c r="N1038" t="s">
        <v>117</v>
      </c>
      <c r="O1038" t="s">
        <v>118</v>
      </c>
      <c r="P1038" s="4">
        <v>96950</v>
      </c>
      <c r="Q1038" t="s">
        <v>119</v>
      </c>
      <c r="R1038" t="s">
        <v>386</v>
      </c>
      <c r="S1038" s="5">
        <v>16702881463</v>
      </c>
      <c r="U1038">
        <v>561320</v>
      </c>
      <c r="V1038" t="s">
        <v>120</v>
      </c>
      <c r="X1038" t="s">
        <v>387</v>
      </c>
      <c r="Y1038" t="s">
        <v>388</v>
      </c>
      <c r="Z1038" t="s">
        <v>389</v>
      </c>
      <c r="AA1038" t="s">
        <v>390</v>
      </c>
      <c r="AB1038" t="s">
        <v>384</v>
      </c>
      <c r="AD1038" t="s">
        <v>117</v>
      </c>
      <c r="AE1038" t="s">
        <v>118</v>
      </c>
      <c r="AF1038" s="4">
        <v>96950</v>
      </c>
      <c r="AG1038" t="s">
        <v>119</v>
      </c>
      <c r="AH1038" t="s">
        <v>386</v>
      </c>
      <c r="AI1038" s="5">
        <v>16702881463</v>
      </c>
      <c r="AK1038" t="s">
        <v>391</v>
      </c>
      <c r="BC1038" t="str">
        <f>"37-2011.00"</f>
        <v>37-2011.00</v>
      </c>
      <c r="BD1038" t="s">
        <v>125</v>
      </c>
      <c r="BE1038" t="s">
        <v>723</v>
      </c>
      <c r="BF1038" t="s">
        <v>724</v>
      </c>
      <c r="BG1038">
        <v>15</v>
      </c>
      <c r="BH1038">
        <v>12</v>
      </c>
      <c r="BI1038" s="1">
        <v>44835</v>
      </c>
      <c r="BJ1038" s="1">
        <v>45199</v>
      </c>
      <c r="BK1038" s="1">
        <v>44838</v>
      </c>
      <c r="BL1038" s="1">
        <v>45199</v>
      </c>
      <c r="BM1038">
        <v>35</v>
      </c>
      <c r="BN1038">
        <v>0</v>
      </c>
      <c r="BO1038">
        <v>7</v>
      </c>
      <c r="BP1038">
        <v>7</v>
      </c>
      <c r="BQ1038">
        <v>7</v>
      </c>
      <c r="BR1038">
        <v>7</v>
      </c>
      <c r="BS1038">
        <v>7</v>
      </c>
      <c r="BT1038">
        <v>0</v>
      </c>
      <c r="BU1038" t="str">
        <f>"9:00 PM"</f>
        <v>9:00 PM</v>
      </c>
      <c r="BV1038" t="str">
        <f>"5:00 PM"</f>
        <v>5:00 PM</v>
      </c>
      <c r="BW1038" t="s">
        <v>164</v>
      </c>
      <c r="BX1038">
        <v>1</v>
      </c>
      <c r="BY1038">
        <v>1</v>
      </c>
      <c r="BZ1038" t="s">
        <v>113</v>
      </c>
      <c r="CB1038" t="s">
        <v>725</v>
      </c>
      <c r="CC1038" t="s">
        <v>384</v>
      </c>
      <c r="CD1038" t="s">
        <v>396</v>
      </c>
      <c r="CE1038" t="s">
        <v>117</v>
      </c>
      <c r="CF1038" t="s">
        <v>118</v>
      </c>
      <c r="CG1038" s="4">
        <v>96950</v>
      </c>
      <c r="CH1038" s="2">
        <v>7.93</v>
      </c>
      <c r="CI1038" s="2">
        <v>7.93</v>
      </c>
      <c r="CJ1038" s="2">
        <v>11.9</v>
      </c>
      <c r="CK1038" s="2">
        <v>11.9</v>
      </c>
      <c r="CL1038" t="s">
        <v>131</v>
      </c>
      <c r="CM1038" t="s">
        <v>228</v>
      </c>
      <c r="CN1038" t="s">
        <v>133</v>
      </c>
      <c r="CP1038" t="s">
        <v>113</v>
      </c>
      <c r="CQ1038" t="s">
        <v>134</v>
      </c>
      <c r="CR1038" t="s">
        <v>134</v>
      </c>
      <c r="CS1038" t="s">
        <v>134</v>
      </c>
      <c r="CT1038" t="s">
        <v>134</v>
      </c>
      <c r="CU1038" t="s">
        <v>134</v>
      </c>
      <c r="CV1038" t="s">
        <v>134</v>
      </c>
      <c r="CW1038" t="s">
        <v>726</v>
      </c>
      <c r="CX1038" s="5">
        <v>16702881463</v>
      </c>
      <c r="CY1038" t="s">
        <v>391</v>
      </c>
      <c r="CZ1038" t="s">
        <v>727</v>
      </c>
      <c r="DA1038" t="s">
        <v>134</v>
      </c>
      <c r="DB1038" t="s">
        <v>113</v>
      </c>
    </row>
    <row r="1039" spans="1:111" ht="14.45" customHeight="1" x14ac:dyDescent="0.25">
      <c r="A1039" t="s">
        <v>728</v>
      </c>
      <c r="B1039" t="s">
        <v>187</v>
      </c>
      <c r="C1039" s="1">
        <v>44732.102721875002</v>
      </c>
      <c r="D1039" s="1">
        <v>44838</v>
      </c>
      <c r="E1039" t="s">
        <v>112</v>
      </c>
      <c r="F1039" s="1">
        <v>44833.833333333336</v>
      </c>
      <c r="G1039" t="s">
        <v>134</v>
      </c>
      <c r="H1039" t="s">
        <v>113</v>
      </c>
      <c r="I1039" t="s">
        <v>113</v>
      </c>
      <c r="J1039" t="s">
        <v>515</v>
      </c>
      <c r="K1039" t="s">
        <v>516</v>
      </c>
      <c r="L1039" t="s">
        <v>517</v>
      </c>
      <c r="M1039" t="s">
        <v>518</v>
      </c>
      <c r="N1039" t="s">
        <v>141</v>
      </c>
      <c r="O1039" t="s">
        <v>118</v>
      </c>
      <c r="P1039" s="4">
        <v>96950</v>
      </c>
      <c r="Q1039" t="s">
        <v>119</v>
      </c>
      <c r="S1039" s="5">
        <v>16702880360</v>
      </c>
      <c r="U1039">
        <v>48819</v>
      </c>
      <c r="V1039" t="s">
        <v>120</v>
      </c>
      <c r="X1039" t="s">
        <v>519</v>
      </c>
      <c r="Y1039" t="s">
        <v>520</v>
      </c>
      <c r="Z1039" t="s">
        <v>521</v>
      </c>
      <c r="AA1039" t="s">
        <v>522</v>
      </c>
      <c r="AB1039" t="s">
        <v>517</v>
      </c>
      <c r="AC1039" t="s">
        <v>518</v>
      </c>
      <c r="AD1039" t="s">
        <v>141</v>
      </c>
      <c r="AE1039" t="s">
        <v>118</v>
      </c>
      <c r="AF1039" s="4">
        <v>96950</v>
      </c>
      <c r="AG1039" t="s">
        <v>119</v>
      </c>
      <c r="AI1039" s="5">
        <v>16702880360</v>
      </c>
      <c r="AK1039" t="s">
        <v>523</v>
      </c>
      <c r="BC1039" t="str">
        <f>"49-3023.01"</f>
        <v>49-3023.01</v>
      </c>
      <c r="BD1039" t="s">
        <v>511</v>
      </c>
      <c r="BE1039" t="s">
        <v>729</v>
      </c>
      <c r="BF1039" t="s">
        <v>730</v>
      </c>
      <c r="BG1039">
        <v>2</v>
      </c>
      <c r="BH1039">
        <v>2</v>
      </c>
      <c r="BI1039" s="1">
        <v>44835</v>
      </c>
      <c r="BJ1039" s="1">
        <v>45199</v>
      </c>
      <c r="BK1039" s="1">
        <v>44838</v>
      </c>
      <c r="BL1039" s="1">
        <v>45199</v>
      </c>
      <c r="BM1039">
        <v>35</v>
      </c>
      <c r="BN1039">
        <v>0</v>
      </c>
      <c r="BO1039">
        <v>7</v>
      </c>
      <c r="BP1039">
        <v>7</v>
      </c>
      <c r="BQ1039">
        <v>7</v>
      </c>
      <c r="BR1039">
        <v>7</v>
      </c>
      <c r="BS1039">
        <v>7</v>
      </c>
      <c r="BT1039">
        <v>0</v>
      </c>
      <c r="BU1039" t="str">
        <f>"8:00 AM"</f>
        <v>8:00 AM</v>
      </c>
      <c r="BV1039" t="str">
        <f>"4:00 PM"</f>
        <v>4:00 PM</v>
      </c>
      <c r="BW1039" t="s">
        <v>164</v>
      </c>
      <c r="BX1039">
        <v>0</v>
      </c>
      <c r="BY1039">
        <v>12</v>
      </c>
      <c r="BZ1039" t="s">
        <v>113</v>
      </c>
      <c r="CB1039" s="3" t="s">
        <v>731</v>
      </c>
      <c r="CC1039" t="s">
        <v>732</v>
      </c>
      <c r="CD1039" t="s">
        <v>518</v>
      </c>
      <c r="CE1039" t="s">
        <v>141</v>
      </c>
      <c r="CF1039" t="s">
        <v>118</v>
      </c>
      <c r="CG1039" s="4">
        <v>96950</v>
      </c>
      <c r="CH1039" s="2">
        <v>8.35</v>
      </c>
      <c r="CI1039" s="2">
        <v>11.25</v>
      </c>
      <c r="CJ1039" s="2">
        <v>12.53</v>
      </c>
      <c r="CK1039" s="2">
        <v>16.88</v>
      </c>
      <c r="CL1039" t="s">
        <v>131</v>
      </c>
      <c r="CM1039" t="s">
        <v>530</v>
      </c>
      <c r="CN1039" t="s">
        <v>133</v>
      </c>
      <c r="CP1039" t="s">
        <v>113</v>
      </c>
      <c r="CQ1039" t="s">
        <v>134</v>
      </c>
      <c r="CR1039" t="s">
        <v>113</v>
      </c>
      <c r="CS1039" t="s">
        <v>134</v>
      </c>
      <c r="CT1039" t="s">
        <v>134</v>
      </c>
      <c r="CU1039" t="s">
        <v>134</v>
      </c>
      <c r="CV1039" t="s">
        <v>132</v>
      </c>
      <c r="CW1039" t="s">
        <v>531</v>
      </c>
      <c r="CX1039" s="5">
        <v>16702880360</v>
      </c>
      <c r="CY1039" t="s">
        <v>532</v>
      </c>
      <c r="CZ1039" t="s">
        <v>533</v>
      </c>
      <c r="DA1039" t="s">
        <v>134</v>
      </c>
      <c r="DB1039" t="s">
        <v>113</v>
      </c>
    </row>
    <row r="1040" spans="1:111" ht="14.45" customHeight="1" x14ac:dyDescent="0.25">
      <c r="A1040" t="s">
        <v>733</v>
      </c>
      <c r="B1040" t="s">
        <v>187</v>
      </c>
      <c r="C1040" s="1">
        <v>44734.086398726853</v>
      </c>
      <c r="D1040" s="1">
        <v>44838</v>
      </c>
      <c r="E1040" t="s">
        <v>170</v>
      </c>
      <c r="G1040" t="s">
        <v>113</v>
      </c>
      <c r="H1040" t="s">
        <v>113</v>
      </c>
      <c r="I1040" t="s">
        <v>113</v>
      </c>
      <c r="J1040" t="s">
        <v>314</v>
      </c>
      <c r="K1040" t="s">
        <v>294</v>
      </c>
      <c r="L1040" t="s">
        <v>295</v>
      </c>
      <c r="M1040" t="s">
        <v>296</v>
      </c>
      <c r="N1040" t="s">
        <v>117</v>
      </c>
      <c r="O1040" t="s">
        <v>118</v>
      </c>
      <c r="P1040" s="4">
        <v>96950</v>
      </c>
      <c r="Q1040" t="s">
        <v>119</v>
      </c>
      <c r="S1040" s="5">
        <v>16703223311</v>
      </c>
      <c r="T1040">
        <v>4504</v>
      </c>
      <c r="U1040">
        <v>72111</v>
      </c>
      <c r="V1040" t="s">
        <v>120</v>
      </c>
      <c r="X1040" t="s">
        <v>142</v>
      </c>
      <c r="Y1040" t="s">
        <v>297</v>
      </c>
      <c r="AA1040" t="s">
        <v>734</v>
      </c>
      <c r="AB1040" t="s">
        <v>295</v>
      </c>
      <c r="AC1040" t="s">
        <v>296</v>
      </c>
      <c r="AD1040" t="s">
        <v>117</v>
      </c>
      <c r="AE1040" t="s">
        <v>118</v>
      </c>
      <c r="AF1040" s="4">
        <v>96950</v>
      </c>
      <c r="AG1040" t="s">
        <v>119</v>
      </c>
      <c r="AI1040" s="5">
        <v>16703223311</v>
      </c>
      <c r="AJ1040">
        <v>4504</v>
      </c>
      <c r="AK1040" t="s">
        <v>299</v>
      </c>
      <c r="BC1040" t="str">
        <f>"35-9021.00"</f>
        <v>35-9021.00</v>
      </c>
      <c r="BD1040" t="s">
        <v>735</v>
      </c>
      <c r="BE1040" t="s">
        <v>736</v>
      </c>
      <c r="BF1040" t="s">
        <v>737</v>
      </c>
      <c r="BG1040">
        <v>4</v>
      </c>
      <c r="BH1040">
        <v>4</v>
      </c>
      <c r="BI1040" s="1">
        <v>44835</v>
      </c>
      <c r="BJ1040" s="1">
        <v>45199</v>
      </c>
      <c r="BK1040" s="1">
        <v>44838</v>
      </c>
      <c r="BL1040" s="1">
        <v>45199</v>
      </c>
      <c r="BM1040">
        <v>40</v>
      </c>
      <c r="BN1040">
        <v>0</v>
      </c>
      <c r="BO1040">
        <v>8</v>
      </c>
      <c r="BP1040">
        <v>8</v>
      </c>
      <c r="BQ1040">
        <v>8</v>
      </c>
      <c r="BR1040">
        <v>8</v>
      </c>
      <c r="BS1040">
        <v>8</v>
      </c>
      <c r="BT1040">
        <v>0</v>
      </c>
      <c r="BU1040" t="str">
        <f>"8:00 AM"</f>
        <v>8:00 AM</v>
      </c>
      <c r="BV1040" t="str">
        <f>"5:00 PM"</f>
        <v>5:00 PM</v>
      </c>
      <c r="BW1040" t="s">
        <v>164</v>
      </c>
      <c r="BX1040">
        <v>0</v>
      </c>
      <c r="BY1040">
        <v>3</v>
      </c>
      <c r="BZ1040" t="s">
        <v>113</v>
      </c>
      <c r="CB1040" t="s">
        <v>738</v>
      </c>
      <c r="CC1040" t="s">
        <v>295</v>
      </c>
      <c r="CD1040" t="s">
        <v>296</v>
      </c>
      <c r="CE1040" t="s">
        <v>117</v>
      </c>
      <c r="CF1040" t="s">
        <v>118</v>
      </c>
      <c r="CG1040" s="4">
        <v>96950</v>
      </c>
      <c r="CH1040" s="2">
        <v>7.55</v>
      </c>
      <c r="CI1040" s="2">
        <v>7.55</v>
      </c>
      <c r="CJ1040" s="2">
        <v>11.33</v>
      </c>
      <c r="CK1040" s="2">
        <v>11.33</v>
      </c>
      <c r="CL1040" t="s">
        <v>131</v>
      </c>
      <c r="CM1040" t="s">
        <v>304</v>
      </c>
      <c r="CN1040" t="s">
        <v>133</v>
      </c>
      <c r="CP1040" t="s">
        <v>113</v>
      </c>
      <c r="CQ1040" t="s">
        <v>134</v>
      </c>
      <c r="CR1040" t="s">
        <v>113</v>
      </c>
      <c r="CS1040" t="s">
        <v>134</v>
      </c>
      <c r="CT1040" t="s">
        <v>132</v>
      </c>
      <c r="CU1040" t="s">
        <v>134</v>
      </c>
      <c r="CV1040" t="s">
        <v>134</v>
      </c>
      <c r="CW1040" t="s">
        <v>305</v>
      </c>
      <c r="CX1040" s="5">
        <v>16703223311</v>
      </c>
      <c r="CY1040" t="s">
        <v>306</v>
      </c>
      <c r="CZ1040" t="s">
        <v>307</v>
      </c>
      <c r="DA1040" t="s">
        <v>134</v>
      </c>
      <c r="DB1040" t="s">
        <v>113</v>
      </c>
      <c r="DC1040" t="s">
        <v>308</v>
      </c>
      <c r="DD1040" t="s">
        <v>309</v>
      </c>
      <c r="DE1040" t="s">
        <v>246</v>
      </c>
      <c r="DF1040" t="s">
        <v>310</v>
      </c>
      <c r="DG1040" t="s">
        <v>311</v>
      </c>
    </row>
    <row r="1041" spans="1:111" ht="14.45" customHeight="1" x14ac:dyDescent="0.25">
      <c r="A1041" t="s">
        <v>739</v>
      </c>
      <c r="B1041" t="s">
        <v>187</v>
      </c>
      <c r="C1041" s="1">
        <v>44734.060300810183</v>
      </c>
      <c r="D1041" s="1">
        <v>44838</v>
      </c>
      <c r="E1041" t="s">
        <v>112</v>
      </c>
      <c r="F1041" s="1">
        <v>44833.833333333336</v>
      </c>
      <c r="G1041" t="s">
        <v>113</v>
      </c>
      <c r="H1041" t="s">
        <v>113</v>
      </c>
      <c r="I1041" t="s">
        <v>113</v>
      </c>
      <c r="J1041" t="s">
        <v>740</v>
      </c>
      <c r="L1041" t="s">
        <v>741</v>
      </c>
      <c r="M1041" t="s">
        <v>742</v>
      </c>
      <c r="N1041" t="s">
        <v>695</v>
      </c>
      <c r="O1041" t="s">
        <v>118</v>
      </c>
      <c r="P1041" s="4">
        <v>96952</v>
      </c>
      <c r="Q1041" t="s">
        <v>119</v>
      </c>
      <c r="S1041" s="5">
        <v>16704331577</v>
      </c>
      <c r="U1041">
        <v>721120</v>
      </c>
      <c r="V1041" t="s">
        <v>120</v>
      </c>
      <c r="X1041" t="s">
        <v>743</v>
      </c>
      <c r="Y1041" t="s">
        <v>744</v>
      </c>
      <c r="Z1041" t="s">
        <v>745</v>
      </c>
      <c r="AA1041" t="s">
        <v>746</v>
      </c>
      <c r="AB1041" t="s">
        <v>747</v>
      </c>
      <c r="AC1041" t="s">
        <v>742</v>
      </c>
      <c r="AD1041" t="s">
        <v>695</v>
      </c>
      <c r="AE1041" t="s">
        <v>118</v>
      </c>
      <c r="AF1041" s="4">
        <v>96952</v>
      </c>
      <c r="AG1041" t="s">
        <v>119</v>
      </c>
      <c r="AI1041" s="5">
        <v>16704331577</v>
      </c>
      <c r="AK1041" t="s">
        <v>748</v>
      </c>
      <c r="BC1041" t="str">
        <f>"27-3091.00"</f>
        <v>27-3091.00</v>
      </c>
      <c r="BD1041" t="s">
        <v>749</v>
      </c>
      <c r="BE1041" t="s">
        <v>750</v>
      </c>
      <c r="BF1041" t="s">
        <v>751</v>
      </c>
      <c r="BG1041">
        <v>1</v>
      </c>
      <c r="BH1041">
        <v>1</v>
      </c>
      <c r="BI1041" s="1">
        <v>44835</v>
      </c>
      <c r="BJ1041" s="1">
        <v>45199</v>
      </c>
      <c r="BK1041" s="1">
        <v>44838</v>
      </c>
      <c r="BL1041" s="1">
        <v>45199</v>
      </c>
      <c r="BM1041">
        <v>35</v>
      </c>
      <c r="BN1041">
        <v>0</v>
      </c>
      <c r="BO1041">
        <v>7</v>
      </c>
      <c r="BP1041">
        <v>7</v>
      </c>
      <c r="BQ1041">
        <v>7</v>
      </c>
      <c r="BR1041">
        <v>7</v>
      </c>
      <c r="BS1041">
        <v>7</v>
      </c>
      <c r="BT1041">
        <v>0</v>
      </c>
      <c r="BU1041" t="str">
        <f>"9:00 AM"</f>
        <v>9:00 AM</v>
      </c>
      <c r="BV1041" t="str">
        <f>"5:00 PM"</f>
        <v>5:00 PM</v>
      </c>
      <c r="BW1041" t="s">
        <v>164</v>
      </c>
      <c r="BX1041">
        <v>0</v>
      </c>
      <c r="BY1041">
        <v>24</v>
      </c>
      <c r="BZ1041" t="s">
        <v>113</v>
      </c>
      <c r="CB1041" t="s">
        <v>752</v>
      </c>
      <c r="CC1041" t="s">
        <v>753</v>
      </c>
      <c r="CD1041" t="s">
        <v>747</v>
      </c>
      <c r="CE1041" t="s">
        <v>695</v>
      </c>
      <c r="CF1041" t="s">
        <v>118</v>
      </c>
      <c r="CG1041" s="4">
        <v>96952</v>
      </c>
      <c r="CH1041" s="2">
        <v>14.98</v>
      </c>
      <c r="CI1041" s="2">
        <v>14.98</v>
      </c>
      <c r="CJ1041" s="2">
        <v>0</v>
      </c>
      <c r="CK1041" s="2">
        <v>0</v>
      </c>
      <c r="CL1041" t="s">
        <v>131</v>
      </c>
      <c r="CM1041" t="s">
        <v>183</v>
      </c>
      <c r="CN1041" t="s">
        <v>133</v>
      </c>
      <c r="CP1041" t="s">
        <v>113</v>
      </c>
      <c r="CQ1041" t="s">
        <v>134</v>
      </c>
      <c r="CR1041" t="s">
        <v>113</v>
      </c>
      <c r="CS1041" t="s">
        <v>113</v>
      </c>
      <c r="CT1041" t="s">
        <v>134</v>
      </c>
      <c r="CU1041" t="s">
        <v>134</v>
      </c>
      <c r="CV1041" t="s">
        <v>132</v>
      </c>
      <c r="CW1041" t="s">
        <v>754</v>
      </c>
      <c r="CX1041" s="5">
        <v>16704331577</v>
      </c>
      <c r="CY1041" t="s">
        <v>748</v>
      </c>
      <c r="CZ1041" t="s">
        <v>755</v>
      </c>
      <c r="DA1041" t="s">
        <v>134</v>
      </c>
      <c r="DB1041" t="s">
        <v>113</v>
      </c>
    </row>
    <row r="1042" spans="1:111" ht="14.45" customHeight="1" x14ac:dyDescent="0.25">
      <c r="A1042" t="s">
        <v>756</v>
      </c>
      <c r="B1042" t="s">
        <v>111</v>
      </c>
      <c r="C1042" s="1">
        <v>44741.350890856484</v>
      </c>
      <c r="D1042" s="1">
        <v>44838</v>
      </c>
      <c r="E1042" t="s">
        <v>112</v>
      </c>
      <c r="F1042" s="1">
        <v>44786.833333333336</v>
      </c>
      <c r="G1042" t="s">
        <v>113</v>
      </c>
      <c r="H1042" t="s">
        <v>113</v>
      </c>
      <c r="I1042" t="s">
        <v>113</v>
      </c>
      <c r="J1042" t="s">
        <v>583</v>
      </c>
      <c r="L1042" t="s">
        <v>584</v>
      </c>
      <c r="M1042" t="s">
        <v>585</v>
      </c>
      <c r="N1042" t="s">
        <v>586</v>
      </c>
      <c r="O1042" t="s">
        <v>118</v>
      </c>
      <c r="P1042" s="4">
        <v>96950</v>
      </c>
      <c r="Q1042" t="s">
        <v>119</v>
      </c>
      <c r="S1042" s="5">
        <v>16702342127</v>
      </c>
      <c r="U1042">
        <v>56132</v>
      </c>
      <c r="V1042" t="s">
        <v>120</v>
      </c>
      <c r="X1042" t="s">
        <v>587</v>
      </c>
      <c r="Y1042" t="s">
        <v>588</v>
      </c>
      <c r="Z1042" t="s">
        <v>589</v>
      </c>
      <c r="AA1042" t="s">
        <v>590</v>
      </c>
      <c r="AB1042" t="s">
        <v>584</v>
      </c>
      <c r="AC1042" t="s">
        <v>585</v>
      </c>
      <c r="AD1042" t="s">
        <v>586</v>
      </c>
      <c r="AE1042" t="s">
        <v>118</v>
      </c>
      <c r="AF1042" s="4">
        <v>96950</v>
      </c>
      <c r="AG1042" t="s">
        <v>119</v>
      </c>
      <c r="AI1042" s="5">
        <v>16702342127</v>
      </c>
      <c r="AK1042" t="s">
        <v>591</v>
      </c>
      <c r="BC1042" t="str">
        <f>"49-9071.00"</f>
        <v>49-9071.00</v>
      </c>
      <c r="BD1042" t="s">
        <v>240</v>
      </c>
      <c r="BE1042" t="s">
        <v>592</v>
      </c>
      <c r="BF1042" t="s">
        <v>593</v>
      </c>
      <c r="BG1042">
        <v>10</v>
      </c>
      <c r="BI1042" s="1">
        <v>44788</v>
      </c>
      <c r="BJ1042" s="1">
        <v>45152</v>
      </c>
      <c r="BM1042">
        <v>35</v>
      </c>
      <c r="BN1042">
        <v>0</v>
      </c>
      <c r="BO1042">
        <v>7</v>
      </c>
      <c r="BP1042">
        <v>7</v>
      </c>
      <c r="BQ1042">
        <v>7</v>
      </c>
      <c r="BR1042">
        <v>7</v>
      </c>
      <c r="BS1042">
        <v>7</v>
      </c>
      <c r="BT1042">
        <v>0</v>
      </c>
      <c r="BU1042" t="str">
        <f>"9:00 AM"</f>
        <v>9:00 AM</v>
      </c>
      <c r="BV1042" t="str">
        <f>"5:00 PM"</f>
        <v>5:00 PM</v>
      </c>
      <c r="BW1042" t="s">
        <v>164</v>
      </c>
      <c r="BX1042">
        <v>0</v>
      </c>
      <c r="BY1042">
        <v>12</v>
      </c>
      <c r="BZ1042" t="s">
        <v>113</v>
      </c>
      <c r="CB1042" t="s">
        <v>594</v>
      </c>
      <c r="CC1042" t="s">
        <v>584</v>
      </c>
      <c r="CD1042" t="s">
        <v>585</v>
      </c>
      <c r="CE1042" t="s">
        <v>586</v>
      </c>
      <c r="CF1042" t="s">
        <v>118</v>
      </c>
      <c r="CG1042" s="4">
        <v>96950</v>
      </c>
      <c r="CH1042" s="2">
        <v>8.7200000000000006</v>
      </c>
      <c r="CI1042" s="2">
        <v>8.7200000000000006</v>
      </c>
      <c r="CJ1042" s="2">
        <v>13.08</v>
      </c>
      <c r="CK1042" s="2">
        <v>13.08</v>
      </c>
      <c r="CL1042" t="s">
        <v>131</v>
      </c>
      <c r="CM1042" t="s">
        <v>132</v>
      </c>
      <c r="CN1042" t="s">
        <v>133</v>
      </c>
      <c r="CP1042" t="s">
        <v>113</v>
      </c>
      <c r="CQ1042" t="s">
        <v>134</v>
      </c>
      <c r="CR1042" t="s">
        <v>113</v>
      </c>
      <c r="CS1042" t="s">
        <v>134</v>
      </c>
      <c r="CT1042" t="s">
        <v>132</v>
      </c>
      <c r="CU1042" t="s">
        <v>134</v>
      </c>
      <c r="CV1042" t="s">
        <v>132</v>
      </c>
      <c r="CW1042" t="s">
        <v>595</v>
      </c>
      <c r="CX1042" s="5">
        <v>16702342127</v>
      </c>
      <c r="CY1042" t="s">
        <v>591</v>
      </c>
      <c r="CZ1042" t="s">
        <v>533</v>
      </c>
      <c r="DA1042" t="s">
        <v>134</v>
      </c>
      <c r="DB1042" t="s">
        <v>113</v>
      </c>
    </row>
    <row r="1043" spans="1:111" ht="14.45" customHeight="1" x14ac:dyDescent="0.25">
      <c r="A1043" t="s">
        <v>757</v>
      </c>
      <c r="B1043" t="s">
        <v>187</v>
      </c>
      <c r="C1043" s="1">
        <v>44733.134111689818</v>
      </c>
      <c r="D1043" s="1">
        <v>44838</v>
      </c>
      <c r="E1043" t="s">
        <v>170</v>
      </c>
      <c r="G1043" t="s">
        <v>134</v>
      </c>
      <c r="H1043" t="s">
        <v>113</v>
      </c>
      <c r="I1043" t="s">
        <v>113</v>
      </c>
      <c r="J1043" t="s">
        <v>758</v>
      </c>
      <c r="K1043" t="s">
        <v>759</v>
      </c>
      <c r="L1043" t="s">
        <v>760</v>
      </c>
      <c r="N1043" t="s">
        <v>141</v>
      </c>
      <c r="O1043" t="s">
        <v>118</v>
      </c>
      <c r="P1043" s="4">
        <v>96950</v>
      </c>
      <c r="Q1043" t="s">
        <v>119</v>
      </c>
      <c r="R1043" t="s">
        <v>761</v>
      </c>
      <c r="S1043" s="5">
        <v>16702352222</v>
      </c>
      <c r="U1043">
        <v>236220</v>
      </c>
      <c r="V1043" t="s">
        <v>120</v>
      </c>
      <c r="X1043" t="s">
        <v>762</v>
      </c>
      <c r="Y1043" t="s">
        <v>763</v>
      </c>
      <c r="Z1043" t="s">
        <v>214</v>
      </c>
      <c r="AA1043" t="s">
        <v>326</v>
      </c>
      <c r="AB1043" t="s">
        <v>760</v>
      </c>
      <c r="AD1043" t="s">
        <v>141</v>
      </c>
      <c r="AE1043" t="s">
        <v>118</v>
      </c>
      <c r="AF1043" s="4">
        <v>96950</v>
      </c>
      <c r="AG1043" t="s">
        <v>119</v>
      </c>
      <c r="AH1043" t="s">
        <v>761</v>
      </c>
      <c r="AI1043" s="5">
        <v>16702352222</v>
      </c>
      <c r="AK1043" t="s">
        <v>764</v>
      </c>
      <c r="BC1043" t="str">
        <f>"49-9071.00"</f>
        <v>49-9071.00</v>
      </c>
      <c r="BD1043" t="s">
        <v>240</v>
      </c>
      <c r="BE1043" t="s">
        <v>765</v>
      </c>
      <c r="BF1043" t="s">
        <v>766</v>
      </c>
      <c r="BG1043">
        <v>5</v>
      </c>
      <c r="BH1043">
        <v>5</v>
      </c>
      <c r="BI1043" s="1">
        <v>44835</v>
      </c>
      <c r="BJ1043" s="1">
        <v>45199</v>
      </c>
      <c r="BK1043" s="1">
        <v>44838</v>
      </c>
      <c r="BL1043" s="1">
        <v>45199</v>
      </c>
      <c r="BM1043">
        <v>35</v>
      </c>
      <c r="BN1043">
        <v>0</v>
      </c>
      <c r="BO1043">
        <v>7</v>
      </c>
      <c r="BP1043">
        <v>7</v>
      </c>
      <c r="BQ1043">
        <v>7</v>
      </c>
      <c r="BR1043">
        <v>7</v>
      </c>
      <c r="BS1043">
        <v>7</v>
      </c>
      <c r="BT1043">
        <v>0</v>
      </c>
      <c r="BU1043" t="str">
        <f>"8:00 AM"</f>
        <v>8:00 AM</v>
      </c>
      <c r="BV1043" t="str">
        <f>"4:00 PM"</f>
        <v>4:00 PM</v>
      </c>
      <c r="BW1043" t="s">
        <v>164</v>
      </c>
      <c r="BX1043">
        <v>0</v>
      </c>
      <c r="BY1043">
        <v>12</v>
      </c>
      <c r="BZ1043" t="s">
        <v>113</v>
      </c>
      <c r="CB1043" t="s">
        <v>132</v>
      </c>
      <c r="CC1043" t="s">
        <v>767</v>
      </c>
      <c r="CE1043" t="s">
        <v>130</v>
      </c>
      <c r="CF1043" t="s">
        <v>118</v>
      </c>
      <c r="CG1043" s="4">
        <v>96950</v>
      </c>
      <c r="CH1043" s="2">
        <v>8.7200000000000006</v>
      </c>
      <c r="CI1043" s="2">
        <v>8.7200000000000006</v>
      </c>
      <c r="CJ1043" s="2">
        <v>13.08</v>
      </c>
      <c r="CK1043" s="2">
        <v>13.08</v>
      </c>
      <c r="CL1043" t="s">
        <v>131</v>
      </c>
      <c r="CM1043" t="s">
        <v>768</v>
      </c>
      <c r="CN1043" t="s">
        <v>133</v>
      </c>
      <c r="CP1043" t="s">
        <v>113</v>
      </c>
      <c r="CQ1043" t="s">
        <v>134</v>
      </c>
      <c r="CR1043" t="s">
        <v>134</v>
      </c>
      <c r="CS1043" t="s">
        <v>134</v>
      </c>
      <c r="CT1043" t="s">
        <v>132</v>
      </c>
      <c r="CU1043" t="s">
        <v>134</v>
      </c>
      <c r="CV1043" t="s">
        <v>134</v>
      </c>
      <c r="CW1043" t="s">
        <v>769</v>
      </c>
      <c r="CX1043" s="5">
        <v>16702352222</v>
      </c>
      <c r="CY1043" t="s">
        <v>764</v>
      </c>
      <c r="CZ1043" t="s">
        <v>183</v>
      </c>
      <c r="DA1043" t="s">
        <v>134</v>
      </c>
      <c r="DB1043" t="s">
        <v>113</v>
      </c>
    </row>
    <row r="1044" spans="1:111" ht="14.45" customHeight="1" x14ac:dyDescent="0.25">
      <c r="A1044" t="s">
        <v>770</v>
      </c>
      <c r="B1044" t="s">
        <v>187</v>
      </c>
      <c r="C1044" s="1">
        <v>44735.957873495368</v>
      </c>
      <c r="D1044" s="1">
        <v>44838</v>
      </c>
      <c r="E1044" t="s">
        <v>112</v>
      </c>
      <c r="F1044" s="1">
        <v>44833.833333333336</v>
      </c>
      <c r="G1044" t="s">
        <v>134</v>
      </c>
      <c r="H1044" t="s">
        <v>113</v>
      </c>
      <c r="I1044" t="s">
        <v>113</v>
      </c>
      <c r="J1044" t="s">
        <v>771</v>
      </c>
      <c r="K1044" t="s">
        <v>772</v>
      </c>
      <c r="L1044" t="s">
        <v>773</v>
      </c>
      <c r="N1044" t="s">
        <v>117</v>
      </c>
      <c r="O1044" t="s">
        <v>118</v>
      </c>
      <c r="P1044" s="4">
        <v>96950</v>
      </c>
      <c r="Q1044" t="s">
        <v>119</v>
      </c>
      <c r="S1044" s="5">
        <v>16702337773</v>
      </c>
      <c r="U1044">
        <v>56152</v>
      </c>
      <c r="V1044" t="s">
        <v>120</v>
      </c>
      <c r="X1044" t="s">
        <v>774</v>
      </c>
      <c r="Y1044" t="s">
        <v>775</v>
      </c>
      <c r="AA1044" t="s">
        <v>144</v>
      </c>
      <c r="AB1044" t="s">
        <v>773</v>
      </c>
      <c r="AD1044" t="s">
        <v>117</v>
      </c>
      <c r="AE1044" t="s">
        <v>118</v>
      </c>
      <c r="AF1044" s="4">
        <v>96950</v>
      </c>
      <c r="AG1044" t="s">
        <v>119</v>
      </c>
      <c r="AI1044" s="5">
        <v>16702337773</v>
      </c>
      <c r="AK1044" t="s">
        <v>776</v>
      </c>
      <c r="AL1044" t="s">
        <v>777</v>
      </c>
      <c r="AM1044" t="s">
        <v>778</v>
      </c>
      <c r="AN1044" t="s">
        <v>779</v>
      </c>
      <c r="AP1044" t="s">
        <v>780</v>
      </c>
      <c r="AR1044" t="s">
        <v>117</v>
      </c>
      <c r="AS1044" t="s">
        <v>118</v>
      </c>
      <c r="AT1044" s="4">
        <v>96950</v>
      </c>
      <c r="AU1044" t="s">
        <v>119</v>
      </c>
      <c r="AW1044" s="5">
        <v>16702353403</v>
      </c>
      <c r="AY1044" t="s">
        <v>781</v>
      </c>
      <c r="AZ1044" t="s">
        <v>782</v>
      </c>
      <c r="BC1044" t="str">
        <f>"39-7011.00"</f>
        <v>39-7011.00</v>
      </c>
      <c r="BD1044" t="s">
        <v>377</v>
      </c>
      <c r="BE1044" t="s">
        <v>783</v>
      </c>
      <c r="BF1044" t="s">
        <v>379</v>
      </c>
      <c r="BG1044">
        <v>1</v>
      </c>
      <c r="BH1044">
        <v>1</v>
      </c>
      <c r="BI1044" s="1">
        <v>44835</v>
      </c>
      <c r="BJ1044" s="1">
        <v>45199</v>
      </c>
      <c r="BK1044" s="1">
        <v>44838</v>
      </c>
      <c r="BL1044" s="1">
        <v>45199</v>
      </c>
      <c r="BM1044">
        <v>35</v>
      </c>
      <c r="BN1044">
        <v>0</v>
      </c>
      <c r="BO1044">
        <v>7</v>
      </c>
      <c r="BP1044">
        <v>7</v>
      </c>
      <c r="BQ1044">
        <v>7</v>
      </c>
      <c r="BR1044">
        <v>7</v>
      </c>
      <c r="BS1044">
        <v>7</v>
      </c>
      <c r="BT1044">
        <v>0</v>
      </c>
      <c r="BU1044" t="str">
        <f>"9:00 AM"</f>
        <v>9:00 AM</v>
      </c>
      <c r="BV1044" t="str">
        <f>"5:00 PM"</f>
        <v>5:00 PM</v>
      </c>
      <c r="BW1044" t="s">
        <v>164</v>
      </c>
      <c r="BX1044">
        <v>0</v>
      </c>
      <c r="BY1044">
        <v>24</v>
      </c>
      <c r="BZ1044" t="s">
        <v>113</v>
      </c>
      <c r="CB1044" t="s">
        <v>784</v>
      </c>
      <c r="CC1044" t="s">
        <v>785</v>
      </c>
      <c r="CE1044" t="s">
        <v>117</v>
      </c>
      <c r="CF1044" t="s">
        <v>118</v>
      </c>
      <c r="CG1044" s="4">
        <v>96950</v>
      </c>
      <c r="CH1044" s="2">
        <v>9.85</v>
      </c>
      <c r="CI1044" s="2">
        <v>9.85</v>
      </c>
      <c r="CJ1044" s="2">
        <v>14.78</v>
      </c>
      <c r="CK1044" s="2">
        <v>14.78</v>
      </c>
      <c r="CL1044" t="s">
        <v>131</v>
      </c>
      <c r="CM1044" t="s">
        <v>228</v>
      </c>
      <c r="CN1044" t="s">
        <v>133</v>
      </c>
      <c r="CP1044" t="s">
        <v>113</v>
      </c>
      <c r="CQ1044" t="s">
        <v>134</v>
      </c>
      <c r="CR1044" t="s">
        <v>113</v>
      </c>
      <c r="CS1044" t="s">
        <v>134</v>
      </c>
      <c r="CT1044" t="s">
        <v>132</v>
      </c>
      <c r="CU1044" t="s">
        <v>134</v>
      </c>
      <c r="CV1044" t="s">
        <v>132</v>
      </c>
      <c r="CW1044" t="s">
        <v>786</v>
      </c>
      <c r="CX1044" s="5">
        <v>16702337773</v>
      </c>
      <c r="CY1044" t="s">
        <v>776</v>
      </c>
      <c r="CZ1044" t="s">
        <v>132</v>
      </c>
      <c r="DA1044" t="s">
        <v>134</v>
      </c>
      <c r="DB1044" t="s">
        <v>113</v>
      </c>
    </row>
    <row r="1045" spans="1:111" ht="14.45" customHeight="1" x14ac:dyDescent="0.25">
      <c r="A1045" t="s">
        <v>787</v>
      </c>
      <c r="B1045" t="s">
        <v>313</v>
      </c>
      <c r="C1045" s="1">
        <v>44735.990382523145</v>
      </c>
      <c r="D1045" s="1">
        <v>44838</v>
      </c>
      <c r="E1045" t="s">
        <v>112</v>
      </c>
      <c r="F1045" s="1">
        <v>44833.833333333336</v>
      </c>
      <c r="G1045" t="s">
        <v>113</v>
      </c>
      <c r="H1045" t="s">
        <v>113</v>
      </c>
      <c r="I1045" t="s">
        <v>113</v>
      </c>
      <c r="J1045" t="s">
        <v>788</v>
      </c>
      <c r="K1045" t="s">
        <v>789</v>
      </c>
      <c r="L1045" t="s">
        <v>790</v>
      </c>
      <c r="N1045" t="s">
        <v>117</v>
      </c>
      <c r="O1045" t="s">
        <v>118</v>
      </c>
      <c r="P1045" s="4">
        <v>96950</v>
      </c>
      <c r="Q1045" t="s">
        <v>119</v>
      </c>
      <c r="R1045">
        <v>96950</v>
      </c>
      <c r="S1045" s="5" t="s">
        <v>791</v>
      </c>
      <c r="U1045">
        <v>72251</v>
      </c>
      <c r="V1045" t="s">
        <v>120</v>
      </c>
      <c r="X1045" t="s">
        <v>792</v>
      </c>
      <c r="Y1045" t="s">
        <v>793</v>
      </c>
      <c r="Z1045" t="s">
        <v>794</v>
      </c>
      <c r="AA1045" t="s">
        <v>144</v>
      </c>
      <c r="AB1045" t="s">
        <v>795</v>
      </c>
      <c r="AD1045" t="s">
        <v>117</v>
      </c>
      <c r="AE1045" t="s">
        <v>118</v>
      </c>
      <c r="AF1045" s="4">
        <v>96950</v>
      </c>
      <c r="AG1045" t="s">
        <v>119</v>
      </c>
      <c r="AH1045" t="s">
        <v>117</v>
      </c>
      <c r="AI1045" s="5">
        <v>16702358641</v>
      </c>
      <c r="AK1045" t="s">
        <v>796</v>
      </c>
      <c r="BC1045" t="str">
        <f>"35-2014.00"</f>
        <v>35-2014.00</v>
      </c>
      <c r="BD1045" t="s">
        <v>287</v>
      </c>
      <c r="BE1045" t="s">
        <v>797</v>
      </c>
      <c r="BF1045" t="s">
        <v>289</v>
      </c>
      <c r="BG1045">
        <v>4</v>
      </c>
      <c r="BH1045">
        <v>3</v>
      </c>
      <c r="BI1045" s="1">
        <v>44835</v>
      </c>
      <c r="BJ1045" s="1">
        <v>45199</v>
      </c>
      <c r="BK1045" s="1">
        <v>44838</v>
      </c>
      <c r="BL1045" s="1">
        <v>45199</v>
      </c>
      <c r="BM1045">
        <v>35</v>
      </c>
      <c r="BN1045">
        <v>7</v>
      </c>
      <c r="BO1045">
        <v>7</v>
      </c>
      <c r="BP1045">
        <v>0</v>
      </c>
      <c r="BQ1045">
        <v>7</v>
      </c>
      <c r="BR1045">
        <v>0</v>
      </c>
      <c r="BS1045">
        <v>7</v>
      </c>
      <c r="BT1045">
        <v>7</v>
      </c>
      <c r="BU1045" t="str">
        <f>"2:00 PM"</f>
        <v>2:00 PM</v>
      </c>
      <c r="BV1045" t="str">
        <f>"9:00 PM"</f>
        <v>9:00 PM</v>
      </c>
      <c r="BW1045" t="s">
        <v>164</v>
      </c>
      <c r="BX1045">
        <v>0</v>
      </c>
      <c r="BY1045">
        <v>12</v>
      </c>
      <c r="BZ1045" t="s">
        <v>113</v>
      </c>
      <c r="CB1045" t="s">
        <v>798</v>
      </c>
      <c r="CC1045" t="s">
        <v>795</v>
      </c>
      <c r="CD1045" t="s">
        <v>606</v>
      </c>
      <c r="CE1045" t="s">
        <v>117</v>
      </c>
      <c r="CF1045" t="s">
        <v>118</v>
      </c>
      <c r="CG1045" s="4">
        <v>96950</v>
      </c>
      <c r="CH1045" s="2">
        <v>8.17</v>
      </c>
      <c r="CI1045" s="2">
        <v>9</v>
      </c>
      <c r="CJ1045" s="2">
        <v>12.26</v>
      </c>
      <c r="CK1045" s="2">
        <v>13.5</v>
      </c>
      <c r="CL1045" t="s">
        <v>131</v>
      </c>
      <c r="CM1045" t="s">
        <v>132</v>
      </c>
      <c r="CN1045" t="s">
        <v>133</v>
      </c>
      <c r="CP1045" t="s">
        <v>113</v>
      </c>
      <c r="CQ1045" t="s">
        <v>134</v>
      </c>
      <c r="CR1045" t="s">
        <v>113</v>
      </c>
      <c r="CS1045" t="s">
        <v>134</v>
      </c>
      <c r="CT1045" t="s">
        <v>132</v>
      </c>
      <c r="CU1045" t="s">
        <v>134</v>
      </c>
      <c r="CV1045" t="s">
        <v>132</v>
      </c>
      <c r="CW1045" t="s">
        <v>799</v>
      </c>
      <c r="CX1045" s="5">
        <v>16702358641</v>
      </c>
      <c r="CY1045" t="s">
        <v>796</v>
      </c>
      <c r="CZ1045" t="s">
        <v>132</v>
      </c>
      <c r="DA1045" t="s">
        <v>134</v>
      </c>
      <c r="DB1045" t="s">
        <v>113</v>
      </c>
    </row>
    <row r="1046" spans="1:111" ht="14.45" customHeight="1" x14ac:dyDescent="0.25">
      <c r="A1046" t="s">
        <v>800</v>
      </c>
      <c r="B1046" t="s">
        <v>187</v>
      </c>
      <c r="C1046" s="1">
        <v>44736.122453240743</v>
      </c>
      <c r="D1046" s="1">
        <v>44838</v>
      </c>
      <c r="E1046" t="s">
        <v>170</v>
      </c>
      <c r="G1046" t="s">
        <v>113</v>
      </c>
      <c r="H1046" t="s">
        <v>113</v>
      </c>
      <c r="I1046" t="s">
        <v>113</v>
      </c>
      <c r="J1046" t="s">
        <v>801</v>
      </c>
      <c r="K1046" t="s">
        <v>802</v>
      </c>
      <c r="L1046" t="s">
        <v>599</v>
      </c>
      <c r="M1046" t="s">
        <v>803</v>
      </c>
      <c r="N1046" t="s">
        <v>117</v>
      </c>
      <c r="O1046" t="s">
        <v>118</v>
      </c>
      <c r="P1046" s="4">
        <v>96950</v>
      </c>
      <c r="Q1046" t="s">
        <v>119</v>
      </c>
      <c r="S1046" s="5">
        <v>16702346485</v>
      </c>
      <c r="U1046">
        <v>812112</v>
      </c>
      <c r="V1046" t="s">
        <v>120</v>
      </c>
      <c r="X1046" t="s">
        <v>601</v>
      </c>
      <c r="Y1046" t="s">
        <v>602</v>
      </c>
      <c r="Z1046" t="s">
        <v>603</v>
      </c>
      <c r="AA1046" t="s">
        <v>390</v>
      </c>
      <c r="AB1046" t="s">
        <v>599</v>
      </c>
      <c r="AC1046" t="s">
        <v>804</v>
      </c>
      <c r="AD1046" t="s">
        <v>117</v>
      </c>
      <c r="AE1046" t="s">
        <v>118</v>
      </c>
      <c r="AF1046" s="4">
        <v>96950</v>
      </c>
      <c r="AG1046" t="s">
        <v>119</v>
      </c>
      <c r="AI1046" s="5">
        <v>16702346485</v>
      </c>
      <c r="AK1046" t="s">
        <v>805</v>
      </c>
      <c r="BC1046" t="str">
        <f>"39-5012.00"</f>
        <v>39-5012.00</v>
      </c>
      <c r="BD1046" t="s">
        <v>806</v>
      </c>
      <c r="BE1046" t="s">
        <v>807</v>
      </c>
      <c r="BF1046" t="s">
        <v>808</v>
      </c>
      <c r="BG1046">
        <v>4</v>
      </c>
      <c r="BH1046">
        <v>4</v>
      </c>
      <c r="BI1046" s="1">
        <v>44835</v>
      </c>
      <c r="BJ1046" s="1">
        <v>45199</v>
      </c>
      <c r="BK1046" s="1">
        <v>44838</v>
      </c>
      <c r="BL1046" s="1">
        <v>45199</v>
      </c>
      <c r="BM1046">
        <v>35</v>
      </c>
      <c r="BN1046">
        <v>7</v>
      </c>
      <c r="BO1046">
        <v>0</v>
      </c>
      <c r="BP1046">
        <v>0</v>
      </c>
      <c r="BQ1046">
        <v>7</v>
      </c>
      <c r="BR1046">
        <v>7</v>
      </c>
      <c r="BS1046">
        <v>7</v>
      </c>
      <c r="BT1046">
        <v>7</v>
      </c>
      <c r="BU1046" t="str">
        <f>"11:00 AM"</f>
        <v>11:00 AM</v>
      </c>
      <c r="BV1046" t="str">
        <f>"7:00 PM"</f>
        <v>7:00 PM</v>
      </c>
      <c r="BW1046" t="s">
        <v>164</v>
      </c>
      <c r="BX1046">
        <v>0</v>
      </c>
      <c r="BY1046">
        <v>12</v>
      </c>
      <c r="BZ1046" t="s">
        <v>113</v>
      </c>
      <c r="CB1046" t="s">
        <v>132</v>
      </c>
      <c r="CC1046" t="s">
        <v>809</v>
      </c>
      <c r="CD1046" t="s">
        <v>810</v>
      </c>
      <c r="CE1046" t="s">
        <v>117</v>
      </c>
      <c r="CF1046" t="s">
        <v>118</v>
      </c>
      <c r="CG1046" s="4">
        <v>96950</v>
      </c>
      <c r="CH1046" s="2">
        <v>7.52</v>
      </c>
      <c r="CI1046" s="2">
        <v>7.52</v>
      </c>
      <c r="CJ1046" s="2">
        <v>11.28</v>
      </c>
      <c r="CK1046" s="2">
        <v>11.28</v>
      </c>
      <c r="CL1046" t="s">
        <v>131</v>
      </c>
      <c r="CM1046" t="s">
        <v>183</v>
      </c>
      <c r="CN1046" t="s">
        <v>133</v>
      </c>
      <c r="CP1046" t="s">
        <v>113</v>
      </c>
      <c r="CQ1046" t="s">
        <v>134</v>
      </c>
      <c r="CR1046" t="s">
        <v>113</v>
      </c>
      <c r="CS1046" t="s">
        <v>134</v>
      </c>
      <c r="CT1046" t="s">
        <v>132</v>
      </c>
      <c r="CU1046" t="s">
        <v>134</v>
      </c>
      <c r="CV1046" t="s">
        <v>132</v>
      </c>
      <c r="CW1046" t="s">
        <v>557</v>
      </c>
      <c r="CX1046" s="5">
        <v>16702346485</v>
      </c>
      <c r="CY1046" t="s">
        <v>805</v>
      </c>
      <c r="CZ1046" t="s">
        <v>607</v>
      </c>
      <c r="DA1046" t="s">
        <v>134</v>
      </c>
      <c r="DB1046" t="s">
        <v>113</v>
      </c>
    </row>
    <row r="1047" spans="1:111" ht="14.45" customHeight="1" x14ac:dyDescent="0.25">
      <c r="A1047" t="s">
        <v>811</v>
      </c>
      <c r="B1047" t="s">
        <v>313</v>
      </c>
      <c r="C1047" s="1">
        <v>44737.990027893517</v>
      </c>
      <c r="D1047" s="1">
        <v>44838</v>
      </c>
      <c r="E1047" t="s">
        <v>170</v>
      </c>
      <c r="G1047" t="s">
        <v>113</v>
      </c>
      <c r="H1047" t="s">
        <v>113</v>
      </c>
      <c r="I1047" t="s">
        <v>113</v>
      </c>
      <c r="J1047" t="s">
        <v>812</v>
      </c>
      <c r="L1047" t="s">
        <v>813</v>
      </c>
      <c r="M1047" t="s">
        <v>814</v>
      </c>
      <c r="N1047" t="s">
        <v>815</v>
      </c>
      <c r="O1047" t="s">
        <v>118</v>
      </c>
      <c r="P1047" s="4">
        <v>96950</v>
      </c>
      <c r="Q1047" t="s">
        <v>119</v>
      </c>
      <c r="S1047" s="5">
        <v>16702345828</v>
      </c>
      <c r="U1047">
        <v>2389</v>
      </c>
      <c r="V1047" t="s">
        <v>120</v>
      </c>
      <c r="X1047" t="s">
        <v>816</v>
      </c>
      <c r="Y1047" t="s">
        <v>817</v>
      </c>
      <c r="AA1047" t="s">
        <v>326</v>
      </c>
      <c r="AB1047" t="s">
        <v>813</v>
      </c>
      <c r="AC1047" t="s">
        <v>814</v>
      </c>
      <c r="AD1047" t="s">
        <v>815</v>
      </c>
      <c r="AE1047" t="s">
        <v>118</v>
      </c>
      <c r="AF1047" s="4">
        <v>96950</v>
      </c>
      <c r="AG1047" t="s">
        <v>119</v>
      </c>
      <c r="AI1047" s="5">
        <v>16702345828</v>
      </c>
      <c r="AK1047" t="s">
        <v>818</v>
      </c>
      <c r="BC1047" t="str">
        <f>"53-3032.00"</f>
        <v>53-3032.00</v>
      </c>
      <c r="BD1047" t="s">
        <v>819</v>
      </c>
      <c r="BE1047" t="s">
        <v>820</v>
      </c>
      <c r="BF1047" t="s">
        <v>821</v>
      </c>
      <c r="BG1047">
        <v>8</v>
      </c>
      <c r="BH1047">
        <v>7</v>
      </c>
      <c r="BI1047" s="1">
        <v>44835</v>
      </c>
      <c r="BJ1047" s="1">
        <v>45199</v>
      </c>
      <c r="BK1047" s="1">
        <v>44838</v>
      </c>
      <c r="BL1047" s="1">
        <v>45199</v>
      </c>
      <c r="BM1047">
        <v>40</v>
      </c>
      <c r="BN1047">
        <v>0</v>
      </c>
      <c r="BO1047">
        <v>8</v>
      </c>
      <c r="BP1047">
        <v>8</v>
      </c>
      <c r="BQ1047">
        <v>8</v>
      </c>
      <c r="BR1047">
        <v>8</v>
      </c>
      <c r="BS1047">
        <v>8</v>
      </c>
      <c r="BT1047">
        <v>0</v>
      </c>
      <c r="BU1047" t="str">
        <f>"8:00 PM"</f>
        <v>8:00 PM</v>
      </c>
      <c r="BV1047" t="str">
        <f>"5:00 PM"</f>
        <v>5:00 PM</v>
      </c>
      <c r="BW1047" t="s">
        <v>128</v>
      </c>
      <c r="BX1047">
        <v>0</v>
      </c>
      <c r="BY1047">
        <v>12</v>
      </c>
      <c r="BZ1047" t="s">
        <v>113</v>
      </c>
      <c r="CB1047" t="s">
        <v>822</v>
      </c>
      <c r="CC1047" t="s">
        <v>813</v>
      </c>
      <c r="CD1047" t="s">
        <v>814</v>
      </c>
      <c r="CE1047" t="s">
        <v>815</v>
      </c>
      <c r="CF1047" t="s">
        <v>118</v>
      </c>
      <c r="CG1047" s="4">
        <v>96950</v>
      </c>
      <c r="CH1047" s="2">
        <v>9.0500000000000007</v>
      </c>
      <c r="CI1047" s="2">
        <v>9.0500000000000007</v>
      </c>
      <c r="CJ1047" s="2">
        <v>13.58</v>
      </c>
      <c r="CK1047" s="2">
        <v>13.58</v>
      </c>
      <c r="CL1047" t="s">
        <v>131</v>
      </c>
      <c r="CM1047" t="s">
        <v>228</v>
      </c>
      <c r="CN1047" t="s">
        <v>133</v>
      </c>
      <c r="CP1047" t="s">
        <v>113</v>
      </c>
      <c r="CQ1047" t="s">
        <v>134</v>
      </c>
      <c r="CR1047" t="s">
        <v>113</v>
      </c>
      <c r="CS1047" t="s">
        <v>134</v>
      </c>
      <c r="CT1047" t="s">
        <v>132</v>
      </c>
      <c r="CU1047" t="s">
        <v>134</v>
      </c>
      <c r="CV1047" t="s">
        <v>132</v>
      </c>
      <c r="CW1047" t="s">
        <v>228</v>
      </c>
      <c r="CX1047" s="5">
        <v>16702345828</v>
      </c>
      <c r="CY1047" t="s">
        <v>823</v>
      </c>
      <c r="CZ1047" t="s">
        <v>132</v>
      </c>
      <c r="DA1047" t="s">
        <v>134</v>
      </c>
      <c r="DB1047" t="s">
        <v>113</v>
      </c>
      <c r="DC1047" t="s">
        <v>824</v>
      </c>
      <c r="DD1047" t="s">
        <v>825</v>
      </c>
      <c r="DF1047" t="s">
        <v>826</v>
      </c>
      <c r="DG1047" t="s">
        <v>827</v>
      </c>
    </row>
    <row r="1048" spans="1:111" ht="14.45" customHeight="1" x14ac:dyDescent="0.25">
      <c r="A1048" t="s">
        <v>828</v>
      </c>
      <c r="B1048" t="s">
        <v>111</v>
      </c>
      <c r="C1048" s="1">
        <v>44759.403772569443</v>
      </c>
      <c r="D1048" s="1">
        <v>44838</v>
      </c>
      <c r="E1048" t="s">
        <v>170</v>
      </c>
      <c r="G1048" t="s">
        <v>134</v>
      </c>
      <c r="H1048" t="s">
        <v>113</v>
      </c>
      <c r="I1048" t="s">
        <v>113</v>
      </c>
      <c r="J1048" t="s">
        <v>829</v>
      </c>
      <c r="K1048" t="s">
        <v>830</v>
      </c>
      <c r="L1048" t="s">
        <v>831</v>
      </c>
      <c r="M1048" t="s">
        <v>832</v>
      </c>
      <c r="N1048" t="s">
        <v>141</v>
      </c>
      <c r="O1048" t="s">
        <v>118</v>
      </c>
      <c r="P1048" s="4">
        <v>96950</v>
      </c>
      <c r="Q1048" t="s">
        <v>119</v>
      </c>
      <c r="S1048" s="5">
        <v>16702346900</v>
      </c>
      <c r="U1048">
        <v>722511</v>
      </c>
      <c r="V1048" t="s">
        <v>120</v>
      </c>
      <c r="X1048" t="s">
        <v>833</v>
      </c>
      <c r="Y1048" t="s">
        <v>834</v>
      </c>
      <c r="AA1048" t="s">
        <v>326</v>
      </c>
      <c r="AB1048" t="s">
        <v>831</v>
      </c>
      <c r="AC1048" t="s">
        <v>835</v>
      </c>
      <c r="AD1048" t="s">
        <v>141</v>
      </c>
      <c r="AE1048" t="s">
        <v>118</v>
      </c>
      <c r="AF1048" s="4">
        <v>96950</v>
      </c>
      <c r="AG1048" t="s">
        <v>119</v>
      </c>
      <c r="AI1048" s="5">
        <v>16702346900</v>
      </c>
      <c r="AK1048" t="s">
        <v>836</v>
      </c>
      <c r="BC1048" t="str">
        <f>"35-2014.00"</f>
        <v>35-2014.00</v>
      </c>
      <c r="BD1048" t="s">
        <v>287</v>
      </c>
      <c r="BE1048" t="s">
        <v>837</v>
      </c>
      <c r="BF1048" t="s">
        <v>412</v>
      </c>
      <c r="BG1048">
        <v>2</v>
      </c>
      <c r="BI1048" s="1">
        <v>44835</v>
      </c>
      <c r="BJ1048" s="1">
        <v>45199</v>
      </c>
      <c r="BM1048">
        <v>36</v>
      </c>
      <c r="BN1048">
        <v>0</v>
      </c>
      <c r="BO1048">
        <v>6</v>
      </c>
      <c r="BP1048">
        <v>6</v>
      </c>
      <c r="BQ1048">
        <v>6</v>
      </c>
      <c r="BR1048">
        <v>6</v>
      </c>
      <c r="BS1048">
        <v>6</v>
      </c>
      <c r="BT1048">
        <v>6</v>
      </c>
      <c r="BU1048" t="str">
        <f>"10:00 AM"</f>
        <v>10:00 AM</v>
      </c>
      <c r="BV1048" t="str">
        <f>"5:00 PM"</f>
        <v>5:00 PM</v>
      </c>
      <c r="BW1048" t="s">
        <v>164</v>
      </c>
      <c r="BX1048">
        <v>0</v>
      </c>
      <c r="BY1048">
        <v>6</v>
      </c>
      <c r="BZ1048" t="s">
        <v>113</v>
      </c>
      <c r="CB1048" s="3" t="s">
        <v>838</v>
      </c>
      <c r="CC1048" t="s">
        <v>831</v>
      </c>
      <c r="CD1048" t="s">
        <v>839</v>
      </c>
      <c r="CE1048" t="s">
        <v>141</v>
      </c>
      <c r="CF1048" t="s">
        <v>118</v>
      </c>
      <c r="CG1048" s="4">
        <v>96950</v>
      </c>
      <c r="CH1048" s="2">
        <v>8.17</v>
      </c>
      <c r="CI1048" s="2">
        <v>8.17</v>
      </c>
      <c r="CJ1048" s="2">
        <v>12.26</v>
      </c>
      <c r="CK1048" s="2">
        <v>12.26</v>
      </c>
      <c r="CL1048" t="s">
        <v>131</v>
      </c>
      <c r="CM1048" t="s">
        <v>557</v>
      </c>
      <c r="CN1048" t="s">
        <v>133</v>
      </c>
      <c r="CP1048" t="s">
        <v>113</v>
      </c>
      <c r="CQ1048" t="s">
        <v>134</v>
      </c>
      <c r="CR1048" t="s">
        <v>113</v>
      </c>
      <c r="CS1048" t="s">
        <v>134</v>
      </c>
      <c r="CT1048" t="s">
        <v>132</v>
      </c>
      <c r="CU1048" t="s">
        <v>134</v>
      </c>
      <c r="CV1048" t="s">
        <v>132</v>
      </c>
      <c r="CW1048" t="s">
        <v>840</v>
      </c>
      <c r="CX1048" s="5">
        <v>16702346900</v>
      </c>
      <c r="CY1048" t="s">
        <v>836</v>
      </c>
      <c r="CZ1048" t="s">
        <v>183</v>
      </c>
      <c r="DA1048" t="s">
        <v>134</v>
      </c>
      <c r="DB1048" t="s">
        <v>113</v>
      </c>
      <c r="DC1048" t="s">
        <v>841</v>
      </c>
      <c r="DD1048" t="s">
        <v>842</v>
      </c>
      <c r="DE1048" t="s">
        <v>843</v>
      </c>
      <c r="DF1048" t="s">
        <v>829</v>
      </c>
      <c r="DG1048" t="s">
        <v>836</v>
      </c>
    </row>
    <row r="1049" spans="1:111" ht="14.45" customHeight="1" x14ac:dyDescent="0.25">
      <c r="A1049" t="s">
        <v>844</v>
      </c>
      <c r="B1049" t="s">
        <v>356</v>
      </c>
      <c r="C1049" s="1">
        <v>44728.142069328707</v>
      </c>
      <c r="D1049" s="1">
        <v>44838</v>
      </c>
      <c r="E1049" t="s">
        <v>112</v>
      </c>
      <c r="F1049" s="1">
        <v>44833.833333333336</v>
      </c>
      <c r="G1049" t="s">
        <v>134</v>
      </c>
      <c r="H1049" t="s">
        <v>113</v>
      </c>
      <c r="I1049" t="s">
        <v>113</v>
      </c>
      <c r="J1049" t="s">
        <v>173</v>
      </c>
      <c r="K1049" t="s">
        <v>174</v>
      </c>
      <c r="L1049" t="s">
        <v>175</v>
      </c>
      <c r="N1049" t="s">
        <v>141</v>
      </c>
      <c r="O1049" t="s">
        <v>118</v>
      </c>
      <c r="P1049" s="4">
        <v>96950</v>
      </c>
      <c r="Q1049" t="s">
        <v>119</v>
      </c>
      <c r="S1049" s="5">
        <v>16702345900</v>
      </c>
      <c r="T1049">
        <v>575</v>
      </c>
      <c r="U1049">
        <v>721110</v>
      </c>
      <c r="V1049" t="s">
        <v>120</v>
      </c>
      <c r="X1049" t="s">
        <v>176</v>
      </c>
      <c r="Y1049" t="s">
        <v>177</v>
      </c>
      <c r="AA1049" t="s">
        <v>178</v>
      </c>
      <c r="AB1049" t="s">
        <v>175</v>
      </c>
      <c r="AD1049" t="s">
        <v>141</v>
      </c>
      <c r="AE1049" t="s">
        <v>118</v>
      </c>
      <c r="AF1049" s="4">
        <v>96950</v>
      </c>
      <c r="AG1049" t="s">
        <v>119</v>
      </c>
      <c r="AI1049" s="5">
        <v>16702345900</v>
      </c>
      <c r="AJ1049">
        <v>574</v>
      </c>
      <c r="AK1049" t="s">
        <v>179</v>
      </c>
      <c r="BC1049" t="str">
        <f>"35-1012.00"</f>
        <v>35-1012.00</v>
      </c>
      <c r="BD1049" t="s">
        <v>338</v>
      </c>
      <c r="BE1049" t="s">
        <v>659</v>
      </c>
      <c r="BF1049" t="s">
        <v>660</v>
      </c>
      <c r="BG1049">
        <v>1</v>
      </c>
      <c r="BI1049" s="1">
        <v>44835</v>
      </c>
      <c r="BJ1049" s="1">
        <v>45930</v>
      </c>
      <c r="BM1049">
        <v>40</v>
      </c>
      <c r="BN1049">
        <v>8</v>
      </c>
      <c r="BO1049">
        <v>8</v>
      </c>
      <c r="BP1049">
        <v>0</v>
      </c>
      <c r="BQ1049">
        <v>0</v>
      </c>
      <c r="BR1049">
        <v>8</v>
      </c>
      <c r="BS1049">
        <v>8</v>
      </c>
      <c r="BT1049">
        <v>8</v>
      </c>
      <c r="BU1049" t="str">
        <f>"6:00 AM"</f>
        <v>6:00 AM</v>
      </c>
      <c r="BV1049" t="str">
        <f>"3:00 PM"</f>
        <v>3:00 PM</v>
      </c>
      <c r="BW1049" t="s">
        <v>164</v>
      </c>
      <c r="BX1049">
        <v>6</v>
      </c>
      <c r="BY1049">
        <v>12</v>
      </c>
      <c r="BZ1049" t="s">
        <v>134</v>
      </c>
      <c r="CA1049">
        <v>2</v>
      </c>
      <c r="CB1049" t="s">
        <v>644</v>
      </c>
      <c r="CC1049" t="s">
        <v>184</v>
      </c>
      <c r="CE1049" t="s">
        <v>130</v>
      </c>
      <c r="CF1049" t="s">
        <v>118</v>
      </c>
      <c r="CG1049" s="4">
        <v>96950</v>
      </c>
      <c r="CH1049" s="2">
        <v>10.039999999999999</v>
      </c>
      <c r="CI1049" s="2">
        <v>10.039999999999999</v>
      </c>
      <c r="CJ1049" s="2">
        <v>15.06</v>
      </c>
      <c r="CK1049" s="2">
        <v>15.06</v>
      </c>
      <c r="CL1049" t="s">
        <v>131</v>
      </c>
      <c r="CN1049" t="s">
        <v>133</v>
      </c>
      <c r="CP1049" t="s">
        <v>113</v>
      </c>
      <c r="CQ1049" t="s">
        <v>134</v>
      </c>
      <c r="CR1049" t="s">
        <v>113</v>
      </c>
      <c r="CS1049" t="s">
        <v>134</v>
      </c>
      <c r="CT1049" t="s">
        <v>132</v>
      </c>
      <c r="CU1049" t="s">
        <v>134</v>
      </c>
      <c r="CV1049" t="s">
        <v>132</v>
      </c>
      <c r="CW1049" t="s">
        <v>185</v>
      </c>
      <c r="CX1049" s="5">
        <v>16702345900</v>
      </c>
      <c r="CY1049" t="s">
        <v>179</v>
      </c>
      <c r="CZ1049" t="s">
        <v>132</v>
      </c>
      <c r="DA1049" t="s">
        <v>134</v>
      </c>
      <c r="DB1049" t="s">
        <v>113</v>
      </c>
    </row>
    <row r="1050" spans="1:111" ht="14.45" customHeight="1" x14ac:dyDescent="0.25">
      <c r="A1050" t="s">
        <v>845</v>
      </c>
      <c r="B1050" t="s">
        <v>187</v>
      </c>
      <c r="C1050" s="1">
        <v>44733.892644328706</v>
      </c>
      <c r="D1050" s="1">
        <v>44838</v>
      </c>
      <c r="E1050" t="s">
        <v>112</v>
      </c>
      <c r="F1050" s="1">
        <v>44833.833333333336</v>
      </c>
      <c r="G1050" t="s">
        <v>134</v>
      </c>
      <c r="H1050" t="s">
        <v>113</v>
      </c>
      <c r="I1050" t="s">
        <v>113</v>
      </c>
      <c r="J1050" t="s">
        <v>846</v>
      </c>
      <c r="K1050" t="s">
        <v>847</v>
      </c>
      <c r="L1050" t="s">
        <v>694</v>
      </c>
      <c r="M1050" t="s">
        <v>848</v>
      </c>
      <c r="N1050" t="s">
        <v>695</v>
      </c>
      <c r="O1050" t="s">
        <v>118</v>
      </c>
      <c r="P1050" s="4">
        <v>96952</v>
      </c>
      <c r="Q1050" t="s">
        <v>119</v>
      </c>
      <c r="R1050" t="s">
        <v>132</v>
      </c>
      <c r="S1050" s="5">
        <v>16704334428</v>
      </c>
      <c r="U1050">
        <v>447110</v>
      </c>
      <c r="V1050" t="s">
        <v>120</v>
      </c>
      <c r="X1050" t="s">
        <v>849</v>
      </c>
      <c r="Y1050" t="s">
        <v>850</v>
      </c>
      <c r="Z1050" t="s">
        <v>650</v>
      </c>
      <c r="AA1050" t="s">
        <v>851</v>
      </c>
      <c r="AB1050" t="s">
        <v>694</v>
      </c>
      <c r="AC1050" t="s">
        <v>848</v>
      </c>
      <c r="AD1050" t="s">
        <v>695</v>
      </c>
      <c r="AE1050" t="s">
        <v>118</v>
      </c>
      <c r="AF1050" s="4">
        <v>96952</v>
      </c>
      <c r="AG1050" t="s">
        <v>119</v>
      </c>
      <c r="AH1050" t="s">
        <v>132</v>
      </c>
      <c r="AI1050" s="5">
        <v>16709894711</v>
      </c>
      <c r="AK1050" t="s">
        <v>852</v>
      </c>
      <c r="BC1050" t="str">
        <f>"51-2022.00"</f>
        <v>51-2022.00</v>
      </c>
      <c r="BD1050" t="s">
        <v>853</v>
      </c>
      <c r="BE1050" t="s">
        <v>854</v>
      </c>
      <c r="BF1050" t="s">
        <v>855</v>
      </c>
      <c r="BG1050">
        <v>1</v>
      </c>
      <c r="BH1050">
        <v>1</v>
      </c>
      <c r="BI1050" s="1">
        <v>44835</v>
      </c>
      <c r="BJ1050" s="1">
        <v>45199</v>
      </c>
      <c r="BK1050" s="1">
        <v>44838</v>
      </c>
      <c r="BL1050" s="1">
        <v>45199</v>
      </c>
      <c r="BM1050">
        <v>40</v>
      </c>
      <c r="BN1050">
        <v>0</v>
      </c>
      <c r="BO1050">
        <v>8</v>
      </c>
      <c r="BP1050">
        <v>8</v>
      </c>
      <c r="BQ1050">
        <v>8</v>
      </c>
      <c r="BR1050">
        <v>8</v>
      </c>
      <c r="BS1050">
        <v>8</v>
      </c>
      <c r="BT1050">
        <v>0</v>
      </c>
      <c r="BU1050" t="str">
        <f>"7:30 AM"</f>
        <v>7:30 AM</v>
      </c>
      <c r="BV1050" t="str">
        <f>"4:30 PM"</f>
        <v>4:30 PM</v>
      </c>
      <c r="BW1050" t="s">
        <v>164</v>
      </c>
      <c r="BX1050">
        <v>0</v>
      </c>
      <c r="BY1050">
        <v>12</v>
      </c>
      <c r="BZ1050" t="s">
        <v>113</v>
      </c>
      <c r="CB1050" t="s">
        <v>856</v>
      </c>
      <c r="CC1050" t="s">
        <v>694</v>
      </c>
      <c r="CD1050" t="s">
        <v>848</v>
      </c>
      <c r="CE1050" t="s">
        <v>695</v>
      </c>
      <c r="CF1050" t="s">
        <v>118</v>
      </c>
      <c r="CG1050" s="4">
        <v>96952</v>
      </c>
      <c r="CH1050" s="2">
        <v>12.48</v>
      </c>
      <c r="CI1050" s="2">
        <v>12.48</v>
      </c>
      <c r="CJ1050" s="2">
        <v>18.72</v>
      </c>
      <c r="CK1050" s="2">
        <v>18.72</v>
      </c>
      <c r="CL1050" t="s">
        <v>131</v>
      </c>
      <c r="CN1050" t="s">
        <v>133</v>
      </c>
      <c r="CP1050" t="s">
        <v>113</v>
      </c>
      <c r="CQ1050" t="s">
        <v>134</v>
      </c>
      <c r="CR1050" t="s">
        <v>113</v>
      </c>
      <c r="CS1050" t="s">
        <v>134</v>
      </c>
      <c r="CT1050" t="s">
        <v>132</v>
      </c>
      <c r="CU1050" t="s">
        <v>134</v>
      </c>
      <c r="CV1050" t="s">
        <v>132</v>
      </c>
      <c r="CW1050" t="s">
        <v>857</v>
      </c>
      <c r="CX1050" s="5">
        <v>16704334428</v>
      </c>
      <c r="CY1050" t="s">
        <v>852</v>
      </c>
      <c r="CZ1050" t="s">
        <v>132</v>
      </c>
      <c r="DA1050" t="s">
        <v>134</v>
      </c>
      <c r="DB1050" t="s">
        <v>113</v>
      </c>
    </row>
    <row r="1051" spans="1:111" ht="14.45" customHeight="1" x14ac:dyDescent="0.25">
      <c r="A1051" t="s">
        <v>858</v>
      </c>
      <c r="B1051" t="s">
        <v>187</v>
      </c>
      <c r="C1051" s="1">
        <v>44734.839177083333</v>
      </c>
      <c r="D1051" s="1">
        <v>44838</v>
      </c>
      <c r="E1051" t="s">
        <v>170</v>
      </c>
      <c r="G1051" t="s">
        <v>113</v>
      </c>
      <c r="H1051" t="s">
        <v>113</v>
      </c>
      <c r="I1051" t="s">
        <v>113</v>
      </c>
      <c r="J1051" t="s">
        <v>859</v>
      </c>
      <c r="L1051" t="s">
        <v>860</v>
      </c>
      <c r="M1051" t="s">
        <v>861</v>
      </c>
      <c r="N1051" t="s">
        <v>117</v>
      </c>
      <c r="O1051" t="s">
        <v>118</v>
      </c>
      <c r="P1051" s="4">
        <v>96950</v>
      </c>
      <c r="Q1051" t="s">
        <v>119</v>
      </c>
      <c r="R1051" t="s">
        <v>132</v>
      </c>
      <c r="S1051" s="5">
        <v>16703238848</v>
      </c>
      <c r="U1051">
        <v>72111</v>
      </c>
      <c r="V1051" t="s">
        <v>120</v>
      </c>
      <c r="X1051" t="s">
        <v>862</v>
      </c>
      <c r="Y1051" t="s">
        <v>863</v>
      </c>
      <c r="AA1051" t="s">
        <v>144</v>
      </c>
      <c r="AB1051" t="s">
        <v>860</v>
      </c>
      <c r="AC1051" t="s">
        <v>861</v>
      </c>
      <c r="AD1051" t="s">
        <v>117</v>
      </c>
      <c r="AE1051" t="s">
        <v>118</v>
      </c>
      <c r="AF1051" s="4">
        <v>96950</v>
      </c>
      <c r="AG1051" t="s">
        <v>119</v>
      </c>
      <c r="AH1051" t="s">
        <v>132</v>
      </c>
      <c r="AI1051" s="5">
        <v>16703238848</v>
      </c>
      <c r="AK1051" t="s">
        <v>864</v>
      </c>
      <c r="BC1051" t="str">
        <f>"49-9071.00"</f>
        <v>49-9071.00</v>
      </c>
      <c r="BD1051" t="s">
        <v>240</v>
      </c>
      <c r="BE1051" t="s">
        <v>865</v>
      </c>
      <c r="BF1051" t="s">
        <v>453</v>
      </c>
      <c r="BG1051">
        <v>10</v>
      </c>
      <c r="BH1051">
        <v>10</v>
      </c>
      <c r="BI1051" s="1">
        <v>44835</v>
      </c>
      <c r="BJ1051" s="1">
        <v>45199</v>
      </c>
      <c r="BK1051" s="1">
        <v>44838</v>
      </c>
      <c r="BL1051" s="1">
        <v>45199</v>
      </c>
      <c r="BM1051">
        <v>35</v>
      </c>
      <c r="BN1051">
        <v>0</v>
      </c>
      <c r="BO1051">
        <v>7</v>
      </c>
      <c r="BP1051">
        <v>7</v>
      </c>
      <c r="BQ1051">
        <v>7</v>
      </c>
      <c r="BR1051">
        <v>7</v>
      </c>
      <c r="BS1051">
        <v>7</v>
      </c>
      <c r="BT1051">
        <v>0</v>
      </c>
      <c r="BU1051" t="str">
        <f>"9:00 AM"</f>
        <v>9:00 AM</v>
      </c>
      <c r="BV1051" t="str">
        <f>"5:00 PM"</f>
        <v>5:00 PM</v>
      </c>
      <c r="BW1051" t="s">
        <v>164</v>
      </c>
      <c r="BX1051">
        <v>0</v>
      </c>
      <c r="BY1051">
        <v>6</v>
      </c>
      <c r="BZ1051" t="s">
        <v>113</v>
      </c>
      <c r="CB1051" t="s">
        <v>132</v>
      </c>
      <c r="CC1051" t="s">
        <v>860</v>
      </c>
      <c r="CD1051" t="s">
        <v>861</v>
      </c>
      <c r="CE1051" t="s">
        <v>117</v>
      </c>
      <c r="CF1051" t="s">
        <v>118</v>
      </c>
      <c r="CG1051" s="4">
        <v>96950</v>
      </c>
      <c r="CH1051" s="2">
        <v>8.7200000000000006</v>
      </c>
      <c r="CI1051" s="2">
        <v>8.7200000000000006</v>
      </c>
      <c r="CJ1051" s="2">
        <v>13.08</v>
      </c>
      <c r="CK1051" s="2">
        <v>13.08</v>
      </c>
      <c r="CL1051" t="s">
        <v>131</v>
      </c>
      <c r="CM1051" t="s">
        <v>132</v>
      </c>
      <c r="CN1051" t="s">
        <v>133</v>
      </c>
      <c r="CP1051" t="s">
        <v>113</v>
      </c>
      <c r="CQ1051" t="s">
        <v>134</v>
      </c>
      <c r="CR1051" t="s">
        <v>113</v>
      </c>
      <c r="CS1051" t="s">
        <v>134</v>
      </c>
      <c r="CT1051" t="s">
        <v>132</v>
      </c>
      <c r="CU1051" t="s">
        <v>134</v>
      </c>
      <c r="CV1051" t="s">
        <v>132</v>
      </c>
      <c r="CW1051" t="s">
        <v>132</v>
      </c>
      <c r="CX1051" s="5">
        <v>16703238848</v>
      </c>
      <c r="CY1051" t="s">
        <v>864</v>
      </c>
      <c r="CZ1051" t="s">
        <v>132</v>
      </c>
      <c r="DA1051" t="s">
        <v>134</v>
      </c>
      <c r="DB1051" t="s">
        <v>113</v>
      </c>
    </row>
    <row r="1052" spans="1:111" ht="14.45" customHeight="1" x14ac:dyDescent="0.25">
      <c r="A1052" t="s">
        <v>866</v>
      </c>
      <c r="B1052" t="s">
        <v>111</v>
      </c>
      <c r="C1052" s="1">
        <v>44735.992859722224</v>
      </c>
      <c r="D1052" s="1">
        <v>44838</v>
      </c>
      <c r="E1052" t="s">
        <v>112</v>
      </c>
      <c r="F1052" s="1">
        <v>44834.833333333336</v>
      </c>
      <c r="G1052" t="s">
        <v>134</v>
      </c>
      <c r="H1052" t="s">
        <v>113</v>
      </c>
      <c r="I1052" t="s">
        <v>113</v>
      </c>
      <c r="J1052" t="s">
        <v>867</v>
      </c>
      <c r="K1052" t="s">
        <v>868</v>
      </c>
      <c r="L1052" t="s">
        <v>869</v>
      </c>
      <c r="M1052" t="s">
        <v>870</v>
      </c>
      <c r="N1052" t="s">
        <v>234</v>
      </c>
      <c r="O1052" t="s">
        <v>118</v>
      </c>
      <c r="P1052" s="4">
        <v>96951</v>
      </c>
      <c r="Q1052" t="s">
        <v>119</v>
      </c>
      <c r="R1052" t="s">
        <v>132</v>
      </c>
      <c r="S1052" s="5">
        <v>16705320363</v>
      </c>
      <c r="U1052">
        <v>56132</v>
      </c>
      <c r="V1052" t="s">
        <v>871</v>
      </c>
      <c r="W1052" t="s">
        <v>134</v>
      </c>
      <c r="X1052" t="s">
        <v>872</v>
      </c>
      <c r="Y1052" t="s">
        <v>873</v>
      </c>
      <c r="Z1052" t="s">
        <v>874</v>
      </c>
      <c r="AA1052" t="s">
        <v>255</v>
      </c>
      <c r="AB1052" t="s">
        <v>869</v>
      </c>
      <c r="AC1052" t="s">
        <v>870</v>
      </c>
      <c r="AD1052" t="s">
        <v>234</v>
      </c>
      <c r="AE1052" t="s">
        <v>118</v>
      </c>
      <c r="AF1052" s="4">
        <v>96951</v>
      </c>
      <c r="AG1052" t="s">
        <v>119</v>
      </c>
      <c r="AH1052" t="s">
        <v>132</v>
      </c>
      <c r="AI1052" s="5">
        <v>16705320363</v>
      </c>
      <c r="AK1052" t="s">
        <v>875</v>
      </c>
      <c r="BC1052" t="str">
        <f>"37-2012.00"</f>
        <v>37-2012.00</v>
      </c>
      <c r="BD1052" t="s">
        <v>180</v>
      </c>
      <c r="BE1052" t="s">
        <v>876</v>
      </c>
      <c r="BF1052" t="s">
        <v>877</v>
      </c>
      <c r="BG1052">
        <v>1</v>
      </c>
      <c r="BI1052" s="1">
        <v>44836</v>
      </c>
      <c r="BJ1052" s="1">
        <v>45931</v>
      </c>
      <c r="BM1052">
        <v>35</v>
      </c>
      <c r="BN1052">
        <v>0</v>
      </c>
      <c r="BO1052">
        <v>7</v>
      </c>
      <c r="BP1052">
        <v>7</v>
      </c>
      <c r="BQ1052">
        <v>7</v>
      </c>
      <c r="BR1052">
        <v>7</v>
      </c>
      <c r="BS1052">
        <v>7</v>
      </c>
      <c r="BT1052">
        <v>0</v>
      </c>
      <c r="BU1052" t="str">
        <f>"8:00 AM"</f>
        <v>8:00 AM</v>
      </c>
      <c r="BV1052" t="str">
        <f>"4:00 PM"</f>
        <v>4:00 PM</v>
      </c>
      <c r="BW1052" t="s">
        <v>128</v>
      </c>
      <c r="BX1052">
        <v>0</v>
      </c>
      <c r="BY1052">
        <v>3</v>
      </c>
      <c r="BZ1052" t="s">
        <v>113</v>
      </c>
      <c r="CB1052" t="s">
        <v>878</v>
      </c>
      <c r="CC1052" t="s">
        <v>879</v>
      </c>
      <c r="CD1052" t="s">
        <v>880</v>
      </c>
      <c r="CE1052" t="s">
        <v>234</v>
      </c>
      <c r="CF1052" t="s">
        <v>118</v>
      </c>
      <c r="CG1052" s="4">
        <v>96951</v>
      </c>
      <c r="CH1052" s="2">
        <v>8.1</v>
      </c>
      <c r="CI1052" s="2">
        <v>8.1</v>
      </c>
      <c r="CJ1052" s="2">
        <v>12.15</v>
      </c>
      <c r="CK1052" s="2">
        <v>12.15</v>
      </c>
      <c r="CL1052" t="s">
        <v>131</v>
      </c>
      <c r="CM1052" t="s">
        <v>132</v>
      </c>
      <c r="CN1052" t="s">
        <v>133</v>
      </c>
      <c r="CP1052" t="s">
        <v>113</v>
      </c>
      <c r="CQ1052" t="s">
        <v>134</v>
      </c>
      <c r="CR1052" t="s">
        <v>113</v>
      </c>
      <c r="CS1052" t="s">
        <v>134</v>
      </c>
      <c r="CT1052" t="s">
        <v>132</v>
      </c>
      <c r="CU1052" t="s">
        <v>134</v>
      </c>
      <c r="CV1052" t="s">
        <v>132</v>
      </c>
      <c r="CW1052" t="s">
        <v>881</v>
      </c>
      <c r="CX1052" s="5">
        <v>16705320363</v>
      </c>
      <c r="CY1052" t="s">
        <v>875</v>
      </c>
      <c r="CZ1052" t="s">
        <v>882</v>
      </c>
      <c r="DA1052" t="s">
        <v>134</v>
      </c>
      <c r="DB1052" t="s">
        <v>134</v>
      </c>
    </row>
    <row r="1053" spans="1:111" ht="14.45" customHeight="1" x14ac:dyDescent="0.25">
      <c r="A1053" t="s">
        <v>883</v>
      </c>
      <c r="B1053" t="s">
        <v>187</v>
      </c>
      <c r="C1053" s="1">
        <v>44732.114768287036</v>
      </c>
      <c r="D1053" s="1">
        <v>44838</v>
      </c>
      <c r="E1053" t="s">
        <v>112</v>
      </c>
      <c r="F1053" s="1">
        <v>44833.833333333336</v>
      </c>
      <c r="G1053" t="s">
        <v>134</v>
      </c>
      <c r="H1053" t="s">
        <v>113</v>
      </c>
      <c r="I1053" t="s">
        <v>113</v>
      </c>
      <c r="J1053" t="s">
        <v>884</v>
      </c>
      <c r="K1053" t="s">
        <v>885</v>
      </c>
      <c r="L1053" t="s">
        <v>886</v>
      </c>
      <c r="M1053" t="s">
        <v>887</v>
      </c>
      <c r="N1053" t="s">
        <v>117</v>
      </c>
      <c r="O1053" t="s">
        <v>118</v>
      </c>
      <c r="P1053" s="4">
        <v>96950</v>
      </c>
      <c r="Q1053" t="s">
        <v>119</v>
      </c>
      <c r="R1053" t="s">
        <v>132</v>
      </c>
      <c r="S1053" s="5">
        <v>16702368888</v>
      </c>
      <c r="U1053">
        <v>713910</v>
      </c>
      <c r="V1053" t="s">
        <v>120</v>
      </c>
      <c r="X1053" t="s">
        <v>888</v>
      </c>
      <c r="Y1053" t="s">
        <v>889</v>
      </c>
      <c r="Z1053" t="s">
        <v>890</v>
      </c>
      <c r="AA1053" t="s">
        <v>891</v>
      </c>
      <c r="AB1053" t="s">
        <v>892</v>
      </c>
      <c r="AC1053" t="s">
        <v>887</v>
      </c>
      <c r="AD1053" t="s">
        <v>117</v>
      </c>
      <c r="AE1053" t="s">
        <v>118</v>
      </c>
      <c r="AF1053" s="4">
        <v>96950</v>
      </c>
      <c r="AG1053" t="s">
        <v>119</v>
      </c>
      <c r="AH1053" t="s">
        <v>132</v>
      </c>
      <c r="AI1053" s="5">
        <v>16702368874</v>
      </c>
      <c r="AK1053" t="s">
        <v>893</v>
      </c>
      <c r="BC1053" t="str">
        <f>"35-2014.00"</f>
        <v>35-2014.00</v>
      </c>
      <c r="BD1053" t="s">
        <v>287</v>
      </c>
      <c r="BE1053" t="s">
        <v>894</v>
      </c>
      <c r="BF1053" t="s">
        <v>289</v>
      </c>
      <c r="BG1053">
        <v>1</v>
      </c>
      <c r="BH1053">
        <v>1</v>
      </c>
      <c r="BI1053" s="1">
        <v>44835</v>
      </c>
      <c r="BJ1053" s="1">
        <v>45930</v>
      </c>
      <c r="BK1053" s="1">
        <v>44838</v>
      </c>
      <c r="BL1053" s="1">
        <v>45930</v>
      </c>
      <c r="BM1053">
        <v>35</v>
      </c>
      <c r="BN1053">
        <v>5</v>
      </c>
      <c r="BO1053">
        <v>5</v>
      </c>
      <c r="BP1053">
        <v>5</v>
      </c>
      <c r="BQ1053">
        <v>5</v>
      </c>
      <c r="BR1053">
        <v>5</v>
      </c>
      <c r="BS1053">
        <v>5</v>
      </c>
      <c r="BT1053">
        <v>5</v>
      </c>
      <c r="BU1053" t="str">
        <f>"6:00 AM"</f>
        <v>6:00 AM</v>
      </c>
      <c r="BV1053" t="str">
        <f>"11:00 AM"</f>
        <v>11:00 AM</v>
      </c>
      <c r="BW1053" t="s">
        <v>164</v>
      </c>
      <c r="BX1053">
        <v>0</v>
      </c>
      <c r="BY1053">
        <v>12</v>
      </c>
      <c r="BZ1053" t="s">
        <v>113</v>
      </c>
      <c r="CB1053" t="s">
        <v>895</v>
      </c>
      <c r="CC1053" t="s">
        <v>892</v>
      </c>
      <c r="CD1053" t="s">
        <v>887</v>
      </c>
      <c r="CE1053" t="s">
        <v>117</v>
      </c>
      <c r="CF1053" t="s">
        <v>118</v>
      </c>
      <c r="CG1053" s="4">
        <v>96950</v>
      </c>
      <c r="CH1053" s="2">
        <v>8.17</v>
      </c>
      <c r="CI1053" s="2">
        <v>8.17</v>
      </c>
      <c r="CJ1053" s="2">
        <v>12.26</v>
      </c>
      <c r="CK1053" s="2">
        <v>12.26</v>
      </c>
      <c r="CL1053" t="s">
        <v>131</v>
      </c>
      <c r="CN1053" t="s">
        <v>133</v>
      </c>
      <c r="CP1053" t="s">
        <v>113</v>
      </c>
      <c r="CQ1053" t="s">
        <v>134</v>
      </c>
      <c r="CR1053" t="s">
        <v>113</v>
      </c>
      <c r="CS1053" t="s">
        <v>134</v>
      </c>
      <c r="CT1053" t="s">
        <v>132</v>
      </c>
      <c r="CU1053" t="s">
        <v>134</v>
      </c>
      <c r="CV1053" t="s">
        <v>134</v>
      </c>
      <c r="CW1053" t="s">
        <v>896</v>
      </c>
      <c r="CX1053" s="5">
        <v>16702368874</v>
      </c>
      <c r="CY1053" t="s">
        <v>897</v>
      </c>
      <c r="CZ1053" t="s">
        <v>399</v>
      </c>
      <c r="DA1053" t="s">
        <v>134</v>
      </c>
      <c r="DB1053" t="s">
        <v>113</v>
      </c>
    </row>
    <row r="1054" spans="1:111" ht="14.45" customHeight="1" x14ac:dyDescent="0.25">
      <c r="A1054" t="s">
        <v>898</v>
      </c>
      <c r="B1054" t="s">
        <v>111</v>
      </c>
      <c r="C1054" s="1">
        <v>44763.782752083331</v>
      </c>
      <c r="D1054" s="1">
        <v>44838</v>
      </c>
      <c r="E1054" t="s">
        <v>170</v>
      </c>
      <c r="G1054" t="s">
        <v>113</v>
      </c>
      <c r="H1054" t="s">
        <v>113</v>
      </c>
      <c r="I1054" t="s">
        <v>113</v>
      </c>
      <c r="J1054" t="s">
        <v>899</v>
      </c>
      <c r="L1054" t="s">
        <v>900</v>
      </c>
      <c r="M1054" t="s">
        <v>901</v>
      </c>
      <c r="N1054" t="s">
        <v>117</v>
      </c>
      <c r="O1054" t="s">
        <v>118</v>
      </c>
      <c r="P1054" s="4">
        <v>96950</v>
      </c>
      <c r="Q1054" t="s">
        <v>119</v>
      </c>
      <c r="S1054" s="5">
        <v>16702347898</v>
      </c>
      <c r="U1054">
        <v>522390</v>
      </c>
      <c r="V1054" t="s">
        <v>120</v>
      </c>
      <c r="X1054" t="s">
        <v>902</v>
      </c>
      <c r="Y1054" t="s">
        <v>903</v>
      </c>
      <c r="Z1054" t="s">
        <v>904</v>
      </c>
      <c r="AA1054" t="s">
        <v>905</v>
      </c>
      <c r="AB1054" t="s">
        <v>901</v>
      </c>
      <c r="AD1054" t="s">
        <v>117</v>
      </c>
      <c r="AE1054" t="s">
        <v>118</v>
      </c>
      <c r="AF1054" s="4">
        <v>96950</v>
      </c>
      <c r="AG1054" t="s">
        <v>119</v>
      </c>
      <c r="AI1054" s="5">
        <v>16702847898</v>
      </c>
      <c r="AK1054" t="s">
        <v>906</v>
      </c>
      <c r="BC1054" t="str">
        <f>"13-2011.00"</f>
        <v>13-2011.00</v>
      </c>
      <c r="BD1054" t="s">
        <v>147</v>
      </c>
      <c r="BE1054" t="s">
        <v>907</v>
      </c>
      <c r="BF1054" t="s">
        <v>908</v>
      </c>
      <c r="BG1054">
        <v>1</v>
      </c>
      <c r="BI1054" s="1">
        <v>44866</v>
      </c>
      <c r="BJ1054" s="1">
        <v>45230</v>
      </c>
      <c r="BM1054">
        <v>35</v>
      </c>
      <c r="BN1054">
        <v>0</v>
      </c>
      <c r="BO1054">
        <v>7</v>
      </c>
      <c r="BP1054">
        <v>7</v>
      </c>
      <c r="BQ1054">
        <v>7</v>
      </c>
      <c r="BR1054">
        <v>7</v>
      </c>
      <c r="BS1054">
        <v>7</v>
      </c>
      <c r="BT1054">
        <v>0</v>
      </c>
      <c r="BU1054" t="str">
        <f>"8:00 AM"</f>
        <v>8:00 AM</v>
      </c>
      <c r="BV1054" t="str">
        <f>"4:00 PM"</f>
        <v>4:00 PM</v>
      </c>
      <c r="BW1054" t="s">
        <v>150</v>
      </c>
      <c r="BX1054">
        <v>0</v>
      </c>
      <c r="BY1054">
        <v>24</v>
      </c>
      <c r="BZ1054" t="s">
        <v>113</v>
      </c>
      <c r="CB1054" s="3" t="s">
        <v>909</v>
      </c>
      <c r="CC1054" t="s">
        <v>900</v>
      </c>
      <c r="CE1054" t="s">
        <v>117</v>
      </c>
      <c r="CF1054" t="s">
        <v>118</v>
      </c>
      <c r="CG1054" s="4">
        <v>96950</v>
      </c>
      <c r="CH1054" s="2">
        <v>16.190000000000001</v>
      </c>
      <c r="CI1054" s="2">
        <v>16.190000000000001</v>
      </c>
      <c r="CJ1054" s="2">
        <v>24.29</v>
      </c>
      <c r="CK1054" s="2">
        <v>24.29</v>
      </c>
      <c r="CL1054" t="s">
        <v>131</v>
      </c>
      <c r="CM1054" t="s">
        <v>910</v>
      </c>
      <c r="CN1054" t="s">
        <v>133</v>
      </c>
      <c r="CP1054" t="s">
        <v>113</v>
      </c>
      <c r="CQ1054" t="s">
        <v>134</v>
      </c>
      <c r="CR1054" t="s">
        <v>113</v>
      </c>
      <c r="CS1054" t="s">
        <v>134</v>
      </c>
      <c r="CT1054" t="s">
        <v>132</v>
      </c>
      <c r="CU1054" t="s">
        <v>134</v>
      </c>
      <c r="CV1054" t="s">
        <v>132</v>
      </c>
      <c r="CW1054" t="s">
        <v>911</v>
      </c>
      <c r="CX1054" s="5">
        <v>16702347898</v>
      </c>
      <c r="CY1054" t="s">
        <v>906</v>
      </c>
      <c r="CZ1054" t="s">
        <v>183</v>
      </c>
      <c r="DA1054" t="s">
        <v>134</v>
      </c>
      <c r="DB1054" t="s">
        <v>113</v>
      </c>
    </row>
    <row r="1055" spans="1:111" ht="14.45" customHeight="1" x14ac:dyDescent="0.25">
      <c r="A1055" t="s">
        <v>912</v>
      </c>
      <c r="B1055" t="s">
        <v>187</v>
      </c>
      <c r="C1055" s="1">
        <v>44734.834944675924</v>
      </c>
      <c r="D1055" s="1">
        <v>44838</v>
      </c>
      <c r="E1055" t="s">
        <v>170</v>
      </c>
      <c r="G1055" t="s">
        <v>113</v>
      </c>
      <c r="H1055" t="s">
        <v>113</v>
      </c>
      <c r="I1055" t="s">
        <v>113</v>
      </c>
      <c r="J1055" t="s">
        <v>859</v>
      </c>
      <c r="L1055" t="s">
        <v>860</v>
      </c>
      <c r="N1055" t="s">
        <v>117</v>
      </c>
      <c r="O1055" t="s">
        <v>118</v>
      </c>
      <c r="P1055" s="4">
        <v>96950</v>
      </c>
      <c r="Q1055" t="s">
        <v>119</v>
      </c>
      <c r="R1055" t="s">
        <v>132</v>
      </c>
      <c r="S1055" s="5">
        <v>16703238848</v>
      </c>
      <c r="U1055">
        <v>72111</v>
      </c>
      <c r="V1055" t="s">
        <v>120</v>
      </c>
      <c r="X1055" t="s">
        <v>862</v>
      </c>
      <c r="Y1055" t="s">
        <v>913</v>
      </c>
      <c r="AA1055" t="s">
        <v>144</v>
      </c>
      <c r="AB1055" t="s">
        <v>860</v>
      </c>
      <c r="AD1055" t="s">
        <v>117</v>
      </c>
      <c r="AE1055" t="s">
        <v>118</v>
      </c>
      <c r="AF1055" s="4">
        <v>96950</v>
      </c>
      <c r="AG1055" t="s">
        <v>119</v>
      </c>
      <c r="AH1055" t="s">
        <v>132</v>
      </c>
      <c r="AI1055" s="5">
        <v>16703238848</v>
      </c>
      <c r="AK1055" t="s">
        <v>864</v>
      </c>
      <c r="BC1055" t="str">
        <f>"27-3091.00"</f>
        <v>27-3091.00</v>
      </c>
      <c r="BD1055" t="s">
        <v>749</v>
      </c>
      <c r="BE1055" t="s">
        <v>914</v>
      </c>
      <c r="BF1055" t="s">
        <v>915</v>
      </c>
      <c r="BG1055">
        <v>1</v>
      </c>
      <c r="BH1055">
        <v>1</v>
      </c>
      <c r="BI1055" s="1">
        <v>44835</v>
      </c>
      <c r="BJ1055" s="1">
        <v>45199</v>
      </c>
      <c r="BK1055" s="1">
        <v>44838</v>
      </c>
      <c r="BL1055" s="1">
        <v>45199</v>
      </c>
      <c r="BM1055">
        <v>35</v>
      </c>
      <c r="BN1055">
        <v>0</v>
      </c>
      <c r="BO1055">
        <v>7</v>
      </c>
      <c r="BP1055">
        <v>7</v>
      </c>
      <c r="BQ1055">
        <v>7</v>
      </c>
      <c r="BR1055">
        <v>7</v>
      </c>
      <c r="BS1055">
        <v>7</v>
      </c>
      <c r="BT1055">
        <v>0</v>
      </c>
      <c r="BU1055" t="str">
        <f>"9:00 AM"</f>
        <v>9:00 AM</v>
      </c>
      <c r="BV1055" t="str">
        <f>"5:00 PM"</f>
        <v>5:00 PM</v>
      </c>
      <c r="BW1055" t="s">
        <v>164</v>
      </c>
      <c r="BX1055">
        <v>0</v>
      </c>
      <c r="BY1055">
        <v>24</v>
      </c>
      <c r="BZ1055" t="s">
        <v>113</v>
      </c>
      <c r="CB1055" t="s">
        <v>916</v>
      </c>
      <c r="CC1055" t="s">
        <v>860</v>
      </c>
      <c r="CE1055" t="s">
        <v>117</v>
      </c>
      <c r="CF1055" t="s">
        <v>118</v>
      </c>
      <c r="CG1055" s="4">
        <v>96950</v>
      </c>
      <c r="CH1055" s="2">
        <v>14.98</v>
      </c>
      <c r="CI1055" s="2">
        <v>14.98</v>
      </c>
      <c r="CJ1055" s="2">
        <v>22.47</v>
      </c>
      <c r="CK1055" s="2">
        <v>22.47</v>
      </c>
      <c r="CL1055" t="s">
        <v>131</v>
      </c>
      <c r="CM1055" t="s">
        <v>132</v>
      </c>
      <c r="CN1055" t="s">
        <v>133</v>
      </c>
      <c r="CP1055" t="s">
        <v>113</v>
      </c>
      <c r="CQ1055" t="s">
        <v>134</v>
      </c>
      <c r="CR1055" t="s">
        <v>113</v>
      </c>
      <c r="CS1055" t="s">
        <v>134</v>
      </c>
      <c r="CT1055" t="s">
        <v>132</v>
      </c>
      <c r="CU1055" t="s">
        <v>134</v>
      </c>
      <c r="CV1055" t="s">
        <v>132</v>
      </c>
      <c r="CW1055" t="s">
        <v>132</v>
      </c>
      <c r="CX1055" s="5">
        <v>16703238848</v>
      </c>
      <c r="CY1055" t="s">
        <v>864</v>
      </c>
      <c r="CZ1055" t="s">
        <v>132</v>
      </c>
      <c r="DA1055" t="s">
        <v>134</v>
      </c>
      <c r="DB1055" t="s">
        <v>113</v>
      </c>
    </row>
    <row r="1056" spans="1:111" ht="14.45" customHeight="1" x14ac:dyDescent="0.25">
      <c r="A1056" t="s">
        <v>917</v>
      </c>
      <c r="B1056" t="s">
        <v>187</v>
      </c>
      <c r="C1056" s="1">
        <v>44733.829676157409</v>
      </c>
      <c r="D1056" s="1">
        <v>44838</v>
      </c>
      <c r="E1056" t="s">
        <v>170</v>
      </c>
      <c r="G1056" t="s">
        <v>113</v>
      </c>
      <c r="H1056" t="s">
        <v>113</v>
      </c>
      <c r="I1056" t="s">
        <v>113</v>
      </c>
      <c r="J1056" t="s">
        <v>293</v>
      </c>
      <c r="K1056" t="s">
        <v>294</v>
      </c>
      <c r="L1056" t="s">
        <v>295</v>
      </c>
      <c r="M1056" t="s">
        <v>296</v>
      </c>
      <c r="N1056" t="s">
        <v>117</v>
      </c>
      <c r="O1056" t="s">
        <v>118</v>
      </c>
      <c r="P1056" s="4">
        <v>96950</v>
      </c>
      <c r="Q1056" t="s">
        <v>119</v>
      </c>
      <c r="S1056" s="5">
        <v>16703223311</v>
      </c>
      <c r="T1056">
        <v>4504</v>
      </c>
      <c r="U1056">
        <v>72111</v>
      </c>
      <c r="V1056" t="s">
        <v>120</v>
      </c>
      <c r="X1056" t="s">
        <v>142</v>
      </c>
      <c r="Y1056" t="s">
        <v>297</v>
      </c>
      <c r="AA1056" t="s">
        <v>298</v>
      </c>
      <c r="AB1056" t="s">
        <v>295</v>
      </c>
      <c r="AC1056" t="s">
        <v>296</v>
      </c>
      <c r="AD1056" t="s">
        <v>117</v>
      </c>
      <c r="AE1056" t="s">
        <v>118</v>
      </c>
      <c r="AF1056" s="4">
        <v>96950</v>
      </c>
      <c r="AG1056" t="s">
        <v>119</v>
      </c>
      <c r="AI1056" s="5">
        <v>16703223311</v>
      </c>
      <c r="AJ1056">
        <v>4504</v>
      </c>
      <c r="AK1056" t="s">
        <v>299</v>
      </c>
      <c r="BC1056" t="str">
        <f>"35-1011.00"</f>
        <v>35-1011.00</v>
      </c>
      <c r="BD1056" t="s">
        <v>918</v>
      </c>
      <c r="BE1056" t="s">
        <v>919</v>
      </c>
      <c r="BF1056" t="s">
        <v>920</v>
      </c>
      <c r="BG1056">
        <v>2</v>
      </c>
      <c r="BH1056">
        <v>2</v>
      </c>
      <c r="BI1056" s="1">
        <v>44835</v>
      </c>
      <c r="BJ1056" s="1">
        <v>45199</v>
      </c>
      <c r="BK1056" s="1">
        <v>44838</v>
      </c>
      <c r="BL1056" s="1">
        <v>45199</v>
      </c>
      <c r="BM1056">
        <v>40</v>
      </c>
      <c r="BN1056">
        <v>0</v>
      </c>
      <c r="BO1056">
        <v>8</v>
      </c>
      <c r="BP1056">
        <v>8</v>
      </c>
      <c r="BQ1056">
        <v>8</v>
      </c>
      <c r="BR1056">
        <v>8</v>
      </c>
      <c r="BS1056">
        <v>8</v>
      </c>
      <c r="BT1056">
        <v>0</v>
      </c>
      <c r="BU1056" t="str">
        <f>"8:00 AM"</f>
        <v>8:00 AM</v>
      </c>
      <c r="BV1056" t="str">
        <f>"5:00 PM"</f>
        <v>5:00 PM</v>
      </c>
      <c r="BW1056" t="s">
        <v>394</v>
      </c>
      <c r="BX1056">
        <v>0</v>
      </c>
      <c r="BY1056">
        <v>24</v>
      </c>
      <c r="BZ1056" t="s">
        <v>134</v>
      </c>
      <c r="CA1056">
        <v>10</v>
      </c>
      <c r="CB1056" t="s">
        <v>921</v>
      </c>
      <c r="CC1056" t="s">
        <v>293</v>
      </c>
      <c r="CD1056" t="s">
        <v>294</v>
      </c>
      <c r="CE1056" t="s">
        <v>117</v>
      </c>
      <c r="CF1056" t="s">
        <v>118</v>
      </c>
      <c r="CG1056" s="4">
        <v>96950</v>
      </c>
      <c r="CH1056" s="2">
        <v>10.9</v>
      </c>
      <c r="CI1056" s="2">
        <v>10.9</v>
      </c>
      <c r="CJ1056" s="2">
        <v>16.350000000000001</v>
      </c>
      <c r="CK1056" s="2">
        <v>16.350000000000001</v>
      </c>
      <c r="CL1056" t="s">
        <v>131</v>
      </c>
      <c r="CM1056" t="s">
        <v>304</v>
      </c>
      <c r="CN1056" t="s">
        <v>133</v>
      </c>
      <c r="CP1056" t="s">
        <v>113</v>
      </c>
      <c r="CQ1056" t="s">
        <v>134</v>
      </c>
      <c r="CR1056" t="s">
        <v>113</v>
      </c>
      <c r="CS1056" t="s">
        <v>134</v>
      </c>
      <c r="CT1056" t="s">
        <v>132</v>
      </c>
      <c r="CU1056" t="s">
        <v>134</v>
      </c>
      <c r="CV1056" t="s">
        <v>134</v>
      </c>
      <c r="CW1056" t="s">
        <v>342</v>
      </c>
      <c r="CX1056" s="5">
        <v>16703223311</v>
      </c>
      <c r="CY1056" t="s">
        <v>306</v>
      </c>
      <c r="CZ1056" t="s">
        <v>307</v>
      </c>
      <c r="DA1056" t="s">
        <v>134</v>
      </c>
      <c r="DB1056" t="s">
        <v>113</v>
      </c>
      <c r="DC1056" t="s">
        <v>308</v>
      </c>
      <c r="DD1056" t="s">
        <v>309</v>
      </c>
      <c r="DE1056" t="s">
        <v>246</v>
      </c>
      <c r="DF1056" t="s">
        <v>310</v>
      </c>
      <c r="DG1056" t="s">
        <v>311</v>
      </c>
    </row>
    <row r="1057" spans="1:111" ht="14.45" customHeight="1" x14ac:dyDescent="0.25">
      <c r="A1057" t="s">
        <v>922</v>
      </c>
      <c r="B1057" t="s">
        <v>187</v>
      </c>
      <c r="C1057" s="1">
        <v>44732.277015046297</v>
      </c>
      <c r="D1057" s="1">
        <v>44838</v>
      </c>
      <c r="E1057" t="s">
        <v>170</v>
      </c>
      <c r="G1057" t="s">
        <v>113</v>
      </c>
      <c r="H1057" t="s">
        <v>113</v>
      </c>
      <c r="I1057" t="s">
        <v>113</v>
      </c>
      <c r="J1057" t="s">
        <v>923</v>
      </c>
      <c r="K1057" t="s">
        <v>924</v>
      </c>
      <c r="L1057" t="s">
        <v>925</v>
      </c>
      <c r="M1057" t="s">
        <v>117</v>
      </c>
      <c r="N1057" t="s">
        <v>926</v>
      </c>
      <c r="O1057" t="s">
        <v>118</v>
      </c>
      <c r="P1057" s="4">
        <v>96950</v>
      </c>
      <c r="Q1057" t="s">
        <v>119</v>
      </c>
      <c r="S1057" s="5">
        <v>16704835400</v>
      </c>
      <c r="U1057">
        <v>56152</v>
      </c>
      <c r="V1057" t="s">
        <v>120</v>
      </c>
      <c r="X1057" t="s">
        <v>927</v>
      </c>
      <c r="Y1057" t="s">
        <v>928</v>
      </c>
      <c r="AA1057" t="s">
        <v>144</v>
      </c>
      <c r="AB1057" t="s">
        <v>925</v>
      </c>
      <c r="AC1057" t="s">
        <v>117</v>
      </c>
      <c r="AD1057" t="s">
        <v>926</v>
      </c>
      <c r="AE1057" t="s">
        <v>118</v>
      </c>
      <c r="AF1057" s="4">
        <v>96950</v>
      </c>
      <c r="AG1057" t="s">
        <v>119</v>
      </c>
      <c r="AI1057" s="5">
        <v>16704835400</v>
      </c>
      <c r="AK1057" t="s">
        <v>929</v>
      </c>
      <c r="BC1057" t="str">
        <f>"27-4021.00"</f>
        <v>27-4021.00</v>
      </c>
      <c r="BD1057" t="s">
        <v>930</v>
      </c>
      <c r="BE1057" t="s">
        <v>931</v>
      </c>
      <c r="BF1057" t="s">
        <v>932</v>
      </c>
      <c r="BG1057">
        <v>1</v>
      </c>
      <c r="BH1057">
        <v>1</v>
      </c>
      <c r="BI1057" s="1">
        <v>44835</v>
      </c>
      <c r="BJ1057" s="1">
        <v>45199</v>
      </c>
      <c r="BK1057" s="1">
        <v>44838</v>
      </c>
      <c r="BL1057" s="1">
        <v>45199</v>
      </c>
      <c r="BM1057">
        <v>35</v>
      </c>
      <c r="BN1057">
        <v>0</v>
      </c>
      <c r="BO1057">
        <v>7</v>
      </c>
      <c r="BP1057">
        <v>7</v>
      </c>
      <c r="BQ1057">
        <v>7</v>
      </c>
      <c r="BR1057">
        <v>7</v>
      </c>
      <c r="BS1057">
        <v>7</v>
      </c>
      <c r="BT1057">
        <v>0</v>
      </c>
      <c r="BU1057" t="str">
        <f>"9:00 AM"</f>
        <v>9:00 AM</v>
      </c>
      <c r="BV1057" t="str">
        <f>"5:00 PM"</f>
        <v>5:00 PM</v>
      </c>
      <c r="BW1057" t="s">
        <v>164</v>
      </c>
      <c r="BX1057">
        <v>0</v>
      </c>
      <c r="BY1057">
        <v>3</v>
      </c>
      <c r="BZ1057" t="s">
        <v>113</v>
      </c>
      <c r="CB1057" t="s">
        <v>933</v>
      </c>
      <c r="CC1057" t="s">
        <v>925</v>
      </c>
      <c r="CD1057" t="s">
        <v>117</v>
      </c>
      <c r="CE1057" t="s">
        <v>926</v>
      </c>
      <c r="CF1057" t="s">
        <v>118</v>
      </c>
      <c r="CG1057" s="4">
        <v>96950</v>
      </c>
      <c r="CH1057" s="2">
        <v>16.2</v>
      </c>
      <c r="CI1057" s="2">
        <v>16.2</v>
      </c>
      <c r="CJ1057" s="2">
        <v>24.3</v>
      </c>
      <c r="CK1057" s="2">
        <v>24.3</v>
      </c>
      <c r="CL1057" t="s">
        <v>131</v>
      </c>
      <c r="CN1057" t="s">
        <v>133</v>
      </c>
      <c r="CP1057" t="s">
        <v>113</v>
      </c>
      <c r="CQ1057" t="s">
        <v>134</v>
      </c>
      <c r="CR1057" t="s">
        <v>113</v>
      </c>
      <c r="CS1057" t="s">
        <v>134</v>
      </c>
      <c r="CT1057" t="s">
        <v>132</v>
      </c>
      <c r="CU1057" t="s">
        <v>134</v>
      </c>
      <c r="CV1057" t="s">
        <v>132</v>
      </c>
      <c r="CW1057" t="s">
        <v>409</v>
      </c>
      <c r="CX1057" s="5">
        <v>16704835400</v>
      </c>
      <c r="CY1057" t="s">
        <v>929</v>
      </c>
      <c r="CZ1057" t="s">
        <v>132</v>
      </c>
      <c r="DA1057" t="s">
        <v>134</v>
      </c>
      <c r="DB1057" t="s">
        <v>113</v>
      </c>
      <c r="DC1057" t="s">
        <v>927</v>
      </c>
      <c r="DD1057" t="s">
        <v>928</v>
      </c>
      <c r="DF1057" t="s">
        <v>923</v>
      </c>
      <c r="DG1057" t="s">
        <v>929</v>
      </c>
    </row>
    <row r="1058" spans="1:111" ht="14.45" customHeight="1" x14ac:dyDescent="0.25">
      <c r="A1058" t="s">
        <v>934</v>
      </c>
      <c r="B1058" t="s">
        <v>356</v>
      </c>
      <c r="C1058" s="1">
        <v>44728.159181365743</v>
      </c>
      <c r="D1058" s="1">
        <v>44838</v>
      </c>
      <c r="E1058" t="s">
        <v>112</v>
      </c>
      <c r="F1058" s="1">
        <v>44833.833333333336</v>
      </c>
      <c r="G1058" t="s">
        <v>134</v>
      </c>
      <c r="H1058" t="s">
        <v>113</v>
      </c>
      <c r="I1058" t="s">
        <v>113</v>
      </c>
      <c r="J1058" t="s">
        <v>173</v>
      </c>
      <c r="K1058" t="s">
        <v>174</v>
      </c>
      <c r="L1058" t="s">
        <v>175</v>
      </c>
      <c r="N1058" t="s">
        <v>141</v>
      </c>
      <c r="O1058" t="s">
        <v>118</v>
      </c>
      <c r="P1058" s="4">
        <v>96950</v>
      </c>
      <c r="Q1058" t="s">
        <v>119</v>
      </c>
      <c r="S1058" s="5">
        <v>16702345900</v>
      </c>
      <c r="T1058">
        <v>575</v>
      </c>
      <c r="U1058">
        <v>721110</v>
      </c>
      <c r="V1058" t="s">
        <v>120</v>
      </c>
      <c r="X1058" t="s">
        <v>176</v>
      </c>
      <c r="Y1058" t="s">
        <v>177</v>
      </c>
      <c r="AA1058" t="s">
        <v>178</v>
      </c>
      <c r="AB1058" t="s">
        <v>175</v>
      </c>
      <c r="AD1058" t="s">
        <v>141</v>
      </c>
      <c r="AE1058" t="s">
        <v>118</v>
      </c>
      <c r="AF1058" s="4">
        <v>96950</v>
      </c>
      <c r="AG1058" t="s">
        <v>119</v>
      </c>
      <c r="AI1058" s="5">
        <v>16702345900</v>
      </c>
      <c r="AJ1058">
        <v>574</v>
      </c>
      <c r="AK1058" t="s">
        <v>179</v>
      </c>
      <c r="BC1058" t="str">
        <f>"35-1012.00"</f>
        <v>35-1012.00</v>
      </c>
      <c r="BD1058" t="s">
        <v>338</v>
      </c>
      <c r="BE1058" t="s">
        <v>659</v>
      </c>
      <c r="BF1058" t="s">
        <v>660</v>
      </c>
      <c r="BG1058">
        <v>1</v>
      </c>
      <c r="BI1058" s="1">
        <v>44835</v>
      </c>
      <c r="BJ1058" s="1">
        <v>45930</v>
      </c>
      <c r="BM1058">
        <v>40</v>
      </c>
      <c r="BN1058">
        <v>8</v>
      </c>
      <c r="BO1058">
        <v>0</v>
      </c>
      <c r="BP1058">
        <v>8</v>
      </c>
      <c r="BQ1058">
        <v>8</v>
      </c>
      <c r="BR1058">
        <v>0</v>
      </c>
      <c r="BS1058">
        <v>8</v>
      </c>
      <c r="BT1058">
        <v>8</v>
      </c>
      <c r="BU1058" t="str">
        <f>"6:00 AM"</f>
        <v>6:00 AM</v>
      </c>
      <c r="BV1058" t="str">
        <f>"3:00 PM"</f>
        <v>3:00 PM</v>
      </c>
      <c r="BW1058" t="s">
        <v>164</v>
      </c>
      <c r="BX1058">
        <v>6</v>
      </c>
      <c r="BY1058">
        <v>12</v>
      </c>
      <c r="BZ1058" t="s">
        <v>134</v>
      </c>
      <c r="CA1058">
        <v>2</v>
      </c>
      <c r="CB1058" t="s">
        <v>644</v>
      </c>
      <c r="CC1058" t="s">
        <v>184</v>
      </c>
      <c r="CE1058" t="s">
        <v>130</v>
      </c>
      <c r="CF1058" t="s">
        <v>118</v>
      </c>
      <c r="CG1058" s="4">
        <v>96950</v>
      </c>
      <c r="CH1058" s="2">
        <v>10.039999999999999</v>
      </c>
      <c r="CI1058" s="2">
        <v>10.039999999999999</v>
      </c>
      <c r="CJ1058" s="2">
        <v>15.06</v>
      </c>
      <c r="CK1058" s="2">
        <v>15.06</v>
      </c>
      <c r="CL1058" t="s">
        <v>131</v>
      </c>
      <c r="CN1058" t="s">
        <v>133</v>
      </c>
      <c r="CP1058" t="s">
        <v>113</v>
      </c>
      <c r="CQ1058" t="s">
        <v>134</v>
      </c>
      <c r="CR1058" t="s">
        <v>113</v>
      </c>
      <c r="CS1058" t="s">
        <v>134</v>
      </c>
      <c r="CT1058" t="s">
        <v>132</v>
      </c>
      <c r="CU1058" t="s">
        <v>134</v>
      </c>
      <c r="CV1058" t="s">
        <v>132</v>
      </c>
      <c r="CW1058" t="s">
        <v>185</v>
      </c>
      <c r="CX1058" s="5">
        <v>16702345900</v>
      </c>
      <c r="CY1058" t="s">
        <v>179</v>
      </c>
      <c r="CZ1058" t="s">
        <v>132</v>
      </c>
      <c r="DA1058" t="s">
        <v>134</v>
      </c>
      <c r="DB1058" t="s">
        <v>113</v>
      </c>
    </row>
    <row r="1059" spans="1:111" ht="14.45" customHeight="1" x14ac:dyDescent="0.25">
      <c r="A1059" t="s">
        <v>935</v>
      </c>
      <c r="B1059" t="s">
        <v>313</v>
      </c>
      <c r="C1059" s="1">
        <v>44735.917800578703</v>
      </c>
      <c r="D1059" s="1">
        <v>44838</v>
      </c>
      <c r="E1059" t="s">
        <v>112</v>
      </c>
      <c r="F1059" s="1">
        <v>44833.833333333336</v>
      </c>
      <c r="G1059" t="s">
        <v>113</v>
      </c>
      <c r="H1059" t="s">
        <v>113</v>
      </c>
      <c r="I1059" t="s">
        <v>113</v>
      </c>
      <c r="J1059" t="s">
        <v>936</v>
      </c>
      <c r="K1059" t="s">
        <v>789</v>
      </c>
      <c r="L1059" t="s">
        <v>795</v>
      </c>
      <c r="N1059" t="s">
        <v>117</v>
      </c>
      <c r="O1059" t="s">
        <v>118</v>
      </c>
      <c r="P1059" s="4">
        <v>96950</v>
      </c>
      <c r="Q1059" t="s">
        <v>119</v>
      </c>
      <c r="R1059" t="s">
        <v>117</v>
      </c>
      <c r="S1059" s="5">
        <v>16702358641</v>
      </c>
      <c r="U1059">
        <v>72251</v>
      </c>
      <c r="V1059" t="s">
        <v>120</v>
      </c>
      <c r="X1059" t="s">
        <v>792</v>
      </c>
      <c r="Y1059" t="s">
        <v>793</v>
      </c>
      <c r="Z1059" t="s">
        <v>794</v>
      </c>
      <c r="AA1059" t="s">
        <v>144</v>
      </c>
      <c r="AB1059" t="s">
        <v>795</v>
      </c>
      <c r="AD1059" t="s">
        <v>117</v>
      </c>
      <c r="AE1059" t="s">
        <v>118</v>
      </c>
      <c r="AF1059" s="4">
        <v>96950</v>
      </c>
      <c r="AG1059" t="s">
        <v>119</v>
      </c>
      <c r="AH1059" t="s">
        <v>117</v>
      </c>
      <c r="AI1059" s="5">
        <v>16702358641</v>
      </c>
      <c r="AK1059" t="s">
        <v>796</v>
      </c>
      <c r="BC1059" t="str">
        <f>"35-9021.00"</f>
        <v>35-9021.00</v>
      </c>
      <c r="BD1059" t="s">
        <v>735</v>
      </c>
      <c r="BE1059" t="s">
        <v>937</v>
      </c>
      <c r="BF1059" t="s">
        <v>938</v>
      </c>
      <c r="BG1059">
        <v>4</v>
      </c>
      <c r="BH1059">
        <v>3</v>
      </c>
      <c r="BI1059" s="1">
        <v>44835</v>
      </c>
      <c r="BJ1059" s="1">
        <v>45199</v>
      </c>
      <c r="BK1059" s="1">
        <v>44838</v>
      </c>
      <c r="BL1059" s="1">
        <v>45199</v>
      </c>
      <c r="BM1059">
        <v>35</v>
      </c>
      <c r="BN1059">
        <v>7</v>
      </c>
      <c r="BO1059">
        <v>7</v>
      </c>
      <c r="BP1059">
        <v>0</v>
      </c>
      <c r="BQ1059">
        <v>7</v>
      </c>
      <c r="BR1059">
        <v>0</v>
      </c>
      <c r="BS1059">
        <v>7</v>
      </c>
      <c r="BT1059">
        <v>7</v>
      </c>
      <c r="BU1059" t="str">
        <f>"2:00 PM"</f>
        <v>2:00 PM</v>
      </c>
      <c r="BV1059" t="str">
        <f>"10:00 PM"</f>
        <v>10:00 PM</v>
      </c>
      <c r="BW1059" t="s">
        <v>164</v>
      </c>
      <c r="BX1059">
        <v>0</v>
      </c>
      <c r="BY1059">
        <v>3</v>
      </c>
      <c r="BZ1059" t="s">
        <v>113</v>
      </c>
      <c r="CB1059" t="s">
        <v>939</v>
      </c>
      <c r="CC1059" t="s">
        <v>940</v>
      </c>
      <c r="CD1059" t="s">
        <v>606</v>
      </c>
      <c r="CE1059" t="s">
        <v>117</v>
      </c>
      <c r="CF1059" t="s">
        <v>118</v>
      </c>
      <c r="CG1059" s="4">
        <v>96950</v>
      </c>
      <c r="CH1059" s="2">
        <v>7.55</v>
      </c>
      <c r="CI1059" s="2">
        <v>7.85</v>
      </c>
      <c r="CJ1059" s="2">
        <v>11.33</v>
      </c>
      <c r="CK1059" s="2">
        <v>11.78</v>
      </c>
      <c r="CL1059" t="s">
        <v>131</v>
      </c>
      <c r="CM1059" t="s">
        <v>132</v>
      </c>
      <c r="CN1059" t="s">
        <v>133</v>
      </c>
      <c r="CP1059" t="s">
        <v>113</v>
      </c>
      <c r="CQ1059" t="s">
        <v>134</v>
      </c>
      <c r="CR1059" t="s">
        <v>113</v>
      </c>
      <c r="CS1059" t="s">
        <v>134</v>
      </c>
      <c r="CT1059" t="s">
        <v>132</v>
      </c>
      <c r="CU1059" t="s">
        <v>134</v>
      </c>
      <c r="CV1059" t="s">
        <v>132</v>
      </c>
      <c r="CW1059" t="s">
        <v>799</v>
      </c>
      <c r="CX1059" s="5">
        <v>16702358641</v>
      </c>
      <c r="CY1059" t="s">
        <v>796</v>
      </c>
      <c r="CZ1059" t="s">
        <v>132</v>
      </c>
      <c r="DA1059" t="s">
        <v>134</v>
      </c>
      <c r="DB1059" t="s">
        <v>113</v>
      </c>
    </row>
    <row r="1060" spans="1:111" ht="14.45" customHeight="1" x14ac:dyDescent="0.25">
      <c r="A1060" t="s">
        <v>941</v>
      </c>
      <c r="B1060" t="s">
        <v>356</v>
      </c>
      <c r="C1060" s="1">
        <v>44728.171900462963</v>
      </c>
      <c r="D1060" s="1">
        <v>44838</v>
      </c>
      <c r="E1060" t="s">
        <v>112</v>
      </c>
      <c r="F1060" s="1">
        <v>44833.833333333336</v>
      </c>
      <c r="G1060" t="s">
        <v>134</v>
      </c>
      <c r="H1060" t="s">
        <v>113</v>
      </c>
      <c r="I1060" t="s">
        <v>113</v>
      </c>
      <c r="J1060" t="s">
        <v>173</v>
      </c>
      <c r="K1060" t="s">
        <v>174</v>
      </c>
      <c r="L1060" t="s">
        <v>175</v>
      </c>
      <c r="N1060" t="s">
        <v>141</v>
      </c>
      <c r="O1060" t="s">
        <v>118</v>
      </c>
      <c r="P1060" s="4">
        <v>96950</v>
      </c>
      <c r="Q1060" t="s">
        <v>119</v>
      </c>
      <c r="S1060" s="5">
        <v>16702345900</v>
      </c>
      <c r="T1060">
        <v>575</v>
      </c>
      <c r="U1060">
        <v>721110</v>
      </c>
      <c r="V1060" t="s">
        <v>120</v>
      </c>
      <c r="X1060" t="s">
        <v>176</v>
      </c>
      <c r="Y1060" t="s">
        <v>177</v>
      </c>
      <c r="AA1060" t="s">
        <v>178</v>
      </c>
      <c r="AB1060" t="s">
        <v>175</v>
      </c>
      <c r="AD1060" t="s">
        <v>141</v>
      </c>
      <c r="AE1060" t="s">
        <v>118</v>
      </c>
      <c r="AF1060" s="4">
        <v>96950</v>
      </c>
      <c r="AG1060" t="s">
        <v>119</v>
      </c>
      <c r="AI1060" s="5">
        <v>16702345900</v>
      </c>
      <c r="AJ1060">
        <v>574</v>
      </c>
      <c r="AK1060" t="s">
        <v>179</v>
      </c>
      <c r="BC1060" t="str">
        <f>"35-2014.00"</f>
        <v>35-2014.00</v>
      </c>
      <c r="BD1060" t="s">
        <v>287</v>
      </c>
      <c r="BE1060" t="s">
        <v>643</v>
      </c>
      <c r="BF1060" t="s">
        <v>412</v>
      </c>
      <c r="BG1060">
        <v>1</v>
      </c>
      <c r="BI1060" s="1">
        <v>44835</v>
      </c>
      <c r="BJ1060" s="1">
        <v>45930</v>
      </c>
      <c r="BM1060">
        <v>40</v>
      </c>
      <c r="BN1060">
        <v>7</v>
      </c>
      <c r="BO1060">
        <v>7</v>
      </c>
      <c r="BP1060">
        <v>6</v>
      </c>
      <c r="BQ1060">
        <v>0</v>
      </c>
      <c r="BR1060">
        <v>6</v>
      </c>
      <c r="BS1060">
        <v>7</v>
      </c>
      <c r="BT1060">
        <v>7</v>
      </c>
      <c r="BU1060" t="str">
        <f>"6:00 AM"</f>
        <v>6:00 AM</v>
      </c>
      <c r="BV1060" t="str">
        <f>"2:00 PM"</f>
        <v>2:00 PM</v>
      </c>
      <c r="BW1060" t="s">
        <v>164</v>
      </c>
      <c r="BX1060">
        <v>4</v>
      </c>
      <c r="BY1060">
        <v>12</v>
      </c>
      <c r="BZ1060" t="s">
        <v>113</v>
      </c>
      <c r="CB1060" t="s">
        <v>644</v>
      </c>
      <c r="CC1060" t="s">
        <v>184</v>
      </c>
      <c r="CE1060" t="s">
        <v>141</v>
      </c>
      <c r="CF1060" t="s">
        <v>118</v>
      </c>
      <c r="CG1060" s="4">
        <v>96950</v>
      </c>
      <c r="CH1060" s="2">
        <v>8.17</v>
      </c>
      <c r="CI1060" s="2">
        <v>8.17</v>
      </c>
      <c r="CJ1060" s="2">
        <v>12.25</v>
      </c>
      <c r="CK1060" s="2">
        <v>12.25</v>
      </c>
      <c r="CL1060" t="s">
        <v>131</v>
      </c>
      <c r="CN1060" t="s">
        <v>133</v>
      </c>
      <c r="CP1060" t="s">
        <v>113</v>
      </c>
      <c r="CQ1060" t="s">
        <v>134</v>
      </c>
      <c r="CR1060" t="s">
        <v>113</v>
      </c>
      <c r="CS1060" t="s">
        <v>134</v>
      </c>
      <c r="CT1060" t="s">
        <v>132</v>
      </c>
      <c r="CU1060" t="s">
        <v>134</v>
      </c>
      <c r="CV1060" t="s">
        <v>132</v>
      </c>
      <c r="CW1060" t="s">
        <v>185</v>
      </c>
      <c r="CX1060" s="5">
        <v>16702345900</v>
      </c>
      <c r="CY1060" t="s">
        <v>179</v>
      </c>
      <c r="CZ1060" t="s">
        <v>132</v>
      </c>
      <c r="DA1060" t="s">
        <v>134</v>
      </c>
      <c r="DB1060" t="s">
        <v>113</v>
      </c>
    </row>
    <row r="1061" spans="1:111" ht="14.45" customHeight="1" x14ac:dyDescent="0.25">
      <c r="A1061" t="s">
        <v>942</v>
      </c>
      <c r="B1061" t="s">
        <v>187</v>
      </c>
      <c r="C1061" s="1">
        <v>44732.099804976853</v>
      </c>
      <c r="D1061" s="1">
        <v>44838</v>
      </c>
      <c r="E1061" t="s">
        <v>112</v>
      </c>
      <c r="F1061" s="1">
        <v>44833.833333333336</v>
      </c>
      <c r="G1061" t="s">
        <v>134</v>
      </c>
      <c r="H1061" t="s">
        <v>113</v>
      </c>
      <c r="I1061" t="s">
        <v>113</v>
      </c>
      <c r="J1061" t="s">
        <v>515</v>
      </c>
      <c r="K1061" t="s">
        <v>516</v>
      </c>
      <c r="L1061" t="s">
        <v>517</v>
      </c>
      <c r="M1061" t="s">
        <v>518</v>
      </c>
      <c r="N1061" t="s">
        <v>141</v>
      </c>
      <c r="O1061" t="s">
        <v>118</v>
      </c>
      <c r="P1061" s="4">
        <v>96950</v>
      </c>
      <c r="Q1061" t="s">
        <v>119</v>
      </c>
      <c r="S1061" s="5">
        <v>16702880360</v>
      </c>
      <c r="U1061">
        <v>48819</v>
      </c>
      <c r="V1061" t="s">
        <v>120</v>
      </c>
      <c r="X1061" t="s">
        <v>519</v>
      </c>
      <c r="Y1061" t="s">
        <v>520</v>
      </c>
      <c r="Z1061" t="s">
        <v>521</v>
      </c>
      <c r="AA1061" t="s">
        <v>522</v>
      </c>
      <c r="AB1061" t="s">
        <v>517</v>
      </c>
      <c r="AC1061" t="s">
        <v>518</v>
      </c>
      <c r="AD1061" t="s">
        <v>141</v>
      </c>
      <c r="AE1061" t="s">
        <v>118</v>
      </c>
      <c r="AF1061" s="4">
        <v>96950</v>
      </c>
      <c r="AG1061" t="s">
        <v>119</v>
      </c>
      <c r="AI1061" s="5">
        <v>16702880360</v>
      </c>
      <c r="AK1061" t="s">
        <v>523</v>
      </c>
      <c r="BC1061" t="str">
        <f>"49-3023.01"</f>
        <v>49-3023.01</v>
      </c>
      <c r="BD1061" t="s">
        <v>511</v>
      </c>
      <c r="BE1061" t="s">
        <v>729</v>
      </c>
      <c r="BF1061" t="s">
        <v>730</v>
      </c>
      <c r="BG1061">
        <v>2</v>
      </c>
      <c r="BH1061">
        <v>2</v>
      </c>
      <c r="BI1061" s="1">
        <v>44835</v>
      </c>
      <c r="BJ1061" s="1">
        <v>45930</v>
      </c>
      <c r="BK1061" s="1">
        <v>44838</v>
      </c>
      <c r="BL1061" s="1">
        <v>45930</v>
      </c>
      <c r="BM1061">
        <v>35</v>
      </c>
      <c r="BN1061">
        <v>0</v>
      </c>
      <c r="BO1061">
        <v>7</v>
      </c>
      <c r="BP1061">
        <v>7</v>
      </c>
      <c r="BQ1061">
        <v>7</v>
      </c>
      <c r="BR1061">
        <v>7</v>
      </c>
      <c r="BS1061">
        <v>7</v>
      </c>
      <c r="BT1061">
        <v>0</v>
      </c>
      <c r="BU1061" t="str">
        <f>"8:00 AM"</f>
        <v>8:00 AM</v>
      </c>
      <c r="BV1061" t="str">
        <f>"4:00 PM"</f>
        <v>4:00 PM</v>
      </c>
      <c r="BW1061" t="s">
        <v>164</v>
      </c>
      <c r="BX1061">
        <v>0</v>
      </c>
      <c r="BY1061">
        <v>12</v>
      </c>
      <c r="BZ1061" t="s">
        <v>113</v>
      </c>
      <c r="CB1061" s="3" t="s">
        <v>731</v>
      </c>
      <c r="CC1061" t="s">
        <v>732</v>
      </c>
      <c r="CD1061" t="s">
        <v>518</v>
      </c>
      <c r="CE1061" t="s">
        <v>141</v>
      </c>
      <c r="CF1061" t="s">
        <v>118</v>
      </c>
      <c r="CG1061" s="4">
        <v>96950</v>
      </c>
      <c r="CH1061" s="2">
        <v>8.35</v>
      </c>
      <c r="CI1061" s="2">
        <v>11.25</v>
      </c>
      <c r="CJ1061" s="2">
        <v>12.53</v>
      </c>
      <c r="CK1061" s="2">
        <v>16.88</v>
      </c>
      <c r="CL1061" t="s">
        <v>131</v>
      </c>
      <c r="CM1061" t="s">
        <v>530</v>
      </c>
      <c r="CN1061" t="s">
        <v>133</v>
      </c>
      <c r="CP1061" t="s">
        <v>113</v>
      </c>
      <c r="CQ1061" t="s">
        <v>134</v>
      </c>
      <c r="CR1061" t="s">
        <v>113</v>
      </c>
      <c r="CS1061" t="s">
        <v>134</v>
      </c>
      <c r="CT1061" t="s">
        <v>134</v>
      </c>
      <c r="CU1061" t="s">
        <v>134</v>
      </c>
      <c r="CV1061" t="s">
        <v>132</v>
      </c>
      <c r="CW1061" t="s">
        <v>531</v>
      </c>
      <c r="CX1061" s="5">
        <v>16702880360</v>
      </c>
      <c r="CY1061" t="s">
        <v>532</v>
      </c>
      <c r="CZ1061" t="s">
        <v>533</v>
      </c>
      <c r="DA1061" t="s">
        <v>134</v>
      </c>
      <c r="DB1061" t="s">
        <v>113</v>
      </c>
    </row>
    <row r="1062" spans="1:111" ht="14.45" customHeight="1" x14ac:dyDescent="0.25">
      <c r="A1062" t="s">
        <v>943</v>
      </c>
      <c r="B1062" t="s">
        <v>187</v>
      </c>
      <c r="C1062" s="1">
        <v>44740.143574652779</v>
      </c>
      <c r="D1062" s="1">
        <v>44838</v>
      </c>
      <c r="E1062" t="s">
        <v>112</v>
      </c>
      <c r="F1062" s="1">
        <v>44833.833333333336</v>
      </c>
      <c r="G1062" t="s">
        <v>113</v>
      </c>
      <c r="H1062" t="s">
        <v>113</v>
      </c>
      <c r="I1062" t="s">
        <v>113</v>
      </c>
      <c r="J1062" t="s">
        <v>944</v>
      </c>
      <c r="K1062" t="s">
        <v>945</v>
      </c>
      <c r="L1062" t="s">
        <v>946</v>
      </c>
      <c r="M1062" t="s">
        <v>117</v>
      </c>
      <c r="N1062" t="s">
        <v>947</v>
      </c>
      <c r="O1062" t="s">
        <v>118</v>
      </c>
      <c r="P1062" s="4">
        <v>96950</v>
      </c>
      <c r="Q1062" t="s">
        <v>119</v>
      </c>
      <c r="S1062" s="5">
        <v>16702336088</v>
      </c>
      <c r="U1062">
        <v>443142</v>
      </c>
      <c r="V1062" t="s">
        <v>120</v>
      </c>
      <c r="X1062" t="s">
        <v>948</v>
      </c>
      <c r="Y1062" t="s">
        <v>949</v>
      </c>
      <c r="AA1062" t="s">
        <v>477</v>
      </c>
      <c r="AB1062" t="s">
        <v>946</v>
      </c>
      <c r="AC1062" t="s">
        <v>117</v>
      </c>
      <c r="AD1062" t="s">
        <v>947</v>
      </c>
      <c r="AE1062" t="s">
        <v>118</v>
      </c>
      <c r="AF1062" s="4">
        <v>96950</v>
      </c>
      <c r="AG1062" t="s">
        <v>119</v>
      </c>
      <c r="AI1062" s="5">
        <v>16702336088</v>
      </c>
      <c r="AK1062" t="s">
        <v>950</v>
      </c>
      <c r="BC1062" t="str">
        <f>"49-9031.00"</f>
        <v>49-9031.00</v>
      </c>
      <c r="BD1062" t="s">
        <v>951</v>
      </c>
      <c r="BE1062" t="s">
        <v>952</v>
      </c>
      <c r="BF1062" t="s">
        <v>953</v>
      </c>
      <c r="BG1062">
        <v>1</v>
      </c>
      <c r="BH1062">
        <v>1</v>
      </c>
      <c r="BI1062" s="1">
        <v>44835</v>
      </c>
      <c r="BJ1062" s="1">
        <v>45199</v>
      </c>
      <c r="BK1062" s="1">
        <v>44838</v>
      </c>
      <c r="BL1062" s="1">
        <v>45199</v>
      </c>
      <c r="BM1062">
        <v>35</v>
      </c>
      <c r="BN1062">
        <v>0</v>
      </c>
      <c r="BO1062">
        <v>7</v>
      </c>
      <c r="BP1062">
        <v>7</v>
      </c>
      <c r="BQ1062">
        <v>7</v>
      </c>
      <c r="BR1062">
        <v>7</v>
      </c>
      <c r="BS1062">
        <v>7</v>
      </c>
      <c r="BT1062">
        <v>0</v>
      </c>
      <c r="BU1062" t="str">
        <f>"9:00 AM"</f>
        <v>9:00 AM</v>
      </c>
      <c r="BV1062" t="str">
        <f>"5:00 PM"</f>
        <v>5:00 PM</v>
      </c>
      <c r="BW1062" t="s">
        <v>164</v>
      </c>
      <c r="BX1062">
        <v>0</v>
      </c>
      <c r="BY1062">
        <v>3</v>
      </c>
      <c r="BZ1062" t="s">
        <v>113</v>
      </c>
      <c r="CB1062" t="s">
        <v>933</v>
      </c>
      <c r="CC1062" t="s">
        <v>946</v>
      </c>
      <c r="CD1062" t="s">
        <v>117</v>
      </c>
      <c r="CE1062" t="s">
        <v>947</v>
      </c>
      <c r="CF1062" t="s">
        <v>118</v>
      </c>
      <c r="CG1062" s="4">
        <v>96950</v>
      </c>
      <c r="CH1062" s="2">
        <v>14.11</v>
      </c>
      <c r="CI1062" s="2">
        <v>14.11</v>
      </c>
      <c r="CJ1062" s="2">
        <v>21.16</v>
      </c>
      <c r="CK1062" s="2">
        <v>21.16</v>
      </c>
      <c r="CL1062" t="s">
        <v>131</v>
      </c>
      <c r="CN1062" t="s">
        <v>133</v>
      </c>
      <c r="CP1062" t="s">
        <v>113</v>
      </c>
      <c r="CQ1062" t="s">
        <v>134</v>
      </c>
      <c r="CR1062" t="s">
        <v>113</v>
      </c>
      <c r="CS1062" t="s">
        <v>134</v>
      </c>
      <c r="CT1062" t="s">
        <v>132</v>
      </c>
      <c r="CU1062" t="s">
        <v>134</v>
      </c>
      <c r="CV1062" t="s">
        <v>132</v>
      </c>
      <c r="CW1062" t="s">
        <v>409</v>
      </c>
      <c r="CX1062" s="5">
        <v>16702336088</v>
      </c>
      <c r="CY1062" t="s">
        <v>950</v>
      </c>
      <c r="CZ1062" t="s">
        <v>132</v>
      </c>
      <c r="DA1062" t="s">
        <v>134</v>
      </c>
      <c r="DB1062" t="s">
        <v>113</v>
      </c>
      <c r="DC1062" t="s">
        <v>948</v>
      </c>
      <c r="DD1062" t="s">
        <v>949</v>
      </c>
      <c r="DF1062" t="s">
        <v>944</v>
      </c>
      <c r="DG1062" t="s">
        <v>950</v>
      </c>
    </row>
    <row r="1063" spans="1:111" ht="14.45" customHeight="1" x14ac:dyDescent="0.25">
      <c r="A1063" t="s">
        <v>954</v>
      </c>
      <c r="B1063" t="s">
        <v>187</v>
      </c>
      <c r="C1063" s="1">
        <v>44735.187820833336</v>
      </c>
      <c r="D1063" s="1">
        <v>44838</v>
      </c>
      <c r="E1063" t="s">
        <v>112</v>
      </c>
      <c r="F1063" s="1">
        <v>44833.833333333336</v>
      </c>
      <c r="G1063" t="s">
        <v>113</v>
      </c>
      <c r="H1063" t="s">
        <v>113</v>
      </c>
      <c r="I1063" t="s">
        <v>113</v>
      </c>
      <c r="J1063" t="s">
        <v>955</v>
      </c>
      <c r="K1063" t="s">
        <v>956</v>
      </c>
      <c r="L1063" t="s">
        <v>957</v>
      </c>
      <c r="M1063" t="s">
        <v>117</v>
      </c>
      <c r="N1063" t="s">
        <v>947</v>
      </c>
      <c r="O1063" t="s">
        <v>118</v>
      </c>
      <c r="P1063" s="4">
        <v>96950</v>
      </c>
      <c r="Q1063" t="s">
        <v>119</v>
      </c>
      <c r="R1063" t="s">
        <v>132</v>
      </c>
      <c r="S1063" s="5">
        <v>16702330800</v>
      </c>
      <c r="U1063">
        <v>624410</v>
      </c>
      <c r="V1063" t="s">
        <v>120</v>
      </c>
      <c r="X1063" t="s">
        <v>958</v>
      </c>
      <c r="Y1063" t="s">
        <v>959</v>
      </c>
      <c r="Z1063" t="s">
        <v>960</v>
      </c>
      <c r="AA1063" t="s">
        <v>961</v>
      </c>
      <c r="AB1063" t="s">
        <v>957</v>
      </c>
      <c r="AC1063" t="s">
        <v>117</v>
      </c>
      <c r="AD1063" t="s">
        <v>947</v>
      </c>
      <c r="AE1063" t="s">
        <v>118</v>
      </c>
      <c r="AF1063" s="4">
        <v>96950</v>
      </c>
      <c r="AG1063" t="s">
        <v>119</v>
      </c>
      <c r="AH1063" t="s">
        <v>132</v>
      </c>
      <c r="AI1063" s="5">
        <v>16702330800</v>
      </c>
      <c r="AK1063" t="s">
        <v>962</v>
      </c>
      <c r="BC1063" t="str">
        <f>"43-3031.00"</f>
        <v>43-3031.00</v>
      </c>
      <c r="BD1063" t="s">
        <v>316</v>
      </c>
      <c r="BE1063" t="s">
        <v>963</v>
      </c>
      <c r="BF1063" t="s">
        <v>964</v>
      </c>
      <c r="BG1063">
        <v>1</v>
      </c>
      <c r="BH1063">
        <v>1</v>
      </c>
      <c r="BI1063" s="1">
        <v>44835</v>
      </c>
      <c r="BJ1063" s="1">
        <v>45199</v>
      </c>
      <c r="BK1063" s="1">
        <v>44838</v>
      </c>
      <c r="BL1063" s="1">
        <v>45199</v>
      </c>
      <c r="BM1063">
        <v>35</v>
      </c>
      <c r="BN1063">
        <v>0</v>
      </c>
      <c r="BO1063">
        <v>7</v>
      </c>
      <c r="BP1063">
        <v>7</v>
      </c>
      <c r="BQ1063">
        <v>7</v>
      </c>
      <c r="BR1063">
        <v>7</v>
      </c>
      <c r="BS1063">
        <v>7</v>
      </c>
      <c r="BT1063">
        <v>0</v>
      </c>
      <c r="BU1063" t="str">
        <f>"9:00 AM"</f>
        <v>9:00 AM</v>
      </c>
      <c r="BV1063" t="str">
        <f>"5:00 PM"</f>
        <v>5:00 PM</v>
      </c>
      <c r="BW1063" t="s">
        <v>394</v>
      </c>
      <c r="BX1063">
        <v>0</v>
      </c>
      <c r="BY1063">
        <v>24</v>
      </c>
      <c r="BZ1063" t="s">
        <v>113</v>
      </c>
      <c r="CB1063" s="3" t="s">
        <v>965</v>
      </c>
      <c r="CC1063" t="s">
        <v>957</v>
      </c>
      <c r="CD1063" t="s">
        <v>117</v>
      </c>
      <c r="CE1063" t="s">
        <v>947</v>
      </c>
      <c r="CF1063" t="s">
        <v>118</v>
      </c>
      <c r="CG1063" s="4">
        <v>96950</v>
      </c>
      <c r="CH1063" s="2">
        <v>10.16</v>
      </c>
      <c r="CI1063" s="2">
        <v>10.16</v>
      </c>
      <c r="CJ1063" s="2">
        <v>15.24</v>
      </c>
      <c r="CK1063" s="2">
        <v>15.24</v>
      </c>
      <c r="CL1063" t="s">
        <v>131</v>
      </c>
      <c r="CM1063" t="s">
        <v>228</v>
      </c>
      <c r="CN1063" t="s">
        <v>133</v>
      </c>
      <c r="CP1063" t="s">
        <v>113</v>
      </c>
      <c r="CQ1063" t="s">
        <v>134</v>
      </c>
      <c r="CR1063" t="s">
        <v>113</v>
      </c>
      <c r="CS1063" t="s">
        <v>134</v>
      </c>
      <c r="CT1063" t="s">
        <v>132</v>
      </c>
      <c r="CU1063" t="s">
        <v>134</v>
      </c>
      <c r="CV1063" t="s">
        <v>132</v>
      </c>
      <c r="CW1063" t="s">
        <v>228</v>
      </c>
      <c r="CX1063" s="5">
        <v>16702330800</v>
      </c>
      <c r="CY1063" t="s">
        <v>962</v>
      </c>
      <c r="CZ1063" t="s">
        <v>132</v>
      </c>
      <c r="DA1063" t="s">
        <v>134</v>
      </c>
      <c r="DB1063" t="s">
        <v>113</v>
      </c>
      <c r="DC1063" t="s">
        <v>696</v>
      </c>
      <c r="DD1063" t="s">
        <v>696</v>
      </c>
      <c r="DE1063" t="s">
        <v>696</v>
      </c>
      <c r="DF1063" t="s">
        <v>696</v>
      </c>
      <c r="DG1063" t="s">
        <v>132</v>
      </c>
    </row>
    <row r="1064" spans="1:111" ht="14.45" customHeight="1" x14ac:dyDescent="0.25">
      <c r="A1064" t="s">
        <v>966</v>
      </c>
      <c r="B1064" t="s">
        <v>187</v>
      </c>
      <c r="C1064" s="1">
        <v>44733.807234143518</v>
      </c>
      <c r="D1064" s="1">
        <v>44838</v>
      </c>
      <c r="E1064" t="s">
        <v>170</v>
      </c>
      <c r="G1064" t="s">
        <v>113</v>
      </c>
      <c r="H1064" t="s">
        <v>113</v>
      </c>
      <c r="I1064" t="s">
        <v>113</v>
      </c>
      <c r="J1064" t="s">
        <v>293</v>
      </c>
      <c r="K1064" t="s">
        <v>294</v>
      </c>
      <c r="L1064" t="s">
        <v>295</v>
      </c>
      <c r="M1064" t="s">
        <v>296</v>
      </c>
      <c r="N1064" t="s">
        <v>117</v>
      </c>
      <c r="O1064" t="s">
        <v>118</v>
      </c>
      <c r="P1064" s="4">
        <v>96950</v>
      </c>
      <c r="Q1064" t="s">
        <v>119</v>
      </c>
      <c r="S1064" s="5">
        <v>16703223311</v>
      </c>
      <c r="T1064">
        <v>4504</v>
      </c>
      <c r="U1064">
        <v>72111</v>
      </c>
      <c r="V1064" t="s">
        <v>120</v>
      </c>
      <c r="X1064" t="s">
        <v>142</v>
      </c>
      <c r="Y1064" t="s">
        <v>297</v>
      </c>
      <c r="AA1064" t="s">
        <v>298</v>
      </c>
      <c r="AB1064" t="s">
        <v>295</v>
      </c>
      <c r="AC1064" t="s">
        <v>296</v>
      </c>
      <c r="AD1064" t="s">
        <v>117</v>
      </c>
      <c r="AE1064" t="s">
        <v>118</v>
      </c>
      <c r="AF1064" s="4">
        <v>96950</v>
      </c>
      <c r="AG1064" t="s">
        <v>119</v>
      </c>
      <c r="AI1064" s="5">
        <v>16703223311</v>
      </c>
      <c r="AJ1064">
        <v>4504</v>
      </c>
      <c r="AK1064" t="s">
        <v>299</v>
      </c>
      <c r="BC1064" t="str">
        <f>"35-1012.00"</f>
        <v>35-1012.00</v>
      </c>
      <c r="BD1064" t="s">
        <v>338</v>
      </c>
      <c r="BE1064" t="s">
        <v>967</v>
      </c>
      <c r="BF1064" t="s">
        <v>968</v>
      </c>
      <c r="BG1064">
        <v>1</v>
      </c>
      <c r="BH1064">
        <v>1</v>
      </c>
      <c r="BI1064" s="1">
        <v>44835</v>
      </c>
      <c r="BJ1064" s="1">
        <v>45199</v>
      </c>
      <c r="BK1064" s="1">
        <v>44838</v>
      </c>
      <c r="BL1064" s="1">
        <v>45199</v>
      </c>
      <c r="BM1064">
        <v>40</v>
      </c>
      <c r="BN1064">
        <v>0</v>
      </c>
      <c r="BO1064">
        <v>8</v>
      </c>
      <c r="BP1064">
        <v>8</v>
      </c>
      <c r="BQ1064">
        <v>8</v>
      </c>
      <c r="BR1064">
        <v>8</v>
      </c>
      <c r="BS1064">
        <v>8</v>
      </c>
      <c r="BT1064">
        <v>0</v>
      </c>
      <c r="BU1064" t="str">
        <f>"8:00 AM"</f>
        <v>8:00 AM</v>
      </c>
      <c r="BV1064" t="str">
        <f>"5:00 PM"</f>
        <v>5:00 PM</v>
      </c>
      <c r="BW1064" t="s">
        <v>164</v>
      </c>
      <c r="BX1064">
        <v>0</v>
      </c>
      <c r="BY1064">
        <v>3</v>
      </c>
      <c r="BZ1064" t="s">
        <v>134</v>
      </c>
      <c r="CA1064">
        <v>3</v>
      </c>
      <c r="CB1064" t="s">
        <v>969</v>
      </c>
      <c r="CC1064" t="s">
        <v>295</v>
      </c>
      <c r="CD1064" t="s">
        <v>296</v>
      </c>
      <c r="CE1064" t="s">
        <v>117</v>
      </c>
      <c r="CF1064" t="s">
        <v>118</v>
      </c>
      <c r="CG1064" s="4">
        <v>96950</v>
      </c>
      <c r="CH1064" s="2">
        <v>9.59</v>
      </c>
      <c r="CI1064" s="2">
        <v>9.59</v>
      </c>
      <c r="CJ1064" s="2">
        <v>14.39</v>
      </c>
      <c r="CK1064" s="2">
        <v>14.39</v>
      </c>
      <c r="CL1064" t="s">
        <v>131</v>
      </c>
      <c r="CM1064" t="s">
        <v>304</v>
      </c>
      <c r="CN1064" t="s">
        <v>133</v>
      </c>
      <c r="CP1064" t="s">
        <v>113</v>
      </c>
      <c r="CQ1064" t="s">
        <v>134</v>
      </c>
      <c r="CR1064" t="s">
        <v>113</v>
      </c>
      <c r="CS1064" t="s">
        <v>134</v>
      </c>
      <c r="CT1064" t="s">
        <v>132</v>
      </c>
      <c r="CU1064" t="s">
        <v>134</v>
      </c>
      <c r="CV1064" t="s">
        <v>134</v>
      </c>
      <c r="CW1064" t="s">
        <v>342</v>
      </c>
      <c r="CX1064" s="5">
        <v>16703223311</v>
      </c>
      <c r="CY1064" t="s">
        <v>306</v>
      </c>
      <c r="CZ1064" t="s">
        <v>307</v>
      </c>
      <c r="DA1064" t="s">
        <v>134</v>
      </c>
      <c r="DB1064" t="s">
        <v>113</v>
      </c>
      <c r="DC1064" t="s">
        <v>308</v>
      </c>
      <c r="DD1064" t="s">
        <v>309</v>
      </c>
      <c r="DE1064" t="s">
        <v>246</v>
      </c>
      <c r="DF1064" t="s">
        <v>310</v>
      </c>
      <c r="DG1064" t="s">
        <v>311</v>
      </c>
    </row>
    <row r="1065" spans="1:111" ht="14.45" customHeight="1" x14ac:dyDescent="0.25">
      <c r="A1065" t="s">
        <v>970</v>
      </c>
      <c r="B1065" t="s">
        <v>187</v>
      </c>
      <c r="C1065" s="1">
        <v>44731.995329513891</v>
      </c>
      <c r="D1065" s="1">
        <v>44838</v>
      </c>
      <c r="E1065" t="s">
        <v>170</v>
      </c>
      <c r="G1065" t="s">
        <v>113</v>
      </c>
      <c r="H1065" t="s">
        <v>113</v>
      </c>
      <c r="I1065" t="s">
        <v>113</v>
      </c>
      <c r="J1065" t="s">
        <v>563</v>
      </c>
      <c r="K1065" t="s">
        <v>564</v>
      </c>
      <c r="L1065" t="s">
        <v>565</v>
      </c>
      <c r="N1065" t="s">
        <v>141</v>
      </c>
      <c r="O1065" t="s">
        <v>118</v>
      </c>
      <c r="P1065" s="4">
        <v>96950</v>
      </c>
      <c r="Q1065" t="s">
        <v>119</v>
      </c>
      <c r="S1065" s="5">
        <v>16702336927</v>
      </c>
      <c r="U1065">
        <v>561320</v>
      </c>
      <c r="V1065" t="s">
        <v>120</v>
      </c>
      <c r="X1065" t="s">
        <v>566</v>
      </c>
      <c r="Y1065" t="s">
        <v>567</v>
      </c>
      <c r="Z1065" t="s">
        <v>971</v>
      </c>
      <c r="AA1065" t="s">
        <v>326</v>
      </c>
      <c r="AB1065" t="s">
        <v>565</v>
      </c>
      <c r="AD1065" t="s">
        <v>141</v>
      </c>
      <c r="AE1065" t="s">
        <v>118</v>
      </c>
      <c r="AF1065" s="4">
        <v>96950</v>
      </c>
      <c r="AG1065" t="s">
        <v>119</v>
      </c>
      <c r="AI1065" s="5">
        <v>16702336927</v>
      </c>
      <c r="AK1065" t="s">
        <v>569</v>
      </c>
      <c r="BC1065" t="str">
        <f>"37-2011.00"</f>
        <v>37-2011.00</v>
      </c>
      <c r="BD1065" t="s">
        <v>125</v>
      </c>
      <c r="BE1065" t="s">
        <v>972</v>
      </c>
      <c r="BF1065" t="s">
        <v>973</v>
      </c>
      <c r="BG1065">
        <v>4</v>
      </c>
      <c r="BH1065">
        <v>4</v>
      </c>
      <c r="BI1065" s="1">
        <v>44835</v>
      </c>
      <c r="BJ1065" s="1">
        <v>45199</v>
      </c>
      <c r="BK1065" s="1">
        <v>44838</v>
      </c>
      <c r="BL1065" s="1">
        <v>45199</v>
      </c>
      <c r="BM1065">
        <v>40</v>
      </c>
      <c r="BN1065">
        <v>0</v>
      </c>
      <c r="BO1065">
        <v>8</v>
      </c>
      <c r="BP1065">
        <v>8</v>
      </c>
      <c r="BQ1065">
        <v>8</v>
      </c>
      <c r="BR1065">
        <v>8</v>
      </c>
      <c r="BS1065">
        <v>8</v>
      </c>
      <c r="BT1065">
        <v>0</v>
      </c>
      <c r="BU1065" t="str">
        <f>"7:30 AM"</f>
        <v>7:30 AM</v>
      </c>
      <c r="BV1065" t="str">
        <f>"4:30 PM"</f>
        <v>4:30 PM</v>
      </c>
      <c r="BW1065" t="s">
        <v>164</v>
      </c>
      <c r="BX1065">
        <v>0</v>
      </c>
      <c r="BY1065">
        <v>6</v>
      </c>
      <c r="BZ1065" t="s">
        <v>113</v>
      </c>
      <c r="CB1065" s="3" t="s">
        <v>974</v>
      </c>
      <c r="CC1065" t="s">
        <v>573</v>
      </c>
      <c r="CE1065" t="s">
        <v>141</v>
      </c>
      <c r="CF1065" t="s">
        <v>118</v>
      </c>
      <c r="CG1065" s="4">
        <v>96950</v>
      </c>
      <c r="CH1065" s="2">
        <v>7.93</v>
      </c>
      <c r="CI1065" s="2">
        <v>7.93</v>
      </c>
      <c r="CJ1065" s="2">
        <v>11.9</v>
      </c>
      <c r="CK1065" s="2">
        <v>11.9</v>
      </c>
      <c r="CL1065" t="s">
        <v>131</v>
      </c>
      <c r="CN1065" t="s">
        <v>133</v>
      </c>
      <c r="CP1065" t="s">
        <v>113</v>
      </c>
      <c r="CQ1065" t="s">
        <v>134</v>
      </c>
      <c r="CR1065" t="s">
        <v>113</v>
      </c>
      <c r="CS1065" t="s">
        <v>134</v>
      </c>
      <c r="CT1065" t="s">
        <v>132</v>
      </c>
      <c r="CU1065" t="s">
        <v>134</v>
      </c>
      <c r="CV1065" t="s">
        <v>132</v>
      </c>
      <c r="CW1065" t="s">
        <v>574</v>
      </c>
      <c r="CX1065" s="5">
        <v>16702336927</v>
      </c>
      <c r="CY1065" t="s">
        <v>569</v>
      </c>
      <c r="CZ1065" t="s">
        <v>132</v>
      </c>
      <c r="DA1065" t="s">
        <v>134</v>
      </c>
      <c r="DB1065" t="s">
        <v>113</v>
      </c>
    </row>
    <row r="1066" spans="1:111" ht="14.45" customHeight="1" x14ac:dyDescent="0.25">
      <c r="A1066" t="s">
        <v>975</v>
      </c>
      <c r="B1066" t="s">
        <v>187</v>
      </c>
      <c r="C1066" s="1">
        <v>44735.92507662037</v>
      </c>
      <c r="D1066" s="1">
        <v>44838</v>
      </c>
      <c r="E1066" t="s">
        <v>112</v>
      </c>
      <c r="F1066" s="1">
        <v>44833.833333333336</v>
      </c>
      <c r="G1066" t="s">
        <v>113</v>
      </c>
      <c r="H1066" t="s">
        <v>113</v>
      </c>
      <c r="I1066" t="s">
        <v>113</v>
      </c>
      <c r="J1066" t="s">
        <v>976</v>
      </c>
      <c r="K1066" t="s">
        <v>977</v>
      </c>
      <c r="L1066" t="s">
        <v>678</v>
      </c>
      <c r="M1066" t="s">
        <v>679</v>
      </c>
      <c r="N1066" t="s">
        <v>556</v>
      </c>
      <c r="O1066" t="s">
        <v>118</v>
      </c>
      <c r="P1066" s="4">
        <v>96950</v>
      </c>
      <c r="Q1066" t="s">
        <v>119</v>
      </c>
      <c r="S1066" s="5">
        <v>16702348866</v>
      </c>
      <c r="U1066">
        <v>72111</v>
      </c>
      <c r="V1066" t="s">
        <v>120</v>
      </c>
      <c r="X1066" t="s">
        <v>680</v>
      </c>
      <c r="Y1066" t="s">
        <v>978</v>
      </c>
      <c r="AA1066" t="s">
        <v>682</v>
      </c>
      <c r="AB1066" t="s">
        <v>683</v>
      </c>
      <c r="AD1066" t="s">
        <v>141</v>
      </c>
      <c r="AE1066" t="s">
        <v>118</v>
      </c>
      <c r="AF1066" s="4">
        <v>96950</v>
      </c>
      <c r="AG1066" t="s">
        <v>119</v>
      </c>
      <c r="AI1066" s="5">
        <v>16702878866</v>
      </c>
      <c r="AK1066" t="s">
        <v>684</v>
      </c>
      <c r="BC1066" t="str">
        <f>"37-2012.00"</f>
        <v>37-2012.00</v>
      </c>
      <c r="BD1066" t="s">
        <v>180</v>
      </c>
      <c r="BE1066" t="s">
        <v>979</v>
      </c>
      <c r="BF1066" t="s">
        <v>980</v>
      </c>
      <c r="BG1066">
        <v>2</v>
      </c>
      <c r="BH1066">
        <v>2</v>
      </c>
      <c r="BI1066" s="1">
        <v>44835</v>
      </c>
      <c r="BJ1066" s="1">
        <v>45199</v>
      </c>
      <c r="BK1066" s="1">
        <v>44838</v>
      </c>
      <c r="BL1066" s="1">
        <v>45199</v>
      </c>
      <c r="BM1066">
        <v>35</v>
      </c>
      <c r="BN1066">
        <v>0</v>
      </c>
      <c r="BO1066">
        <v>7</v>
      </c>
      <c r="BP1066">
        <v>7</v>
      </c>
      <c r="BQ1066">
        <v>7</v>
      </c>
      <c r="BR1066">
        <v>7</v>
      </c>
      <c r="BS1066">
        <v>7</v>
      </c>
      <c r="BT1066">
        <v>0</v>
      </c>
      <c r="BU1066" t="str">
        <f>"8:00 AM"</f>
        <v>8:00 AM</v>
      </c>
      <c r="BV1066" t="str">
        <f>"5:00 PM"</f>
        <v>5:00 PM</v>
      </c>
      <c r="BW1066" t="s">
        <v>164</v>
      </c>
      <c r="BX1066">
        <v>0</v>
      </c>
      <c r="BY1066">
        <v>3</v>
      </c>
      <c r="BZ1066" t="s">
        <v>113</v>
      </c>
      <c r="CB1066" t="s">
        <v>981</v>
      </c>
      <c r="CC1066" t="s">
        <v>678</v>
      </c>
      <c r="CD1066" t="s">
        <v>679</v>
      </c>
      <c r="CE1066" t="s">
        <v>556</v>
      </c>
      <c r="CF1066" t="s">
        <v>118</v>
      </c>
      <c r="CG1066" s="4">
        <v>96950</v>
      </c>
      <c r="CH1066" s="2">
        <v>7.45</v>
      </c>
      <c r="CI1066" s="2">
        <v>8.75</v>
      </c>
      <c r="CJ1066" s="2">
        <v>11.18</v>
      </c>
      <c r="CK1066" s="2">
        <v>13.13</v>
      </c>
      <c r="CL1066" t="s">
        <v>131</v>
      </c>
      <c r="CM1066" t="s">
        <v>557</v>
      </c>
      <c r="CN1066" t="s">
        <v>133</v>
      </c>
      <c r="CP1066" t="s">
        <v>113</v>
      </c>
      <c r="CQ1066" t="s">
        <v>134</v>
      </c>
      <c r="CR1066" t="s">
        <v>113</v>
      </c>
      <c r="CS1066" t="s">
        <v>134</v>
      </c>
      <c r="CT1066" t="s">
        <v>132</v>
      </c>
      <c r="CU1066" t="s">
        <v>134</v>
      </c>
      <c r="CV1066" t="s">
        <v>132</v>
      </c>
      <c r="CW1066" t="s">
        <v>982</v>
      </c>
      <c r="CX1066" s="5">
        <v>16702348866</v>
      </c>
      <c r="CY1066" t="s">
        <v>684</v>
      </c>
      <c r="CZ1066" t="s">
        <v>183</v>
      </c>
      <c r="DA1066" t="s">
        <v>134</v>
      </c>
      <c r="DB1066" t="s">
        <v>113</v>
      </c>
    </row>
    <row r="1067" spans="1:111" ht="14.45" customHeight="1" x14ac:dyDescent="0.25">
      <c r="A1067" t="s">
        <v>983</v>
      </c>
      <c r="B1067" t="s">
        <v>187</v>
      </c>
      <c r="C1067" s="1">
        <v>44737.052687615738</v>
      </c>
      <c r="D1067" s="1">
        <v>44838</v>
      </c>
      <c r="E1067" t="s">
        <v>170</v>
      </c>
      <c r="G1067" t="s">
        <v>113</v>
      </c>
      <c r="H1067" t="s">
        <v>113</v>
      </c>
      <c r="I1067" t="s">
        <v>113</v>
      </c>
      <c r="J1067" t="s">
        <v>984</v>
      </c>
      <c r="K1067" t="s">
        <v>985</v>
      </c>
      <c r="L1067" t="s">
        <v>986</v>
      </c>
      <c r="N1067" t="s">
        <v>141</v>
      </c>
      <c r="O1067" t="s">
        <v>118</v>
      </c>
      <c r="P1067" s="4">
        <v>96950</v>
      </c>
      <c r="Q1067" t="s">
        <v>119</v>
      </c>
      <c r="S1067" s="5">
        <v>16707897778</v>
      </c>
      <c r="U1067">
        <v>812199</v>
      </c>
      <c r="V1067" t="s">
        <v>120</v>
      </c>
      <c r="X1067" t="s">
        <v>987</v>
      </c>
      <c r="Y1067" t="s">
        <v>988</v>
      </c>
      <c r="Z1067" t="s">
        <v>989</v>
      </c>
      <c r="AA1067" t="s">
        <v>990</v>
      </c>
      <c r="AB1067" t="s">
        <v>986</v>
      </c>
      <c r="AD1067" t="s">
        <v>141</v>
      </c>
      <c r="AE1067" t="s">
        <v>118</v>
      </c>
      <c r="AF1067" s="4">
        <v>96950</v>
      </c>
      <c r="AG1067" t="s">
        <v>119</v>
      </c>
      <c r="AI1067" s="5">
        <v>16707897778</v>
      </c>
      <c r="AK1067" t="s">
        <v>991</v>
      </c>
      <c r="AL1067" t="s">
        <v>777</v>
      </c>
      <c r="AM1067" t="s">
        <v>992</v>
      </c>
      <c r="AN1067" t="s">
        <v>993</v>
      </c>
      <c r="AP1067" t="s">
        <v>994</v>
      </c>
      <c r="AR1067" t="s">
        <v>141</v>
      </c>
      <c r="AS1067" t="s">
        <v>118</v>
      </c>
      <c r="AT1067" s="4">
        <v>96950</v>
      </c>
      <c r="AU1067" t="s">
        <v>119</v>
      </c>
      <c r="AW1067" s="5">
        <v>16702875139</v>
      </c>
      <c r="AY1067" t="s">
        <v>995</v>
      </c>
      <c r="AZ1067" t="s">
        <v>996</v>
      </c>
      <c r="BC1067" t="str">
        <f>"31-9011.00"</f>
        <v>31-9011.00</v>
      </c>
      <c r="BD1067" t="s">
        <v>997</v>
      </c>
      <c r="BE1067" t="s">
        <v>998</v>
      </c>
      <c r="BF1067" t="s">
        <v>999</v>
      </c>
      <c r="BG1067">
        <v>2</v>
      </c>
      <c r="BH1067">
        <v>2</v>
      </c>
      <c r="BI1067" s="1">
        <v>44835</v>
      </c>
      <c r="BJ1067" s="1">
        <v>45199</v>
      </c>
      <c r="BK1067" s="1">
        <v>44838</v>
      </c>
      <c r="BL1067" s="1">
        <v>45199</v>
      </c>
      <c r="BM1067">
        <v>35</v>
      </c>
      <c r="BN1067">
        <v>5</v>
      </c>
      <c r="BO1067">
        <v>5</v>
      </c>
      <c r="BP1067">
        <v>5</v>
      </c>
      <c r="BQ1067">
        <v>5</v>
      </c>
      <c r="BR1067">
        <v>5</v>
      </c>
      <c r="BS1067">
        <v>5</v>
      </c>
      <c r="BT1067">
        <v>5</v>
      </c>
      <c r="BU1067" t="str">
        <f>"5:00 PM"</f>
        <v>5:00 PM</v>
      </c>
      <c r="BV1067" t="str">
        <f>"10:00 PM"</f>
        <v>10:00 PM</v>
      </c>
      <c r="BW1067" t="s">
        <v>128</v>
      </c>
      <c r="BX1067">
        <v>0</v>
      </c>
      <c r="BY1067">
        <v>6</v>
      </c>
      <c r="BZ1067" t="s">
        <v>113</v>
      </c>
      <c r="CB1067" t="s">
        <v>1000</v>
      </c>
      <c r="CC1067" t="s">
        <v>1001</v>
      </c>
      <c r="CE1067" t="s">
        <v>141</v>
      </c>
      <c r="CF1067" t="s">
        <v>118</v>
      </c>
      <c r="CG1067" s="4">
        <v>96950</v>
      </c>
      <c r="CH1067" s="2">
        <v>12.35</v>
      </c>
      <c r="CI1067" s="2">
        <v>12.35</v>
      </c>
      <c r="CJ1067" s="2">
        <v>18.53</v>
      </c>
      <c r="CK1067" s="2">
        <v>18.53</v>
      </c>
      <c r="CL1067" t="s">
        <v>131</v>
      </c>
      <c r="CM1067" t="s">
        <v>128</v>
      </c>
      <c r="CN1067" t="s">
        <v>133</v>
      </c>
      <c r="CP1067" t="s">
        <v>113</v>
      </c>
      <c r="CQ1067" t="s">
        <v>134</v>
      </c>
      <c r="CR1067" t="s">
        <v>113</v>
      </c>
      <c r="CS1067" t="s">
        <v>134</v>
      </c>
      <c r="CT1067" t="s">
        <v>132</v>
      </c>
      <c r="CU1067" t="s">
        <v>134</v>
      </c>
      <c r="CV1067" t="s">
        <v>132</v>
      </c>
      <c r="CW1067" t="s">
        <v>1002</v>
      </c>
      <c r="CX1067" s="5">
        <v>16707897778</v>
      </c>
      <c r="CY1067" t="s">
        <v>991</v>
      </c>
      <c r="CZ1067" t="s">
        <v>557</v>
      </c>
      <c r="DA1067" t="s">
        <v>134</v>
      </c>
      <c r="DB1067" t="s">
        <v>113</v>
      </c>
      <c r="DC1067" t="s">
        <v>992</v>
      </c>
      <c r="DD1067" t="s">
        <v>993</v>
      </c>
      <c r="DF1067" t="s">
        <v>996</v>
      </c>
      <c r="DG1067" t="s">
        <v>995</v>
      </c>
    </row>
    <row r="1068" spans="1:111" ht="14.45" customHeight="1" x14ac:dyDescent="0.25">
      <c r="A1068" t="s">
        <v>1003</v>
      </c>
      <c r="B1068" t="s">
        <v>187</v>
      </c>
      <c r="C1068" s="1">
        <v>44735.888570254632</v>
      </c>
      <c r="D1068" s="1">
        <v>44838</v>
      </c>
      <c r="E1068" t="s">
        <v>112</v>
      </c>
      <c r="F1068" s="1">
        <v>44833.833333333336</v>
      </c>
      <c r="G1068" t="s">
        <v>134</v>
      </c>
      <c r="H1068" t="s">
        <v>113</v>
      </c>
      <c r="I1068" t="s">
        <v>113</v>
      </c>
      <c r="J1068" t="s">
        <v>976</v>
      </c>
      <c r="L1068" t="s">
        <v>678</v>
      </c>
      <c r="M1068" t="s">
        <v>679</v>
      </c>
      <c r="N1068" t="s">
        <v>556</v>
      </c>
      <c r="O1068" t="s">
        <v>118</v>
      </c>
      <c r="P1068" s="4">
        <v>96950</v>
      </c>
      <c r="Q1068" t="s">
        <v>119</v>
      </c>
      <c r="S1068" s="5">
        <v>16702348866</v>
      </c>
      <c r="U1068">
        <v>72111</v>
      </c>
      <c r="V1068" t="s">
        <v>120</v>
      </c>
      <c r="X1068" t="s">
        <v>680</v>
      </c>
      <c r="Y1068" t="s">
        <v>978</v>
      </c>
      <c r="AA1068" t="s">
        <v>682</v>
      </c>
      <c r="AB1068" t="s">
        <v>683</v>
      </c>
      <c r="AD1068" t="s">
        <v>141</v>
      </c>
      <c r="AE1068" t="s">
        <v>118</v>
      </c>
      <c r="AF1068" s="4">
        <v>96950</v>
      </c>
      <c r="AG1068" t="s">
        <v>119</v>
      </c>
      <c r="AI1068" s="5">
        <v>16702878866</v>
      </c>
      <c r="AK1068" t="s">
        <v>684</v>
      </c>
      <c r="BC1068" t="str">
        <f>"49-9071.00"</f>
        <v>49-9071.00</v>
      </c>
      <c r="BD1068" t="s">
        <v>240</v>
      </c>
      <c r="BE1068" t="s">
        <v>1004</v>
      </c>
      <c r="BF1068" t="s">
        <v>686</v>
      </c>
      <c r="BG1068">
        <v>1</v>
      </c>
      <c r="BH1068">
        <v>1</v>
      </c>
      <c r="BI1068" s="1">
        <v>44835</v>
      </c>
      <c r="BJ1068" s="1">
        <v>45930</v>
      </c>
      <c r="BK1068" s="1">
        <v>44838</v>
      </c>
      <c r="BL1068" s="1">
        <v>45930</v>
      </c>
      <c r="BM1068">
        <v>40</v>
      </c>
      <c r="BN1068">
        <v>0</v>
      </c>
      <c r="BO1068">
        <v>8</v>
      </c>
      <c r="BP1068">
        <v>8</v>
      </c>
      <c r="BQ1068">
        <v>8</v>
      </c>
      <c r="BR1068">
        <v>8</v>
      </c>
      <c r="BS1068">
        <v>8</v>
      </c>
      <c r="BT1068">
        <v>0</v>
      </c>
      <c r="BU1068" t="str">
        <f>"8:00 AM"</f>
        <v>8:00 AM</v>
      </c>
      <c r="BV1068" t="str">
        <f>"5:00 PM"</f>
        <v>5:00 PM</v>
      </c>
      <c r="BW1068" t="s">
        <v>164</v>
      </c>
      <c r="BX1068">
        <v>0</v>
      </c>
      <c r="BY1068">
        <v>12</v>
      </c>
      <c r="BZ1068" t="s">
        <v>113</v>
      </c>
      <c r="CB1068" t="s">
        <v>1005</v>
      </c>
      <c r="CC1068" t="s">
        <v>678</v>
      </c>
      <c r="CD1068" t="s">
        <v>679</v>
      </c>
      <c r="CE1068" t="s">
        <v>556</v>
      </c>
      <c r="CF1068" t="s">
        <v>118</v>
      </c>
      <c r="CG1068" s="4">
        <v>96950</v>
      </c>
      <c r="CH1068" s="2">
        <v>8.7200000000000006</v>
      </c>
      <c r="CI1068" s="2">
        <v>9</v>
      </c>
      <c r="CJ1068" s="2">
        <v>13.08</v>
      </c>
      <c r="CK1068" s="2">
        <v>13.5</v>
      </c>
      <c r="CL1068" t="s">
        <v>131</v>
      </c>
      <c r="CM1068" t="s">
        <v>557</v>
      </c>
      <c r="CN1068" t="s">
        <v>133</v>
      </c>
      <c r="CP1068" t="s">
        <v>113</v>
      </c>
      <c r="CQ1068" t="s">
        <v>134</v>
      </c>
      <c r="CR1068" t="s">
        <v>134</v>
      </c>
      <c r="CS1068" t="s">
        <v>134</v>
      </c>
      <c r="CT1068" t="s">
        <v>132</v>
      </c>
      <c r="CU1068" t="s">
        <v>134</v>
      </c>
      <c r="CV1068" t="s">
        <v>132</v>
      </c>
      <c r="CW1068" t="s">
        <v>982</v>
      </c>
      <c r="CX1068" s="5">
        <v>16702348866</v>
      </c>
      <c r="CY1068" t="s">
        <v>684</v>
      </c>
      <c r="CZ1068" t="s">
        <v>183</v>
      </c>
      <c r="DA1068" t="s">
        <v>134</v>
      </c>
      <c r="DB1068" t="s">
        <v>113</v>
      </c>
    </row>
    <row r="1069" spans="1:111" ht="14.45" customHeight="1" x14ac:dyDescent="0.25">
      <c r="A1069" t="s">
        <v>1006</v>
      </c>
      <c r="B1069" t="s">
        <v>187</v>
      </c>
      <c r="C1069" s="1">
        <v>44737.995442245374</v>
      </c>
      <c r="D1069" s="1">
        <v>44838</v>
      </c>
      <c r="E1069" t="s">
        <v>112</v>
      </c>
      <c r="F1069" s="1">
        <v>44833.833333333336</v>
      </c>
      <c r="G1069" t="s">
        <v>113</v>
      </c>
      <c r="H1069" t="s">
        <v>113</v>
      </c>
      <c r="I1069" t="s">
        <v>113</v>
      </c>
      <c r="J1069" t="s">
        <v>812</v>
      </c>
      <c r="L1069" t="s">
        <v>813</v>
      </c>
      <c r="M1069" t="s">
        <v>814</v>
      </c>
      <c r="N1069" t="s">
        <v>815</v>
      </c>
      <c r="O1069" t="s">
        <v>118</v>
      </c>
      <c r="P1069" s="4">
        <v>96950</v>
      </c>
      <c r="Q1069" t="s">
        <v>119</v>
      </c>
      <c r="S1069" s="5">
        <v>16702345828</v>
      </c>
      <c r="U1069">
        <v>3273</v>
      </c>
      <c r="V1069" t="s">
        <v>120</v>
      </c>
      <c r="X1069" t="s">
        <v>816</v>
      </c>
      <c r="Y1069" t="s">
        <v>817</v>
      </c>
      <c r="AA1069" t="s">
        <v>326</v>
      </c>
      <c r="AB1069" t="s">
        <v>813</v>
      </c>
      <c r="AC1069" t="s">
        <v>814</v>
      </c>
      <c r="AD1069" t="s">
        <v>815</v>
      </c>
      <c r="AE1069" t="s">
        <v>118</v>
      </c>
      <c r="AF1069" s="4">
        <v>96950</v>
      </c>
      <c r="AG1069" t="s">
        <v>119</v>
      </c>
      <c r="AI1069" s="5">
        <v>16702345828</v>
      </c>
      <c r="AK1069" t="s">
        <v>818</v>
      </c>
      <c r="BC1069" t="str">
        <f>"51-9195.07"</f>
        <v>51-9195.07</v>
      </c>
      <c r="BD1069" t="s">
        <v>1007</v>
      </c>
      <c r="BE1069" t="s">
        <v>1008</v>
      </c>
      <c r="BF1069" t="s">
        <v>1009</v>
      </c>
      <c r="BG1069">
        <v>11</v>
      </c>
      <c r="BH1069">
        <v>11</v>
      </c>
      <c r="BI1069" s="1">
        <v>44835</v>
      </c>
      <c r="BJ1069" s="1">
        <v>45199</v>
      </c>
      <c r="BK1069" s="1">
        <v>44838</v>
      </c>
      <c r="BL1069" s="1">
        <v>45199</v>
      </c>
      <c r="BM1069">
        <v>40</v>
      </c>
      <c r="BN1069">
        <v>0</v>
      </c>
      <c r="BO1069">
        <v>8</v>
      </c>
      <c r="BP1069">
        <v>8</v>
      </c>
      <c r="BQ1069">
        <v>8</v>
      </c>
      <c r="BR1069">
        <v>8</v>
      </c>
      <c r="BS1069">
        <v>8</v>
      </c>
      <c r="BT1069">
        <v>0</v>
      </c>
      <c r="BU1069" t="str">
        <f>"8:00 AM"</f>
        <v>8:00 AM</v>
      </c>
      <c r="BV1069" t="str">
        <f>"5:00 PM"</f>
        <v>5:00 PM</v>
      </c>
      <c r="BW1069" t="s">
        <v>128</v>
      </c>
      <c r="BX1069">
        <v>0</v>
      </c>
      <c r="BY1069">
        <v>12</v>
      </c>
      <c r="BZ1069" t="s">
        <v>113</v>
      </c>
      <c r="CB1069" t="s">
        <v>183</v>
      </c>
      <c r="CC1069" t="s">
        <v>813</v>
      </c>
      <c r="CD1069" t="s">
        <v>814</v>
      </c>
      <c r="CE1069" t="s">
        <v>815</v>
      </c>
      <c r="CF1069" t="s">
        <v>118</v>
      </c>
      <c r="CG1069" s="4">
        <v>96950</v>
      </c>
      <c r="CH1069" s="2">
        <v>8</v>
      </c>
      <c r="CI1069" s="2">
        <v>8</v>
      </c>
      <c r="CJ1069" s="2">
        <v>12</v>
      </c>
      <c r="CK1069" s="2">
        <v>12</v>
      </c>
      <c r="CL1069" t="s">
        <v>131</v>
      </c>
      <c r="CN1069" t="s">
        <v>133</v>
      </c>
      <c r="CP1069" t="s">
        <v>113</v>
      </c>
      <c r="CQ1069" t="s">
        <v>134</v>
      </c>
      <c r="CR1069" t="s">
        <v>113</v>
      </c>
      <c r="CS1069" t="s">
        <v>134</v>
      </c>
      <c r="CT1069" t="s">
        <v>132</v>
      </c>
      <c r="CU1069" t="s">
        <v>134</v>
      </c>
      <c r="CV1069" t="s">
        <v>132</v>
      </c>
      <c r="CW1069" t="s">
        <v>228</v>
      </c>
      <c r="CX1069" s="5">
        <v>16702345828</v>
      </c>
      <c r="CY1069" t="s">
        <v>823</v>
      </c>
      <c r="CZ1069" t="s">
        <v>132</v>
      </c>
      <c r="DA1069" t="s">
        <v>134</v>
      </c>
      <c r="DB1069" t="s">
        <v>113</v>
      </c>
      <c r="DC1069" t="s">
        <v>824</v>
      </c>
      <c r="DD1069" t="s">
        <v>825</v>
      </c>
      <c r="DF1069" t="s">
        <v>826</v>
      </c>
      <c r="DG1069" t="s">
        <v>827</v>
      </c>
    </row>
    <row r="1070" spans="1:111" ht="14.45" customHeight="1" x14ac:dyDescent="0.25">
      <c r="A1070" t="s">
        <v>1010</v>
      </c>
      <c r="B1070" t="s">
        <v>187</v>
      </c>
      <c r="C1070" s="1">
        <v>44726.915280787034</v>
      </c>
      <c r="D1070" s="1">
        <v>44838</v>
      </c>
      <c r="E1070" t="s">
        <v>170</v>
      </c>
      <c r="G1070" t="s">
        <v>113</v>
      </c>
      <c r="H1070" t="s">
        <v>113</v>
      </c>
      <c r="I1070" t="s">
        <v>113</v>
      </c>
      <c r="J1070" t="s">
        <v>1011</v>
      </c>
      <c r="L1070" t="s">
        <v>1012</v>
      </c>
      <c r="N1070" t="s">
        <v>141</v>
      </c>
      <c r="O1070" t="s">
        <v>118</v>
      </c>
      <c r="P1070" s="4">
        <v>96950</v>
      </c>
      <c r="Q1070" t="s">
        <v>119</v>
      </c>
      <c r="S1070" s="5">
        <v>16702862223</v>
      </c>
      <c r="U1070">
        <v>81219</v>
      </c>
      <c r="V1070" t="s">
        <v>120</v>
      </c>
      <c r="X1070" t="s">
        <v>1013</v>
      </c>
      <c r="Y1070" t="s">
        <v>1014</v>
      </c>
      <c r="Z1070" t="s">
        <v>1015</v>
      </c>
      <c r="AA1070" t="s">
        <v>1016</v>
      </c>
      <c r="AB1070" t="s">
        <v>1012</v>
      </c>
      <c r="AD1070" t="s">
        <v>141</v>
      </c>
      <c r="AE1070" t="s">
        <v>118</v>
      </c>
      <c r="AF1070" s="4">
        <v>96950</v>
      </c>
      <c r="AG1070" t="s">
        <v>119</v>
      </c>
      <c r="AI1070" s="5">
        <v>16702862223</v>
      </c>
      <c r="AK1070" t="s">
        <v>1017</v>
      </c>
      <c r="BC1070" t="str">
        <f>"39-5092.00"</f>
        <v>39-5092.00</v>
      </c>
      <c r="BD1070" t="s">
        <v>1018</v>
      </c>
      <c r="BE1070" t="s">
        <v>1019</v>
      </c>
      <c r="BF1070" t="s">
        <v>1020</v>
      </c>
      <c r="BG1070">
        <v>4</v>
      </c>
      <c r="BH1070">
        <v>4</v>
      </c>
      <c r="BI1070" s="1">
        <v>44835</v>
      </c>
      <c r="BJ1070" s="1">
        <v>45199</v>
      </c>
      <c r="BK1070" s="1">
        <v>44838</v>
      </c>
      <c r="BL1070" s="1">
        <v>45199</v>
      </c>
      <c r="BM1070">
        <v>36</v>
      </c>
      <c r="BN1070">
        <v>0</v>
      </c>
      <c r="BO1070">
        <v>6</v>
      </c>
      <c r="BP1070">
        <v>6</v>
      </c>
      <c r="BQ1070">
        <v>6</v>
      </c>
      <c r="BR1070">
        <v>6</v>
      </c>
      <c r="BS1070">
        <v>6</v>
      </c>
      <c r="BT1070">
        <v>6</v>
      </c>
      <c r="BU1070" t="str">
        <f>"12:00 PM"</f>
        <v>12:00 PM</v>
      </c>
      <c r="BV1070" t="str">
        <f>"7:00 PM"</f>
        <v>7:00 PM</v>
      </c>
      <c r="BW1070" t="s">
        <v>164</v>
      </c>
      <c r="BX1070">
        <v>0</v>
      </c>
      <c r="BY1070">
        <v>12</v>
      </c>
      <c r="BZ1070" t="s">
        <v>113</v>
      </c>
      <c r="CB1070" t="s">
        <v>1021</v>
      </c>
      <c r="CC1070" t="s">
        <v>1022</v>
      </c>
      <c r="CE1070" t="s">
        <v>141</v>
      </c>
      <c r="CF1070" t="s">
        <v>118</v>
      </c>
      <c r="CG1070" s="4">
        <v>96950</v>
      </c>
      <c r="CH1070" s="2">
        <v>9.35</v>
      </c>
      <c r="CI1070" s="2">
        <v>9.35</v>
      </c>
      <c r="CJ1070" s="2">
        <v>14.02</v>
      </c>
      <c r="CK1070" s="2">
        <v>14.02</v>
      </c>
      <c r="CL1070" t="s">
        <v>131</v>
      </c>
      <c r="CM1070" t="s">
        <v>228</v>
      </c>
      <c r="CN1070" t="s">
        <v>133</v>
      </c>
      <c r="CP1070" t="s">
        <v>113</v>
      </c>
      <c r="CQ1070" t="s">
        <v>134</v>
      </c>
      <c r="CR1070" t="s">
        <v>113</v>
      </c>
      <c r="CS1070" t="s">
        <v>134</v>
      </c>
      <c r="CT1070" t="s">
        <v>132</v>
      </c>
      <c r="CU1070" t="s">
        <v>134</v>
      </c>
      <c r="CV1070" t="s">
        <v>132</v>
      </c>
      <c r="CW1070" t="s">
        <v>1023</v>
      </c>
      <c r="CX1070" s="5">
        <v>16702862223</v>
      </c>
      <c r="CY1070" t="s">
        <v>1017</v>
      </c>
      <c r="CZ1070" t="s">
        <v>132</v>
      </c>
      <c r="DA1070" t="s">
        <v>134</v>
      </c>
      <c r="DB1070" t="s">
        <v>113</v>
      </c>
    </row>
    <row r="1071" spans="1:111" ht="14.45" customHeight="1" x14ac:dyDescent="0.25">
      <c r="A1071" t="s">
        <v>1024</v>
      </c>
      <c r="B1071" t="s">
        <v>187</v>
      </c>
      <c r="C1071" s="1">
        <v>44737.999328472222</v>
      </c>
      <c r="D1071" s="1">
        <v>44838</v>
      </c>
      <c r="E1071" t="s">
        <v>170</v>
      </c>
      <c r="G1071" t="s">
        <v>113</v>
      </c>
      <c r="H1071" t="s">
        <v>113</v>
      </c>
      <c r="I1071" t="s">
        <v>113</v>
      </c>
      <c r="J1071" t="s">
        <v>812</v>
      </c>
      <c r="L1071" t="s">
        <v>813</v>
      </c>
      <c r="M1071" t="s">
        <v>814</v>
      </c>
      <c r="N1071" t="s">
        <v>815</v>
      </c>
      <c r="O1071" t="s">
        <v>118</v>
      </c>
      <c r="P1071" s="4">
        <v>96950</v>
      </c>
      <c r="Q1071" t="s">
        <v>119</v>
      </c>
      <c r="S1071" s="5">
        <v>16702345828</v>
      </c>
      <c r="U1071">
        <v>3273</v>
      </c>
      <c r="V1071" t="s">
        <v>120</v>
      </c>
      <c r="X1071" t="s">
        <v>816</v>
      </c>
      <c r="Y1071" t="s">
        <v>817</v>
      </c>
      <c r="AA1071" t="s">
        <v>326</v>
      </c>
      <c r="AB1071" t="s">
        <v>813</v>
      </c>
      <c r="AC1071" t="s">
        <v>814</v>
      </c>
      <c r="AD1071" t="s">
        <v>815</v>
      </c>
      <c r="AE1071" t="s">
        <v>118</v>
      </c>
      <c r="AF1071" s="4">
        <v>96950</v>
      </c>
      <c r="AG1071" t="s">
        <v>119</v>
      </c>
      <c r="AI1071" s="5">
        <v>16702345828</v>
      </c>
      <c r="AK1071" t="s">
        <v>818</v>
      </c>
      <c r="BC1071" t="str">
        <f>"51-9195.07"</f>
        <v>51-9195.07</v>
      </c>
      <c r="BD1071" t="s">
        <v>1007</v>
      </c>
      <c r="BE1071" t="s">
        <v>1008</v>
      </c>
      <c r="BF1071" t="s">
        <v>1009</v>
      </c>
      <c r="BG1071">
        <v>6</v>
      </c>
      <c r="BH1071">
        <v>6</v>
      </c>
      <c r="BI1071" s="1">
        <v>44835</v>
      </c>
      <c r="BJ1071" s="1">
        <v>45199</v>
      </c>
      <c r="BK1071" s="1">
        <v>44838</v>
      </c>
      <c r="BL1071" s="1">
        <v>45199</v>
      </c>
      <c r="BM1071">
        <v>40</v>
      </c>
      <c r="BN1071">
        <v>0</v>
      </c>
      <c r="BO1071">
        <v>8</v>
      </c>
      <c r="BP1071">
        <v>8</v>
      </c>
      <c r="BQ1071">
        <v>8</v>
      </c>
      <c r="BR1071">
        <v>8</v>
      </c>
      <c r="BS1071">
        <v>8</v>
      </c>
      <c r="BT1071">
        <v>0</v>
      </c>
      <c r="BU1071" t="str">
        <f>"8:00 AM"</f>
        <v>8:00 AM</v>
      </c>
      <c r="BV1071" t="str">
        <f>"5:00 PM"</f>
        <v>5:00 PM</v>
      </c>
      <c r="BW1071" t="s">
        <v>128</v>
      </c>
      <c r="BX1071">
        <v>0</v>
      </c>
      <c r="BY1071">
        <v>12</v>
      </c>
      <c r="BZ1071" t="s">
        <v>113</v>
      </c>
      <c r="CB1071" t="s">
        <v>183</v>
      </c>
      <c r="CC1071" t="s">
        <v>813</v>
      </c>
      <c r="CD1071" t="s">
        <v>814</v>
      </c>
      <c r="CE1071" t="s">
        <v>815</v>
      </c>
      <c r="CF1071" t="s">
        <v>118</v>
      </c>
      <c r="CG1071" s="4">
        <v>96950</v>
      </c>
      <c r="CH1071" s="2">
        <v>8</v>
      </c>
      <c r="CI1071" s="2">
        <v>8</v>
      </c>
      <c r="CJ1071" s="2">
        <v>12</v>
      </c>
      <c r="CK1071" s="2">
        <v>12</v>
      </c>
      <c r="CL1071" t="s">
        <v>131</v>
      </c>
      <c r="CM1071" t="s">
        <v>228</v>
      </c>
      <c r="CN1071" t="s">
        <v>133</v>
      </c>
      <c r="CP1071" t="s">
        <v>113</v>
      </c>
      <c r="CQ1071" t="s">
        <v>134</v>
      </c>
      <c r="CR1071" t="s">
        <v>113</v>
      </c>
      <c r="CS1071" t="s">
        <v>134</v>
      </c>
      <c r="CT1071" t="s">
        <v>132</v>
      </c>
      <c r="CU1071" t="s">
        <v>134</v>
      </c>
      <c r="CV1071" t="s">
        <v>132</v>
      </c>
      <c r="CW1071" t="s">
        <v>228</v>
      </c>
      <c r="CX1071" s="5">
        <v>16702345828</v>
      </c>
      <c r="CY1071" t="s">
        <v>823</v>
      </c>
      <c r="CZ1071" t="s">
        <v>132</v>
      </c>
      <c r="DA1071" t="s">
        <v>134</v>
      </c>
      <c r="DB1071" t="s">
        <v>113</v>
      </c>
      <c r="DC1071" t="s">
        <v>824</v>
      </c>
      <c r="DD1071" t="s">
        <v>825</v>
      </c>
      <c r="DF1071" t="s">
        <v>826</v>
      </c>
      <c r="DG1071" t="s">
        <v>827</v>
      </c>
    </row>
    <row r="1072" spans="1:111" ht="14.45" customHeight="1" x14ac:dyDescent="0.25">
      <c r="A1072" t="s">
        <v>1025</v>
      </c>
      <c r="B1072" t="s">
        <v>356</v>
      </c>
      <c r="C1072" s="1">
        <v>44728.164517592595</v>
      </c>
      <c r="D1072" s="1">
        <v>44838</v>
      </c>
      <c r="E1072" t="s">
        <v>112</v>
      </c>
      <c r="F1072" s="1">
        <v>44833.833333333336</v>
      </c>
      <c r="G1072" t="s">
        <v>134</v>
      </c>
      <c r="H1072" t="s">
        <v>113</v>
      </c>
      <c r="I1072" t="s">
        <v>113</v>
      </c>
      <c r="J1072" t="s">
        <v>173</v>
      </c>
      <c r="K1072" t="s">
        <v>174</v>
      </c>
      <c r="L1072" t="s">
        <v>175</v>
      </c>
      <c r="N1072" t="s">
        <v>141</v>
      </c>
      <c r="O1072" t="s">
        <v>118</v>
      </c>
      <c r="P1072" s="4">
        <v>96950</v>
      </c>
      <c r="Q1072" t="s">
        <v>119</v>
      </c>
      <c r="S1072" s="5">
        <v>16702345900</v>
      </c>
      <c r="T1072">
        <v>575</v>
      </c>
      <c r="U1072">
        <v>721110</v>
      </c>
      <c r="V1072" t="s">
        <v>120</v>
      </c>
      <c r="X1072" t="s">
        <v>176</v>
      </c>
      <c r="Y1072" t="s">
        <v>177</v>
      </c>
      <c r="AA1072" t="s">
        <v>178</v>
      </c>
      <c r="AB1072" t="s">
        <v>175</v>
      </c>
      <c r="AD1072" t="s">
        <v>141</v>
      </c>
      <c r="AE1072" t="s">
        <v>118</v>
      </c>
      <c r="AF1072" s="4">
        <v>96950</v>
      </c>
      <c r="AG1072" t="s">
        <v>119</v>
      </c>
      <c r="AI1072" s="5">
        <v>16702345900</v>
      </c>
      <c r="AJ1072">
        <v>574</v>
      </c>
      <c r="AK1072" t="s">
        <v>179</v>
      </c>
      <c r="BC1072" t="str">
        <f>"35-1012.00"</f>
        <v>35-1012.00</v>
      </c>
      <c r="BD1072" t="s">
        <v>338</v>
      </c>
      <c r="BE1072" t="s">
        <v>659</v>
      </c>
      <c r="BF1072" t="s">
        <v>660</v>
      </c>
      <c r="BG1072">
        <v>1</v>
      </c>
      <c r="BI1072" s="1">
        <v>44835</v>
      </c>
      <c r="BJ1072" s="1">
        <v>45930</v>
      </c>
      <c r="BM1072">
        <v>40</v>
      </c>
      <c r="BN1072">
        <v>8</v>
      </c>
      <c r="BO1072">
        <v>8</v>
      </c>
      <c r="BP1072">
        <v>0</v>
      </c>
      <c r="BQ1072">
        <v>0</v>
      </c>
      <c r="BR1072">
        <v>8</v>
      </c>
      <c r="BS1072">
        <v>8</v>
      </c>
      <c r="BT1072">
        <v>8</v>
      </c>
      <c r="BU1072" t="str">
        <f>"12:00 PM"</f>
        <v>12:00 PM</v>
      </c>
      <c r="BV1072" t="str">
        <f>"9:00 PM"</f>
        <v>9:00 PM</v>
      </c>
      <c r="BW1072" t="s">
        <v>164</v>
      </c>
      <c r="BX1072">
        <v>4</v>
      </c>
      <c r="BY1072">
        <v>12</v>
      </c>
      <c r="BZ1072" t="s">
        <v>134</v>
      </c>
      <c r="CA1072">
        <v>2</v>
      </c>
      <c r="CB1072" t="s">
        <v>644</v>
      </c>
      <c r="CC1072" t="s">
        <v>184</v>
      </c>
      <c r="CE1072" t="s">
        <v>130</v>
      </c>
      <c r="CF1072" t="s">
        <v>118</v>
      </c>
      <c r="CG1072" s="4">
        <v>96950</v>
      </c>
      <c r="CH1072" s="2">
        <v>10.039999999999999</v>
      </c>
      <c r="CI1072" s="2">
        <v>10.039999999999999</v>
      </c>
      <c r="CJ1072" s="2">
        <v>15.06</v>
      </c>
      <c r="CK1072" s="2">
        <v>15.06</v>
      </c>
      <c r="CL1072" t="s">
        <v>131</v>
      </c>
      <c r="CN1072" t="s">
        <v>133</v>
      </c>
      <c r="CP1072" t="s">
        <v>113</v>
      </c>
      <c r="CQ1072" t="s">
        <v>134</v>
      </c>
      <c r="CR1072" t="s">
        <v>113</v>
      </c>
      <c r="CS1072" t="s">
        <v>134</v>
      </c>
      <c r="CT1072" t="s">
        <v>132</v>
      </c>
      <c r="CU1072" t="s">
        <v>134</v>
      </c>
      <c r="CV1072" t="s">
        <v>132</v>
      </c>
      <c r="CW1072" t="s">
        <v>185</v>
      </c>
      <c r="CX1072" s="5">
        <v>16702345900</v>
      </c>
      <c r="CY1072" t="s">
        <v>179</v>
      </c>
      <c r="CZ1072" t="s">
        <v>132</v>
      </c>
      <c r="DA1072" t="s">
        <v>134</v>
      </c>
      <c r="DB1072" t="s">
        <v>113</v>
      </c>
    </row>
    <row r="1073" spans="1:111" ht="14.45" customHeight="1" x14ac:dyDescent="0.25">
      <c r="A1073" t="s">
        <v>1026</v>
      </c>
      <c r="B1073" t="s">
        <v>187</v>
      </c>
      <c r="C1073" s="1">
        <v>44737.985836921296</v>
      </c>
      <c r="D1073" s="1">
        <v>44838</v>
      </c>
      <c r="E1073" t="s">
        <v>112</v>
      </c>
      <c r="F1073" s="1">
        <v>44833.833333333336</v>
      </c>
      <c r="G1073" t="s">
        <v>113</v>
      </c>
      <c r="H1073" t="s">
        <v>113</v>
      </c>
      <c r="I1073" t="s">
        <v>113</v>
      </c>
      <c r="J1073" t="s">
        <v>812</v>
      </c>
      <c r="L1073" t="s">
        <v>813</v>
      </c>
      <c r="M1073" t="s">
        <v>814</v>
      </c>
      <c r="N1073" t="s">
        <v>815</v>
      </c>
      <c r="O1073" t="s">
        <v>118</v>
      </c>
      <c r="P1073" s="4">
        <v>96950</v>
      </c>
      <c r="Q1073" t="s">
        <v>119</v>
      </c>
      <c r="S1073" s="5">
        <v>16702345828</v>
      </c>
      <c r="U1073">
        <v>2389</v>
      </c>
      <c r="V1073" t="s">
        <v>120</v>
      </c>
      <c r="X1073" t="s">
        <v>816</v>
      </c>
      <c r="Y1073" t="s">
        <v>817</v>
      </c>
      <c r="AA1073" t="s">
        <v>326</v>
      </c>
      <c r="AB1073" t="s">
        <v>813</v>
      </c>
      <c r="AC1073" t="s">
        <v>814</v>
      </c>
      <c r="AD1073" t="s">
        <v>815</v>
      </c>
      <c r="AE1073" t="s">
        <v>118</v>
      </c>
      <c r="AF1073" s="4">
        <v>96950</v>
      </c>
      <c r="AG1073" t="s">
        <v>119</v>
      </c>
      <c r="AI1073" s="5">
        <v>16702345828</v>
      </c>
      <c r="AK1073" t="s">
        <v>818</v>
      </c>
      <c r="BC1073" t="str">
        <f>"53-3032.00"</f>
        <v>53-3032.00</v>
      </c>
      <c r="BD1073" t="s">
        <v>819</v>
      </c>
      <c r="BE1073" t="s">
        <v>820</v>
      </c>
      <c r="BF1073" t="s">
        <v>821</v>
      </c>
      <c r="BG1073">
        <v>5</v>
      </c>
      <c r="BH1073">
        <v>5</v>
      </c>
      <c r="BI1073" s="1">
        <v>44835</v>
      </c>
      <c r="BJ1073" s="1">
        <v>45199</v>
      </c>
      <c r="BK1073" s="1">
        <v>44838</v>
      </c>
      <c r="BL1073" s="1">
        <v>45199</v>
      </c>
      <c r="BM1073">
        <v>40</v>
      </c>
      <c r="BN1073">
        <v>0</v>
      </c>
      <c r="BO1073">
        <v>8</v>
      </c>
      <c r="BP1073">
        <v>8</v>
      </c>
      <c r="BQ1073">
        <v>8</v>
      </c>
      <c r="BR1073">
        <v>8</v>
      </c>
      <c r="BS1073">
        <v>8</v>
      </c>
      <c r="BT1073">
        <v>0</v>
      </c>
      <c r="BU1073" t="str">
        <f>"8:00 AM"</f>
        <v>8:00 AM</v>
      </c>
      <c r="BV1073" t="str">
        <f>"5:00 PM"</f>
        <v>5:00 PM</v>
      </c>
      <c r="BW1073" t="s">
        <v>128</v>
      </c>
      <c r="BX1073">
        <v>0</v>
      </c>
      <c r="BY1073">
        <v>12</v>
      </c>
      <c r="BZ1073" t="s">
        <v>113</v>
      </c>
      <c r="CB1073" t="s">
        <v>822</v>
      </c>
      <c r="CC1073" t="s">
        <v>813</v>
      </c>
      <c r="CD1073" t="s">
        <v>814</v>
      </c>
      <c r="CE1073" t="s">
        <v>815</v>
      </c>
      <c r="CF1073" t="s">
        <v>118</v>
      </c>
      <c r="CG1073" s="4">
        <v>96950</v>
      </c>
      <c r="CH1073" s="2">
        <v>9.0500000000000007</v>
      </c>
      <c r="CI1073" s="2">
        <v>9.0500000000000007</v>
      </c>
      <c r="CJ1073" s="2">
        <v>13.58</v>
      </c>
      <c r="CK1073" s="2">
        <v>13.58</v>
      </c>
      <c r="CL1073" t="s">
        <v>131</v>
      </c>
      <c r="CN1073" t="s">
        <v>133</v>
      </c>
      <c r="CP1073" t="s">
        <v>113</v>
      </c>
      <c r="CQ1073" t="s">
        <v>134</v>
      </c>
      <c r="CR1073" t="s">
        <v>113</v>
      </c>
      <c r="CS1073" t="s">
        <v>134</v>
      </c>
      <c r="CT1073" t="s">
        <v>132</v>
      </c>
      <c r="CU1073" t="s">
        <v>134</v>
      </c>
      <c r="CV1073" t="s">
        <v>132</v>
      </c>
      <c r="CW1073" t="s">
        <v>557</v>
      </c>
      <c r="CX1073" s="5">
        <v>16702345828</v>
      </c>
      <c r="CY1073" t="s">
        <v>818</v>
      </c>
      <c r="CZ1073" t="s">
        <v>132</v>
      </c>
      <c r="DA1073" t="s">
        <v>134</v>
      </c>
      <c r="DB1073" t="s">
        <v>113</v>
      </c>
      <c r="DC1073" t="s">
        <v>824</v>
      </c>
      <c r="DD1073" t="s">
        <v>825</v>
      </c>
      <c r="DF1073" t="s">
        <v>826</v>
      </c>
      <c r="DG1073" t="s">
        <v>827</v>
      </c>
    </row>
    <row r="1074" spans="1:111" ht="14.45" customHeight="1" x14ac:dyDescent="0.25">
      <c r="A1074" t="s">
        <v>186</v>
      </c>
      <c r="B1074" t="s">
        <v>187</v>
      </c>
      <c r="C1074" s="1">
        <v>44731.970010648147</v>
      </c>
      <c r="D1074" s="1">
        <v>44837</v>
      </c>
      <c r="E1074" t="s">
        <v>170</v>
      </c>
      <c r="G1074" t="s">
        <v>113</v>
      </c>
      <c r="H1074" t="s">
        <v>113</v>
      </c>
      <c r="I1074" t="s">
        <v>113</v>
      </c>
      <c r="J1074" t="s">
        <v>188</v>
      </c>
      <c r="L1074" t="s">
        <v>189</v>
      </c>
      <c r="M1074" t="s">
        <v>190</v>
      </c>
      <c r="N1074" t="s">
        <v>191</v>
      </c>
      <c r="O1074" t="s">
        <v>118</v>
      </c>
      <c r="P1074" s="4">
        <v>96950</v>
      </c>
      <c r="Q1074" t="s">
        <v>119</v>
      </c>
      <c r="R1074" t="s">
        <v>132</v>
      </c>
      <c r="S1074" s="5">
        <v>16703227345</v>
      </c>
      <c r="U1074">
        <v>48831</v>
      </c>
      <c r="V1074" t="s">
        <v>120</v>
      </c>
      <c r="X1074" t="s">
        <v>192</v>
      </c>
      <c r="Y1074" t="s">
        <v>193</v>
      </c>
      <c r="Z1074" t="s">
        <v>194</v>
      </c>
      <c r="AA1074" t="s">
        <v>195</v>
      </c>
      <c r="AB1074" t="s">
        <v>189</v>
      </c>
      <c r="AC1074" t="s">
        <v>190</v>
      </c>
      <c r="AD1074" t="s">
        <v>191</v>
      </c>
      <c r="AE1074" t="s">
        <v>118</v>
      </c>
      <c r="AF1074" s="4">
        <v>96950</v>
      </c>
      <c r="AG1074" t="s">
        <v>119</v>
      </c>
      <c r="AH1074" t="s">
        <v>132</v>
      </c>
      <c r="AI1074" s="5">
        <v>16703227345</v>
      </c>
      <c r="AK1074" t="s">
        <v>196</v>
      </c>
      <c r="AL1074" t="s">
        <v>197</v>
      </c>
      <c r="AM1074" t="s">
        <v>198</v>
      </c>
      <c r="AN1074" t="s">
        <v>199</v>
      </c>
      <c r="AO1074" t="s">
        <v>200</v>
      </c>
      <c r="AP1074" t="s">
        <v>201</v>
      </c>
      <c r="AQ1074" t="s">
        <v>202</v>
      </c>
      <c r="AR1074" t="s">
        <v>203</v>
      </c>
      <c r="AS1074" t="s">
        <v>204</v>
      </c>
      <c r="AT1074" s="4">
        <v>96913</v>
      </c>
      <c r="AU1074" t="s">
        <v>119</v>
      </c>
      <c r="AV1074" t="s">
        <v>132</v>
      </c>
      <c r="AW1074" s="5">
        <v>16716461222</v>
      </c>
      <c r="AX1074">
        <v>111</v>
      </c>
      <c r="AY1074" t="s">
        <v>205</v>
      </c>
      <c r="AZ1074" t="s">
        <v>206</v>
      </c>
      <c r="BA1074" t="s">
        <v>204</v>
      </c>
      <c r="BB1074" t="s">
        <v>207</v>
      </c>
      <c r="BC1074" t="str">
        <f>"51-9122.00"</f>
        <v>51-9122.00</v>
      </c>
      <c r="BD1074" t="s">
        <v>208</v>
      </c>
      <c r="BE1074" t="s">
        <v>209</v>
      </c>
      <c r="BF1074" t="s">
        <v>210</v>
      </c>
      <c r="BG1074">
        <v>2</v>
      </c>
      <c r="BH1074">
        <v>2</v>
      </c>
      <c r="BI1074" s="1">
        <v>44835</v>
      </c>
      <c r="BJ1074" s="1">
        <v>45199</v>
      </c>
      <c r="BK1074" s="1">
        <v>44837</v>
      </c>
      <c r="BL1074" s="1">
        <v>45199</v>
      </c>
      <c r="BM1074">
        <v>40</v>
      </c>
      <c r="BN1074">
        <v>0</v>
      </c>
      <c r="BO1074">
        <v>8</v>
      </c>
      <c r="BP1074">
        <v>8</v>
      </c>
      <c r="BQ1074">
        <v>8</v>
      </c>
      <c r="BR1074">
        <v>8</v>
      </c>
      <c r="BS1074">
        <v>8</v>
      </c>
      <c r="BT1074">
        <v>0</v>
      </c>
      <c r="BU1074" t="str">
        <f>"8:00 AM"</f>
        <v>8:00 AM</v>
      </c>
      <c r="BV1074" t="str">
        <f>"5:00 PM"</f>
        <v>5:00 PM</v>
      </c>
      <c r="BW1074" t="s">
        <v>164</v>
      </c>
      <c r="BX1074">
        <v>0</v>
      </c>
      <c r="BY1074">
        <v>12</v>
      </c>
      <c r="BZ1074" t="s">
        <v>113</v>
      </c>
      <c r="CB1074" t="s">
        <v>211</v>
      </c>
      <c r="CC1074" t="s">
        <v>212</v>
      </c>
      <c r="CD1074" t="s">
        <v>190</v>
      </c>
      <c r="CE1074" t="s">
        <v>191</v>
      </c>
      <c r="CF1074" t="s">
        <v>118</v>
      </c>
      <c r="CG1074" s="4">
        <v>96950</v>
      </c>
      <c r="CH1074" s="2">
        <v>13.76</v>
      </c>
      <c r="CI1074" s="2">
        <v>13.76</v>
      </c>
      <c r="CJ1074" s="2">
        <v>20.64</v>
      </c>
      <c r="CK1074" s="2">
        <v>20.64</v>
      </c>
      <c r="CL1074" t="s">
        <v>131</v>
      </c>
      <c r="CM1074" t="s">
        <v>128</v>
      </c>
      <c r="CN1074" t="s">
        <v>133</v>
      </c>
      <c r="CP1074" t="s">
        <v>134</v>
      </c>
      <c r="CQ1074" t="s">
        <v>134</v>
      </c>
      <c r="CR1074" t="s">
        <v>134</v>
      </c>
      <c r="CS1074" t="s">
        <v>134</v>
      </c>
      <c r="CT1074" t="s">
        <v>132</v>
      </c>
      <c r="CU1074" t="s">
        <v>134</v>
      </c>
      <c r="CV1074" t="s">
        <v>132</v>
      </c>
      <c r="CW1074" t="s">
        <v>213</v>
      </c>
      <c r="CX1074" s="5">
        <v>16703227345</v>
      </c>
      <c r="CY1074" t="s">
        <v>196</v>
      </c>
      <c r="CZ1074" t="s">
        <v>132</v>
      </c>
      <c r="DA1074" t="s">
        <v>134</v>
      </c>
      <c r="DB1074" t="s">
        <v>113</v>
      </c>
      <c r="DC1074" t="s">
        <v>198</v>
      </c>
      <c r="DD1074" t="s">
        <v>199</v>
      </c>
      <c r="DE1074" t="s">
        <v>214</v>
      </c>
      <c r="DF1074" t="s">
        <v>206</v>
      </c>
      <c r="DG1074" t="s">
        <v>205</v>
      </c>
    </row>
    <row r="1075" spans="1:111" ht="14.45" customHeight="1" x14ac:dyDescent="0.25">
      <c r="A1075" t="s">
        <v>215</v>
      </c>
      <c r="B1075" t="s">
        <v>187</v>
      </c>
      <c r="C1075" s="1">
        <v>44730.150438657409</v>
      </c>
      <c r="D1075" s="1">
        <v>44837</v>
      </c>
      <c r="E1075" t="s">
        <v>112</v>
      </c>
      <c r="F1075" s="1">
        <v>44833.833333333336</v>
      </c>
      <c r="G1075" t="s">
        <v>113</v>
      </c>
      <c r="H1075" t="s">
        <v>113</v>
      </c>
      <c r="I1075" t="s">
        <v>113</v>
      </c>
      <c r="J1075" t="s">
        <v>216</v>
      </c>
      <c r="K1075" t="s">
        <v>217</v>
      </c>
      <c r="L1075" t="s">
        <v>218</v>
      </c>
      <c r="M1075" t="s">
        <v>219</v>
      </c>
      <c r="N1075" t="s">
        <v>117</v>
      </c>
      <c r="O1075" t="s">
        <v>118</v>
      </c>
      <c r="P1075" s="4">
        <v>96950</v>
      </c>
      <c r="Q1075" t="s">
        <v>119</v>
      </c>
      <c r="S1075" s="5">
        <v>16702348868</v>
      </c>
      <c r="U1075">
        <v>44831</v>
      </c>
      <c r="V1075" t="s">
        <v>120</v>
      </c>
      <c r="X1075" t="s">
        <v>220</v>
      </c>
      <c r="Y1075" t="s">
        <v>221</v>
      </c>
      <c r="AA1075" t="s">
        <v>144</v>
      </c>
      <c r="AB1075" t="s">
        <v>222</v>
      </c>
      <c r="AD1075" t="s">
        <v>117</v>
      </c>
      <c r="AE1075" t="s">
        <v>118</v>
      </c>
      <c r="AF1075" s="4">
        <v>96950</v>
      </c>
      <c r="AG1075" t="s">
        <v>119</v>
      </c>
      <c r="AI1075" s="5">
        <v>16702348868</v>
      </c>
      <c r="AK1075" t="s">
        <v>223</v>
      </c>
      <c r="BC1075" t="str">
        <f>"51-9022.00"</f>
        <v>51-9022.00</v>
      </c>
      <c r="BD1075" t="s">
        <v>224</v>
      </c>
      <c r="BE1075" t="s">
        <v>225</v>
      </c>
      <c r="BF1075" t="s">
        <v>226</v>
      </c>
      <c r="BG1075">
        <v>1</v>
      </c>
      <c r="BH1075">
        <v>1</v>
      </c>
      <c r="BI1075" s="1">
        <v>44835</v>
      </c>
      <c r="BJ1075" s="1">
        <v>45199</v>
      </c>
      <c r="BK1075" s="1">
        <v>44837</v>
      </c>
      <c r="BL1075" s="1">
        <v>45199</v>
      </c>
      <c r="BM1075">
        <v>35</v>
      </c>
      <c r="BN1075">
        <v>0</v>
      </c>
      <c r="BO1075">
        <v>6</v>
      </c>
      <c r="BP1075">
        <v>6</v>
      </c>
      <c r="BQ1075">
        <v>6</v>
      </c>
      <c r="BR1075">
        <v>6</v>
      </c>
      <c r="BS1075">
        <v>6</v>
      </c>
      <c r="BT1075">
        <v>5</v>
      </c>
      <c r="BU1075" t="str">
        <f>"1:00 PM"</f>
        <v>1:00 PM</v>
      </c>
      <c r="BV1075" t="str">
        <f>"7:00 PM"</f>
        <v>7:00 PM</v>
      </c>
      <c r="BW1075" t="s">
        <v>164</v>
      </c>
      <c r="BX1075">
        <v>0</v>
      </c>
      <c r="BY1075">
        <v>3</v>
      </c>
      <c r="BZ1075" t="s">
        <v>113</v>
      </c>
      <c r="CB1075" s="3" t="s">
        <v>227</v>
      </c>
      <c r="CC1075" t="s">
        <v>218</v>
      </c>
      <c r="CD1075" t="s">
        <v>219</v>
      </c>
      <c r="CE1075" t="s">
        <v>117</v>
      </c>
      <c r="CF1075" t="s">
        <v>118</v>
      </c>
      <c r="CG1075" s="4">
        <v>96950</v>
      </c>
      <c r="CH1075" s="2">
        <v>9.0399999999999991</v>
      </c>
      <c r="CI1075" s="2">
        <v>9.0399999999999991</v>
      </c>
      <c r="CJ1075" s="2">
        <v>13.56</v>
      </c>
      <c r="CK1075" s="2">
        <v>13.56</v>
      </c>
      <c r="CL1075" t="s">
        <v>131</v>
      </c>
      <c r="CM1075" t="s">
        <v>228</v>
      </c>
      <c r="CN1075" t="s">
        <v>133</v>
      </c>
      <c r="CP1075" t="s">
        <v>113</v>
      </c>
      <c r="CQ1075" t="s">
        <v>134</v>
      </c>
      <c r="CR1075" t="s">
        <v>113</v>
      </c>
      <c r="CS1075" t="s">
        <v>134</v>
      </c>
      <c r="CT1075" t="s">
        <v>132</v>
      </c>
      <c r="CU1075" t="s">
        <v>134</v>
      </c>
      <c r="CV1075" t="s">
        <v>132</v>
      </c>
      <c r="CW1075" t="s">
        <v>229</v>
      </c>
      <c r="CX1075" s="5">
        <v>16702348868</v>
      </c>
      <c r="CY1075" t="s">
        <v>223</v>
      </c>
      <c r="CZ1075" t="s">
        <v>132</v>
      </c>
      <c r="DA1075" t="s">
        <v>134</v>
      </c>
      <c r="DB1075" t="s">
        <v>113</v>
      </c>
    </row>
    <row r="1076" spans="1:111" ht="14.45" customHeight="1" x14ac:dyDescent="0.25">
      <c r="A1076" t="s">
        <v>230</v>
      </c>
      <c r="B1076" t="s">
        <v>187</v>
      </c>
      <c r="C1076" s="1">
        <v>44733.796367361108</v>
      </c>
      <c r="D1076" s="1">
        <v>44837</v>
      </c>
      <c r="E1076" t="s">
        <v>170</v>
      </c>
      <c r="G1076" t="s">
        <v>113</v>
      </c>
      <c r="H1076" t="s">
        <v>113</v>
      </c>
      <c r="I1076" t="s">
        <v>113</v>
      </c>
      <c r="J1076" t="s">
        <v>231</v>
      </c>
      <c r="K1076" t="s">
        <v>232</v>
      </c>
      <c r="L1076" t="s">
        <v>233</v>
      </c>
      <c r="N1076" t="s">
        <v>234</v>
      </c>
      <c r="O1076" t="s">
        <v>118</v>
      </c>
      <c r="P1076" s="4">
        <v>96951</v>
      </c>
      <c r="Q1076" t="s">
        <v>119</v>
      </c>
      <c r="S1076" s="5">
        <v>16705322539</v>
      </c>
      <c r="U1076">
        <v>72251</v>
      </c>
      <c r="V1076" t="s">
        <v>120</v>
      </c>
      <c r="X1076" t="s">
        <v>235</v>
      </c>
      <c r="Y1076" t="s">
        <v>236</v>
      </c>
      <c r="Z1076" t="s">
        <v>237</v>
      </c>
      <c r="AA1076" t="s">
        <v>238</v>
      </c>
      <c r="AB1076" t="s">
        <v>233</v>
      </c>
      <c r="AD1076" t="s">
        <v>234</v>
      </c>
      <c r="AE1076" t="s">
        <v>118</v>
      </c>
      <c r="AF1076" s="4">
        <v>96951</v>
      </c>
      <c r="AG1076" t="s">
        <v>119</v>
      </c>
      <c r="AI1076" s="5">
        <v>16705322539</v>
      </c>
      <c r="AK1076" t="s">
        <v>239</v>
      </c>
      <c r="BC1076" t="str">
        <f>"49-9071.00"</f>
        <v>49-9071.00</v>
      </c>
      <c r="BD1076" t="s">
        <v>240</v>
      </c>
      <c r="BE1076" t="s">
        <v>241</v>
      </c>
      <c r="BF1076" t="s">
        <v>242</v>
      </c>
      <c r="BG1076">
        <v>1</v>
      </c>
      <c r="BH1076">
        <v>1</v>
      </c>
      <c r="BI1076" s="1">
        <v>44835</v>
      </c>
      <c r="BJ1076" s="1">
        <v>45199</v>
      </c>
      <c r="BK1076" s="1">
        <v>44837</v>
      </c>
      <c r="BL1076" s="1">
        <v>45199</v>
      </c>
      <c r="BM1076">
        <v>35</v>
      </c>
      <c r="BN1076">
        <v>0</v>
      </c>
      <c r="BO1076">
        <v>7</v>
      </c>
      <c r="BP1076">
        <v>7</v>
      </c>
      <c r="BQ1076">
        <v>7</v>
      </c>
      <c r="BR1076">
        <v>7</v>
      </c>
      <c r="BS1076">
        <v>7</v>
      </c>
      <c r="BT1076">
        <v>0</v>
      </c>
      <c r="BU1076" t="str">
        <f>"8:00 AM"</f>
        <v>8:00 AM</v>
      </c>
      <c r="BV1076" t="str">
        <f>"4:00 PM"</f>
        <v>4:00 PM</v>
      </c>
      <c r="BW1076" t="s">
        <v>164</v>
      </c>
      <c r="BX1076">
        <v>0</v>
      </c>
      <c r="BY1076">
        <v>12</v>
      </c>
      <c r="BZ1076" t="s">
        <v>113</v>
      </c>
      <c r="CB1076" s="3" t="s">
        <v>243</v>
      </c>
      <c r="CC1076" t="s">
        <v>244</v>
      </c>
      <c r="CE1076" t="s">
        <v>234</v>
      </c>
      <c r="CF1076" t="s">
        <v>118</v>
      </c>
      <c r="CG1076" s="4">
        <v>96951</v>
      </c>
      <c r="CH1076" s="2">
        <v>8.7200000000000006</v>
      </c>
      <c r="CI1076" s="2">
        <v>8.7200000000000006</v>
      </c>
      <c r="CJ1076" s="2">
        <v>13.08</v>
      </c>
      <c r="CK1076" s="2">
        <v>13.08</v>
      </c>
      <c r="CL1076" t="s">
        <v>131</v>
      </c>
      <c r="CM1076" t="s">
        <v>183</v>
      </c>
      <c r="CN1076" t="s">
        <v>133</v>
      </c>
      <c r="CP1076" t="s">
        <v>113</v>
      </c>
      <c r="CQ1076" t="s">
        <v>134</v>
      </c>
      <c r="CR1076" t="s">
        <v>113</v>
      </c>
      <c r="CS1076" t="s">
        <v>134</v>
      </c>
      <c r="CT1076" t="s">
        <v>132</v>
      </c>
      <c r="CU1076" t="s">
        <v>134</v>
      </c>
      <c r="CV1076" t="s">
        <v>132</v>
      </c>
      <c r="CW1076" t="s">
        <v>245</v>
      </c>
      <c r="CX1076" s="5">
        <v>16705322539</v>
      </c>
      <c r="CY1076" t="s">
        <v>239</v>
      </c>
      <c r="CZ1076" t="s">
        <v>132</v>
      </c>
      <c r="DA1076" t="s">
        <v>134</v>
      </c>
      <c r="DB1076" t="s">
        <v>113</v>
      </c>
      <c r="DC1076" t="s">
        <v>235</v>
      </c>
      <c r="DD1076" t="s">
        <v>236</v>
      </c>
      <c r="DE1076" t="s">
        <v>246</v>
      </c>
      <c r="DF1076" t="s">
        <v>247</v>
      </c>
      <c r="DG1076" t="s">
        <v>239</v>
      </c>
    </row>
    <row r="1077" spans="1:111" ht="14.45" customHeight="1" x14ac:dyDescent="0.25">
      <c r="A1077" t="s">
        <v>248</v>
      </c>
      <c r="B1077" t="s">
        <v>187</v>
      </c>
      <c r="C1077" s="1">
        <v>44729.155047222222</v>
      </c>
      <c r="D1077" s="1">
        <v>44837</v>
      </c>
      <c r="E1077" t="s">
        <v>112</v>
      </c>
      <c r="F1077" s="1">
        <v>44833.833333333336</v>
      </c>
      <c r="G1077" t="s">
        <v>113</v>
      </c>
      <c r="H1077" t="s">
        <v>113</v>
      </c>
      <c r="I1077" t="s">
        <v>113</v>
      </c>
      <c r="J1077" t="s">
        <v>249</v>
      </c>
      <c r="K1077" t="s">
        <v>250</v>
      </c>
      <c r="L1077" t="s">
        <v>251</v>
      </c>
      <c r="N1077" t="s">
        <v>117</v>
      </c>
      <c r="O1077" t="s">
        <v>118</v>
      </c>
      <c r="P1077" s="4">
        <v>96950</v>
      </c>
      <c r="Q1077" t="s">
        <v>119</v>
      </c>
      <c r="S1077" s="5">
        <v>16702354061</v>
      </c>
      <c r="U1077">
        <v>11411</v>
      </c>
      <c r="V1077" t="s">
        <v>120</v>
      </c>
      <c r="X1077" t="s">
        <v>252</v>
      </c>
      <c r="Y1077" t="s">
        <v>253</v>
      </c>
      <c r="Z1077" t="s">
        <v>254</v>
      </c>
      <c r="AA1077" t="s">
        <v>255</v>
      </c>
      <c r="AB1077" t="s">
        <v>256</v>
      </c>
      <c r="AD1077" t="s">
        <v>117</v>
      </c>
      <c r="AE1077" t="s">
        <v>118</v>
      </c>
      <c r="AF1077" s="4">
        <v>96950</v>
      </c>
      <c r="AG1077" t="s">
        <v>119</v>
      </c>
      <c r="AI1077" s="5">
        <v>16702354061</v>
      </c>
      <c r="AK1077" t="s">
        <v>257</v>
      </c>
      <c r="BC1077" t="str">
        <f>"41-2031.00"</f>
        <v>41-2031.00</v>
      </c>
      <c r="BD1077" t="s">
        <v>258</v>
      </c>
      <c r="BE1077" t="s">
        <v>259</v>
      </c>
      <c r="BF1077" t="s">
        <v>260</v>
      </c>
      <c r="BG1077">
        <v>2</v>
      </c>
      <c r="BH1077">
        <v>2</v>
      </c>
      <c r="BI1077" s="1">
        <v>44835</v>
      </c>
      <c r="BJ1077" s="1">
        <v>45199</v>
      </c>
      <c r="BK1077" s="1">
        <v>44837</v>
      </c>
      <c r="BL1077" s="1">
        <v>45199</v>
      </c>
      <c r="BM1077">
        <v>35</v>
      </c>
      <c r="BN1077">
        <v>0</v>
      </c>
      <c r="BO1077">
        <v>7</v>
      </c>
      <c r="BP1077">
        <v>7</v>
      </c>
      <c r="BQ1077">
        <v>7</v>
      </c>
      <c r="BR1077">
        <v>7</v>
      </c>
      <c r="BS1077">
        <v>7</v>
      </c>
      <c r="BT1077">
        <v>0</v>
      </c>
      <c r="BU1077" t="str">
        <f>"8:00 AM"</f>
        <v>8:00 AM</v>
      </c>
      <c r="BV1077" t="str">
        <f>"4:00 PM"</f>
        <v>4:00 PM</v>
      </c>
      <c r="BW1077" t="s">
        <v>164</v>
      </c>
      <c r="BX1077">
        <v>0</v>
      </c>
      <c r="BY1077">
        <v>6</v>
      </c>
      <c r="BZ1077" t="s">
        <v>113</v>
      </c>
      <c r="CB1077" s="3" t="s">
        <v>261</v>
      </c>
      <c r="CC1077" t="s">
        <v>262</v>
      </c>
      <c r="CE1077" t="s">
        <v>117</v>
      </c>
      <c r="CF1077" t="s">
        <v>118</v>
      </c>
      <c r="CG1077" s="4">
        <v>96950</v>
      </c>
      <c r="CH1077" s="2">
        <v>8.48</v>
      </c>
      <c r="CI1077" s="2">
        <v>8.48</v>
      </c>
      <c r="CJ1077" s="2">
        <v>12.72</v>
      </c>
      <c r="CK1077" s="2">
        <v>12.72</v>
      </c>
      <c r="CL1077" t="s">
        <v>131</v>
      </c>
      <c r="CM1077" t="s">
        <v>183</v>
      </c>
      <c r="CN1077" t="s">
        <v>133</v>
      </c>
      <c r="CP1077" t="s">
        <v>113</v>
      </c>
      <c r="CQ1077" t="s">
        <v>134</v>
      </c>
      <c r="CR1077" t="s">
        <v>113</v>
      </c>
      <c r="CS1077" t="s">
        <v>134</v>
      </c>
      <c r="CT1077" t="s">
        <v>132</v>
      </c>
      <c r="CU1077" t="s">
        <v>134</v>
      </c>
      <c r="CV1077" t="s">
        <v>132</v>
      </c>
      <c r="CW1077" t="s">
        <v>263</v>
      </c>
      <c r="CX1077" s="5">
        <v>16702354061</v>
      </c>
      <c r="CY1077" t="s">
        <v>257</v>
      </c>
      <c r="CZ1077" t="s">
        <v>132</v>
      </c>
      <c r="DA1077" t="s">
        <v>134</v>
      </c>
      <c r="DB1077" t="s">
        <v>113</v>
      </c>
      <c r="DC1077" t="s">
        <v>264</v>
      </c>
      <c r="DD1077" t="s">
        <v>265</v>
      </c>
      <c r="DE1077" t="s">
        <v>254</v>
      </c>
      <c r="DF1077" t="s">
        <v>249</v>
      </c>
      <c r="DG1077" t="s">
        <v>257</v>
      </c>
    </row>
    <row r="1078" spans="1:111" ht="14.45" customHeight="1" x14ac:dyDescent="0.25">
      <c r="A1078" t="s">
        <v>266</v>
      </c>
      <c r="B1078" t="s">
        <v>187</v>
      </c>
      <c r="C1078" s="1">
        <v>44734.112199768519</v>
      </c>
      <c r="D1078" s="1">
        <v>44837</v>
      </c>
      <c r="E1078" t="s">
        <v>112</v>
      </c>
      <c r="F1078" s="1">
        <v>44833.833333333336</v>
      </c>
      <c r="G1078" t="s">
        <v>113</v>
      </c>
      <c r="H1078" t="s">
        <v>113</v>
      </c>
      <c r="I1078" t="s">
        <v>113</v>
      </c>
      <c r="J1078" t="s">
        <v>267</v>
      </c>
      <c r="K1078" t="s">
        <v>268</v>
      </c>
      <c r="L1078" t="s">
        <v>269</v>
      </c>
      <c r="M1078" t="s">
        <v>270</v>
      </c>
      <c r="N1078" t="s">
        <v>234</v>
      </c>
      <c r="O1078" t="s">
        <v>118</v>
      </c>
      <c r="P1078" s="4">
        <v>96951</v>
      </c>
      <c r="Q1078" t="s">
        <v>119</v>
      </c>
      <c r="R1078" t="s">
        <v>132</v>
      </c>
      <c r="S1078" s="5">
        <v>16705323131</v>
      </c>
      <c r="T1078">
        <v>0</v>
      </c>
      <c r="U1078">
        <v>44413</v>
      </c>
      <c r="V1078" t="s">
        <v>120</v>
      </c>
      <c r="X1078" t="s">
        <v>271</v>
      </c>
      <c r="Y1078" t="s">
        <v>272</v>
      </c>
      <c r="AA1078" t="s">
        <v>144</v>
      </c>
      <c r="AB1078" t="s">
        <v>269</v>
      </c>
      <c r="AC1078" t="s">
        <v>270</v>
      </c>
      <c r="AD1078" t="s">
        <v>234</v>
      </c>
      <c r="AE1078" t="s">
        <v>118</v>
      </c>
      <c r="AF1078" s="4">
        <v>96951</v>
      </c>
      <c r="AG1078" t="s">
        <v>119</v>
      </c>
      <c r="AH1078" t="s">
        <v>132</v>
      </c>
      <c r="AI1078" s="5">
        <v>16705323131</v>
      </c>
      <c r="AJ1078">
        <v>0</v>
      </c>
      <c r="AK1078" t="s">
        <v>273</v>
      </c>
      <c r="BC1078" t="str">
        <f>"49-9071.00"</f>
        <v>49-9071.00</v>
      </c>
      <c r="BD1078" t="s">
        <v>240</v>
      </c>
      <c r="BE1078" t="s">
        <v>274</v>
      </c>
      <c r="BF1078" t="s">
        <v>275</v>
      </c>
      <c r="BG1078">
        <v>1</v>
      </c>
      <c r="BH1078">
        <v>1</v>
      </c>
      <c r="BI1078" s="1">
        <v>44835</v>
      </c>
      <c r="BJ1078" s="1">
        <v>45199</v>
      </c>
      <c r="BK1078" s="1">
        <v>44837</v>
      </c>
      <c r="BL1078" s="1">
        <v>45199</v>
      </c>
      <c r="BM1078">
        <v>40</v>
      </c>
      <c r="BN1078">
        <v>0</v>
      </c>
      <c r="BO1078">
        <v>8</v>
      </c>
      <c r="BP1078">
        <v>8</v>
      </c>
      <c r="BQ1078">
        <v>8</v>
      </c>
      <c r="BR1078">
        <v>8</v>
      </c>
      <c r="BS1078">
        <v>8</v>
      </c>
      <c r="BT1078">
        <v>0</v>
      </c>
      <c r="BU1078" t="str">
        <f>"8:00 AM"</f>
        <v>8:00 AM</v>
      </c>
      <c r="BV1078" t="str">
        <f>"5:00 PM"</f>
        <v>5:00 PM</v>
      </c>
      <c r="BW1078" t="s">
        <v>164</v>
      </c>
      <c r="BX1078">
        <v>0</v>
      </c>
      <c r="BY1078">
        <v>24</v>
      </c>
      <c r="BZ1078" t="s">
        <v>113</v>
      </c>
      <c r="CB1078" t="s">
        <v>276</v>
      </c>
      <c r="CC1078" t="s">
        <v>269</v>
      </c>
      <c r="CD1078" t="s">
        <v>270</v>
      </c>
      <c r="CE1078" t="s">
        <v>234</v>
      </c>
      <c r="CF1078" t="s">
        <v>118</v>
      </c>
      <c r="CG1078" s="4">
        <v>96951</v>
      </c>
      <c r="CH1078" s="2">
        <v>8.7200000000000006</v>
      </c>
      <c r="CI1078" s="2">
        <v>8.7200000000000006</v>
      </c>
      <c r="CJ1078" s="2">
        <v>13.08</v>
      </c>
      <c r="CK1078" s="2">
        <v>13.08</v>
      </c>
      <c r="CL1078" t="s">
        <v>131</v>
      </c>
      <c r="CM1078" t="s">
        <v>132</v>
      </c>
      <c r="CN1078" t="s">
        <v>133</v>
      </c>
      <c r="CP1078" t="s">
        <v>113</v>
      </c>
      <c r="CQ1078" t="s">
        <v>134</v>
      </c>
      <c r="CR1078" t="s">
        <v>113</v>
      </c>
      <c r="CS1078" t="s">
        <v>134</v>
      </c>
      <c r="CT1078" t="s">
        <v>132</v>
      </c>
      <c r="CU1078" t="s">
        <v>134</v>
      </c>
      <c r="CV1078" t="s">
        <v>132</v>
      </c>
      <c r="CW1078" t="s">
        <v>132</v>
      </c>
      <c r="CX1078" s="5">
        <v>16705323131</v>
      </c>
      <c r="CY1078" t="s">
        <v>273</v>
      </c>
      <c r="CZ1078" t="s">
        <v>132</v>
      </c>
      <c r="DA1078" t="s">
        <v>134</v>
      </c>
      <c r="DB1078" t="s">
        <v>113</v>
      </c>
      <c r="DC1078" t="s">
        <v>271</v>
      </c>
      <c r="DD1078" t="s">
        <v>272</v>
      </c>
      <c r="DF1078" t="s">
        <v>277</v>
      </c>
      <c r="DG1078" t="s">
        <v>273</v>
      </c>
    </row>
    <row r="1079" spans="1:111" ht="14.45" customHeight="1" x14ac:dyDescent="0.25">
      <c r="A1079" t="s">
        <v>278</v>
      </c>
      <c r="B1079" t="s">
        <v>187</v>
      </c>
      <c r="C1079" s="1">
        <v>44733.806017013892</v>
      </c>
      <c r="D1079" s="1">
        <v>44837</v>
      </c>
      <c r="E1079" t="s">
        <v>170</v>
      </c>
      <c r="G1079" t="s">
        <v>113</v>
      </c>
      <c r="H1079" t="s">
        <v>113</v>
      </c>
      <c r="I1079" t="s">
        <v>113</v>
      </c>
      <c r="J1079" t="s">
        <v>279</v>
      </c>
      <c r="K1079" t="s">
        <v>280</v>
      </c>
      <c r="L1079" t="s">
        <v>281</v>
      </c>
      <c r="M1079" t="s">
        <v>282</v>
      </c>
      <c r="N1079" t="s">
        <v>117</v>
      </c>
      <c r="O1079" t="s">
        <v>118</v>
      </c>
      <c r="P1079" s="4">
        <v>96950</v>
      </c>
      <c r="Q1079" t="s">
        <v>119</v>
      </c>
      <c r="S1079" s="5">
        <v>16702874018</v>
      </c>
      <c r="U1079">
        <v>722511</v>
      </c>
      <c r="V1079" t="s">
        <v>120</v>
      </c>
      <c r="X1079" t="s">
        <v>283</v>
      </c>
      <c r="Y1079" t="s">
        <v>284</v>
      </c>
      <c r="Z1079" t="s">
        <v>285</v>
      </c>
      <c r="AA1079" t="s">
        <v>144</v>
      </c>
      <c r="AB1079" t="s">
        <v>281</v>
      </c>
      <c r="AC1079" t="s">
        <v>282</v>
      </c>
      <c r="AD1079" t="s">
        <v>117</v>
      </c>
      <c r="AE1079" t="s">
        <v>118</v>
      </c>
      <c r="AF1079" s="4">
        <v>96950</v>
      </c>
      <c r="AG1079" t="s">
        <v>119</v>
      </c>
      <c r="AI1079" s="5">
        <v>16702874018</v>
      </c>
      <c r="AK1079" t="s">
        <v>286</v>
      </c>
      <c r="BC1079" t="str">
        <f>"35-2014.00"</f>
        <v>35-2014.00</v>
      </c>
      <c r="BD1079" t="s">
        <v>287</v>
      </c>
      <c r="BE1079" t="s">
        <v>288</v>
      </c>
      <c r="BF1079" t="s">
        <v>289</v>
      </c>
      <c r="BG1079">
        <v>2</v>
      </c>
      <c r="BH1079">
        <v>2</v>
      </c>
      <c r="BI1079" s="1">
        <v>44835</v>
      </c>
      <c r="BJ1079" s="1">
        <v>45199</v>
      </c>
      <c r="BK1079" s="1">
        <v>44837</v>
      </c>
      <c r="BL1079" s="1">
        <v>45199</v>
      </c>
      <c r="BM1079">
        <v>35</v>
      </c>
      <c r="BN1079">
        <v>7</v>
      </c>
      <c r="BO1079">
        <v>0</v>
      </c>
      <c r="BP1079">
        <v>7</v>
      </c>
      <c r="BQ1079">
        <v>7</v>
      </c>
      <c r="BR1079">
        <v>0</v>
      </c>
      <c r="BS1079">
        <v>7</v>
      </c>
      <c r="BT1079">
        <v>7</v>
      </c>
      <c r="BU1079" t="str">
        <f>"5:00 AM"</f>
        <v>5:00 AM</v>
      </c>
      <c r="BV1079" t="str">
        <f>"12:00 PM"</f>
        <v>12:00 PM</v>
      </c>
      <c r="BW1079" t="s">
        <v>164</v>
      </c>
      <c r="BX1079">
        <v>0</v>
      </c>
      <c r="BY1079">
        <v>12</v>
      </c>
      <c r="BZ1079" t="s">
        <v>113</v>
      </c>
      <c r="CB1079" t="s">
        <v>290</v>
      </c>
      <c r="CC1079" t="s">
        <v>281</v>
      </c>
      <c r="CD1079" t="s">
        <v>282</v>
      </c>
      <c r="CE1079" t="s">
        <v>117</v>
      </c>
      <c r="CF1079" t="s">
        <v>118</v>
      </c>
      <c r="CG1079" s="4">
        <v>96950</v>
      </c>
      <c r="CH1079" s="2">
        <v>8.17</v>
      </c>
      <c r="CI1079" s="2">
        <v>8.17</v>
      </c>
      <c r="CJ1079" s="2">
        <v>12.26</v>
      </c>
      <c r="CK1079" s="2">
        <v>12.26</v>
      </c>
      <c r="CL1079" t="s">
        <v>131</v>
      </c>
      <c r="CM1079" t="s">
        <v>183</v>
      </c>
      <c r="CN1079" t="s">
        <v>133</v>
      </c>
      <c r="CP1079" t="s">
        <v>113</v>
      </c>
      <c r="CQ1079" t="s">
        <v>134</v>
      </c>
      <c r="CR1079" t="s">
        <v>113</v>
      </c>
      <c r="CS1079" t="s">
        <v>134</v>
      </c>
      <c r="CT1079" t="s">
        <v>132</v>
      </c>
      <c r="CU1079" t="s">
        <v>134</v>
      </c>
      <c r="CV1079" t="s">
        <v>132</v>
      </c>
      <c r="CW1079" t="s">
        <v>291</v>
      </c>
      <c r="CX1079" s="5">
        <v>16702336284</v>
      </c>
      <c r="CY1079" t="s">
        <v>286</v>
      </c>
      <c r="CZ1079" t="s">
        <v>132</v>
      </c>
      <c r="DA1079" t="s">
        <v>134</v>
      </c>
      <c r="DB1079" t="s">
        <v>113</v>
      </c>
    </row>
    <row r="1080" spans="1:111" ht="14.45" customHeight="1" x14ac:dyDescent="0.25">
      <c r="A1080" t="s">
        <v>292</v>
      </c>
      <c r="B1080" t="s">
        <v>187</v>
      </c>
      <c r="C1080" s="1">
        <v>44733.989437268516</v>
      </c>
      <c r="D1080" s="1">
        <v>44837</v>
      </c>
      <c r="E1080" t="s">
        <v>170</v>
      </c>
      <c r="G1080" t="s">
        <v>113</v>
      </c>
      <c r="H1080" t="s">
        <v>113</v>
      </c>
      <c r="I1080" t="s">
        <v>113</v>
      </c>
      <c r="J1080" t="s">
        <v>293</v>
      </c>
      <c r="K1080" t="s">
        <v>294</v>
      </c>
      <c r="L1080" t="s">
        <v>295</v>
      </c>
      <c r="M1080" t="s">
        <v>296</v>
      </c>
      <c r="N1080" t="s">
        <v>117</v>
      </c>
      <c r="O1080" t="s">
        <v>118</v>
      </c>
      <c r="P1080" s="4">
        <v>96950</v>
      </c>
      <c r="Q1080" t="s">
        <v>119</v>
      </c>
      <c r="S1080" s="5">
        <v>16703223311</v>
      </c>
      <c r="T1080">
        <v>4504</v>
      </c>
      <c r="U1080">
        <v>72111</v>
      </c>
      <c r="V1080" t="s">
        <v>120</v>
      </c>
      <c r="X1080" t="s">
        <v>142</v>
      </c>
      <c r="Y1080" t="s">
        <v>297</v>
      </c>
      <c r="AA1080" t="s">
        <v>298</v>
      </c>
      <c r="AB1080" t="s">
        <v>295</v>
      </c>
      <c r="AC1080" t="s">
        <v>296</v>
      </c>
      <c r="AD1080" t="s">
        <v>117</v>
      </c>
      <c r="AE1080" t="s">
        <v>118</v>
      </c>
      <c r="AF1080" s="4">
        <v>96950</v>
      </c>
      <c r="AG1080" t="s">
        <v>119</v>
      </c>
      <c r="AI1080" s="5">
        <v>16703223311</v>
      </c>
      <c r="AJ1080">
        <v>4504</v>
      </c>
      <c r="AK1080" t="s">
        <v>299</v>
      </c>
      <c r="BC1080" t="str">
        <f>"43-4081.00"</f>
        <v>43-4081.00</v>
      </c>
      <c r="BD1080" t="s">
        <v>300</v>
      </c>
      <c r="BE1080" t="s">
        <v>301</v>
      </c>
      <c r="BF1080" t="s">
        <v>302</v>
      </c>
      <c r="BG1080">
        <v>10</v>
      </c>
      <c r="BH1080">
        <v>10</v>
      </c>
      <c r="BI1080" s="1">
        <v>44835</v>
      </c>
      <c r="BJ1080" s="1">
        <v>45199</v>
      </c>
      <c r="BK1080" s="1">
        <v>44837</v>
      </c>
      <c r="BL1080" s="1">
        <v>45199</v>
      </c>
      <c r="BM1080">
        <v>40</v>
      </c>
      <c r="BN1080">
        <v>0</v>
      </c>
      <c r="BO1080">
        <v>8</v>
      </c>
      <c r="BP1080">
        <v>8</v>
      </c>
      <c r="BQ1080">
        <v>8</v>
      </c>
      <c r="BR1080">
        <v>8</v>
      </c>
      <c r="BS1080">
        <v>8</v>
      </c>
      <c r="BT1080">
        <v>0</v>
      </c>
      <c r="BU1080" t="str">
        <f>"8:00 AM"</f>
        <v>8:00 AM</v>
      </c>
      <c r="BV1080" t="str">
        <f>"5:00 PM"</f>
        <v>5:00 PM</v>
      </c>
      <c r="BW1080" t="s">
        <v>164</v>
      </c>
      <c r="BX1080">
        <v>0</v>
      </c>
      <c r="BY1080">
        <v>12</v>
      </c>
      <c r="BZ1080" t="s">
        <v>113</v>
      </c>
      <c r="CB1080" t="s">
        <v>303</v>
      </c>
      <c r="CC1080" t="s">
        <v>295</v>
      </c>
      <c r="CD1080" t="s">
        <v>296</v>
      </c>
      <c r="CE1080" t="s">
        <v>117</v>
      </c>
      <c r="CF1080" t="s">
        <v>118</v>
      </c>
      <c r="CG1080" s="4">
        <v>96950</v>
      </c>
      <c r="CH1080" s="2">
        <v>9.4499999999999993</v>
      </c>
      <c r="CI1080" s="2">
        <v>9.4499999999999993</v>
      </c>
      <c r="CJ1080" s="2">
        <v>14.18</v>
      </c>
      <c r="CK1080" s="2">
        <v>14.18</v>
      </c>
      <c r="CL1080" t="s">
        <v>131</v>
      </c>
      <c r="CM1080" t="s">
        <v>304</v>
      </c>
      <c r="CN1080" t="s">
        <v>133</v>
      </c>
      <c r="CP1080" t="s">
        <v>113</v>
      </c>
      <c r="CQ1080" t="s">
        <v>134</v>
      </c>
      <c r="CR1080" t="s">
        <v>113</v>
      </c>
      <c r="CS1080" t="s">
        <v>134</v>
      </c>
      <c r="CT1080" t="s">
        <v>132</v>
      </c>
      <c r="CU1080" t="s">
        <v>134</v>
      </c>
      <c r="CV1080" t="s">
        <v>134</v>
      </c>
      <c r="CW1080" t="s">
        <v>305</v>
      </c>
      <c r="CX1080" s="5">
        <v>16703223311</v>
      </c>
      <c r="CY1080" t="s">
        <v>306</v>
      </c>
      <c r="CZ1080" t="s">
        <v>307</v>
      </c>
      <c r="DA1080" t="s">
        <v>134</v>
      </c>
      <c r="DB1080" t="s">
        <v>113</v>
      </c>
      <c r="DC1080" t="s">
        <v>308</v>
      </c>
      <c r="DD1080" t="s">
        <v>309</v>
      </c>
      <c r="DE1080" t="s">
        <v>246</v>
      </c>
      <c r="DF1080" t="s">
        <v>310</v>
      </c>
      <c r="DG1080" t="s">
        <v>311</v>
      </c>
    </row>
    <row r="1081" spans="1:111" ht="14.45" customHeight="1" x14ac:dyDescent="0.25">
      <c r="A1081" t="s">
        <v>312</v>
      </c>
      <c r="B1081" t="s">
        <v>313</v>
      </c>
      <c r="C1081" s="1">
        <v>44734.074544907409</v>
      </c>
      <c r="D1081" s="1">
        <v>44837</v>
      </c>
      <c r="E1081" t="s">
        <v>170</v>
      </c>
      <c r="G1081" t="s">
        <v>113</v>
      </c>
      <c r="H1081" t="s">
        <v>113</v>
      </c>
      <c r="I1081" t="s">
        <v>113</v>
      </c>
      <c r="J1081" t="s">
        <v>314</v>
      </c>
      <c r="K1081" t="s">
        <v>294</v>
      </c>
      <c r="L1081" t="s">
        <v>295</v>
      </c>
      <c r="M1081" t="s">
        <v>296</v>
      </c>
      <c r="N1081" t="s">
        <v>117</v>
      </c>
      <c r="O1081" t="s">
        <v>118</v>
      </c>
      <c r="P1081" s="4">
        <v>96950</v>
      </c>
      <c r="Q1081" t="s">
        <v>119</v>
      </c>
      <c r="S1081" s="5">
        <v>16703223311</v>
      </c>
      <c r="T1081">
        <v>4504</v>
      </c>
      <c r="U1081">
        <v>72111</v>
      </c>
      <c r="V1081" t="s">
        <v>120</v>
      </c>
      <c r="X1081" t="s">
        <v>142</v>
      </c>
      <c r="Y1081" t="s">
        <v>315</v>
      </c>
      <c r="AA1081" t="s">
        <v>298</v>
      </c>
      <c r="AB1081" t="s">
        <v>295</v>
      </c>
      <c r="AC1081" t="s">
        <v>296</v>
      </c>
      <c r="AD1081" t="s">
        <v>117</v>
      </c>
      <c r="AE1081" t="s">
        <v>118</v>
      </c>
      <c r="AF1081" s="4">
        <v>96950</v>
      </c>
      <c r="AG1081" t="s">
        <v>119</v>
      </c>
      <c r="AI1081" s="5">
        <v>16703223311</v>
      </c>
      <c r="AJ1081">
        <v>4504</v>
      </c>
      <c r="AK1081" t="s">
        <v>299</v>
      </c>
      <c r="BC1081" t="str">
        <f>"43-3031.00"</f>
        <v>43-3031.00</v>
      </c>
      <c r="BD1081" t="s">
        <v>316</v>
      </c>
      <c r="BE1081" t="s">
        <v>317</v>
      </c>
      <c r="BF1081" t="s">
        <v>318</v>
      </c>
      <c r="BG1081">
        <v>2</v>
      </c>
      <c r="BH1081">
        <v>1</v>
      </c>
      <c r="BI1081" s="1">
        <v>44835</v>
      </c>
      <c r="BJ1081" s="1">
        <v>45199</v>
      </c>
      <c r="BK1081" s="1">
        <v>44837</v>
      </c>
      <c r="BL1081" s="1">
        <v>45199</v>
      </c>
      <c r="BM1081">
        <v>40</v>
      </c>
      <c r="BN1081">
        <v>0</v>
      </c>
      <c r="BO1081">
        <v>8</v>
      </c>
      <c r="BP1081">
        <v>8</v>
      </c>
      <c r="BQ1081">
        <v>8</v>
      </c>
      <c r="BR1081">
        <v>8</v>
      </c>
      <c r="BS1081">
        <v>8</v>
      </c>
      <c r="BT1081">
        <v>0</v>
      </c>
      <c r="BU1081" t="str">
        <f>"8:00 AM"</f>
        <v>8:00 AM</v>
      </c>
      <c r="BV1081" t="str">
        <f>"5:00 PM"</f>
        <v>5:00 PM</v>
      </c>
      <c r="BW1081" t="s">
        <v>164</v>
      </c>
      <c r="BX1081">
        <v>0</v>
      </c>
      <c r="BY1081">
        <v>12</v>
      </c>
      <c r="BZ1081" t="s">
        <v>113</v>
      </c>
      <c r="CB1081" t="s">
        <v>319</v>
      </c>
      <c r="CC1081" t="s">
        <v>295</v>
      </c>
      <c r="CD1081" t="s">
        <v>296</v>
      </c>
      <c r="CE1081" t="s">
        <v>117</v>
      </c>
      <c r="CF1081" t="s">
        <v>118</v>
      </c>
      <c r="CG1081" s="4">
        <v>96950</v>
      </c>
      <c r="CH1081" s="2">
        <v>10.16</v>
      </c>
      <c r="CI1081" s="2">
        <v>10.16</v>
      </c>
      <c r="CJ1081" s="2">
        <v>15.24</v>
      </c>
      <c r="CK1081" s="2">
        <v>15.24</v>
      </c>
      <c r="CL1081" t="s">
        <v>131</v>
      </c>
      <c r="CM1081" t="s">
        <v>304</v>
      </c>
      <c r="CN1081" t="s">
        <v>133</v>
      </c>
      <c r="CP1081" t="s">
        <v>113</v>
      </c>
      <c r="CQ1081" t="s">
        <v>134</v>
      </c>
      <c r="CR1081" t="s">
        <v>113</v>
      </c>
      <c r="CS1081" t="s">
        <v>134</v>
      </c>
      <c r="CT1081" t="s">
        <v>132</v>
      </c>
      <c r="CU1081" t="s">
        <v>134</v>
      </c>
      <c r="CV1081" t="s">
        <v>134</v>
      </c>
      <c r="CW1081" t="s">
        <v>305</v>
      </c>
      <c r="CX1081" s="5">
        <v>16703223311</v>
      </c>
      <c r="CY1081" t="s">
        <v>306</v>
      </c>
      <c r="CZ1081" t="s">
        <v>307</v>
      </c>
      <c r="DA1081" t="s">
        <v>134</v>
      </c>
      <c r="DB1081" t="s">
        <v>113</v>
      </c>
      <c r="DC1081" t="s">
        <v>308</v>
      </c>
      <c r="DD1081" t="s">
        <v>309</v>
      </c>
      <c r="DE1081" t="s">
        <v>246</v>
      </c>
      <c r="DF1081" t="s">
        <v>310</v>
      </c>
      <c r="DG1081" t="s">
        <v>311</v>
      </c>
    </row>
    <row r="1082" spans="1:111" ht="14.45" customHeight="1" x14ac:dyDescent="0.25">
      <c r="A1082" t="s">
        <v>320</v>
      </c>
      <c r="B1082" t="s">
        <v>111</v>
      </c>
      <c r="C1082" s="1">
        <v>44767.333020138889</v>
      </c>
      <c r="D1082" s="1">
        <v>44837</v>
      </c>
      <c r="E1082" t="s">
        <v>112</v>
      </c>
      <c r="F1082" s="1">
        <v>44833.833333333336</v>
      </c>
      <c r="G1082" t="s">
        <v>113</v>
      </c>
      <c r="H1082" t="s">
        <v>113</v>
      </c>
      <c r="I1082" t="s">
        <v>113</v>
      </c>
      <c r="J1082" t="s">
        <v>321</v>
      </c>
      <c r="K1082" t="s">
        <v>322</v>
      </c>
      <c r="L1082" t="s">
        <v>323</v>
      </c>
      <c r="N1082" t="s">
        <v>141</v>
      </c>
      <c r="O1082" t="s">
        <v>118</v>
      </c>
      <c r="P1082" s="4">
        <v>96950</v>
      </c>
      <c r="Q1082" t="s">
        <v>119</v>
      </c>
      <c r="S1082" s="5">
        <v>16702340228</v>
      </c>
      <c r="U1082">
        <v>72251</v>
      </c>
      <c r="V1082" t="s">
        <v>120</v>
      </c>
      <c r="X1082" t="s">
        <v>324</v>
      </c>
      <c r="Y1082" t="s">
        <v>325</v>
      </c>
      <c r="AA1082" t="s">
        <v>326</v>
      </c>
      <c r="AB1082" t="s">
        <v>323</v>
      </c>
      <c r="AD1082" t="s">
        <v>141</v>
      </c>
      <c r="AE1082" t="s">
        <v>118</v>
      </c>
      <c r="AF1082" s="4">
        <v>96950</v>
      </c>
      <c r="AG1082" t="s">
        <v>119</v>
      </c>
      <c r="AI1082" s="5">
        <v>16702340228</v>
      </c>
      <c r="AK1082" t="s">
        <v>327</v>
      </c>
      <c r="BC1082" t="str">
        <f>"35-3021.00"</f>
        <v>35-3021.00</v>
      </c>
      <c r="BD1082" t="s">
        <v>328</v>
      </c>
      <c r="BE1082" t="s">
        <v>329</v>
      </c>
      <c r="BF1082" t="s">
        <v>330</v>
      </c>
      <c r="BG1082">
        <v>3</v>
      </c>
      <c r="BI1082" s="1">
        <v>44835</v>
      </c>
      <c r="BJ1082" s="1">
        <v>45199</v>
      </c>
      <c r="BM1082">
        <v>35</v>
      </c>
      <c r="BN1082">
        <v>6</v>
      </c>
      <c r="BO1082">
        <v>6</v>
      </c>
      <c r="BP1082">
        <v>6</v>
      </c>
      <c r="BQ1082">
        <v>0</v>
      </c>
      <c r="BR1082">
        <v>6</v>
      </c>
      <c r="BS1082">
        <v>6</v>
      </c>
      <c r="BT1082">
        <v>5</v>
      </c>
      <c r="BU1082" t="str">
        <f>"3:30 PM"</f>
        <v>3:30 PM</v>
      </c>
      <c r="BV1082" t="str">
        <f>"9:30 PM"</f>
        <v>9:30 PM</v>
      </c>
      <c r="BW1082" t="s">
        <v>164</v>
      </c>
      <c r="BX1082">
        <v>0</v>
      </c>
      <c r="BY1082">
        <v>3</v>
      </c>
      <c r="BZ1082" t="s">
        <v>113</v>
      </c>
      <c r="CB1082" t="s">
        <v>331</v>
      </c>
      <c r="CC1082" t="s">
        <v>332</v>
      </c>
      <c r="CE1082" t="s">
        <v>141</v>
      </c>
      <c r="CF1082" t="s">
        <v>118</v>
      </c>
      <c r="CG1082" s="4">
        <v>96950</v>
      </c>
      <c r="CH1082" s="2">
        <v>7.5</v>
      </c>
      <c r="CI1082" s="2">
        <v>7.5</v>
      </c>
      <c r="CL1082" t="s">
        <v>131</v>
      </c>
      <c r="CM1082" t="s">
        <v>132</v>
      </c>
      <c r="CN1082" t="s">
        <v>133</v>
      </c>
      <c r="CP1082" t="s">
        <v>113</v>
      </c>
      <c r="CQ1082" t="s">
        <v>134</v>
      </c>
      <c r="CR1082" t="s">
        <v>113</v>
      </c>
      <c r="CS1082" t="s">
        <v>113</v>
      </c>
      <c r="CT1082" t="s">
        <v>132</v>
      </c>
      <c r="CU1082" t="s">
        <v>134</v>
      </c>
      <c r="CV1082" t="s">
        <v>132</v>
      </c>
      <c r="CW1082" t="s">
        <v>132</v>
      </c>
      <c r="CX1082" s="5">
        <v>16702340228</v>
      </c>
      <c r="CY1082" t="s">
        <v>327</v>
      </c>
      <c r="CZ1082" t="s">
        <v>132</v>
      </c>
      <c r="DA1082" t="s">
        <v>134</v>
      </c>
      <c r="DB1082" t="s">
        <v>113</v>
      </c>
    </row>
    <row r="1083" spans="1:111" ht="14.45" customHeight="1" x14ac:dyDescent="0.25">
      <c r="A1083" t="s">
        <v>333</v>
      </c>
      <c r="B1083" t="s">
        <v>187</v>
      </c>
      <c r="C1083" s="1">
        <v>44734.018143402776</v>
      </c>
      <c r="D1083" s="1">
        <v>44837</v>
      </c>
      <c r="E1083" t="s">
        <v>170</v>
      </c>
      <c r="G1083" t="s">
        <v>113</v>
      </c>
      <c r="H1083" t="s">
        <v>113</v>
      </c>
      <c r="I1083" t="s">
        <v>113</v>
      </c>
      <c r="J1083" t="s">
        <v>293</v>
      </c>
      <c r="K1083" t="s">
        <v>294</v>
      </c>
      <c r="L1083" t="s">
        <v>295</v>
      </c>
      <c r="M1083" t="s">
        <v>296</v>
      </c>
      <c r="N1083" t="s">
        <v>117</v>
      </c>
      <c r="O1083" t="s">
        <v>118</v>
      </c>
      <c r="P1083" s="4">
        <v>96950</v>
      </c>
      <c r="Q1083" t="s">
        <v>119</v>
      </c>
      <c r="S1083" s="5">
        <v>16703223311</v>
      </c>
      <c r="T1083">
        <v>4504</v>
      </c>
      <c r="U1083">
        <v>72111</v>
      </c>
      <c r="V1083" t="s">
        <v>120</v>
      </c>
      <c r="X1083" t="s">
        <v>142</v>
      </c>
      <c r="Y1083" t="s">
        <v>297</v>
      </c>
      <c r="AA1083" t="s">
        <v>298</v>
      </c>
      <c r="AB1083" t="s">
        <v>295</v>
      </c>
      <c r="AC1083" t="s">
        <v>296</v>
      </c>
      <c r="AD1083" t="s">
        <v>117</v>
      </c>
      <c r="AE1083" t="s">
        <v>118</v>
      </c>
      <c r="AF1083" s="4">
        <v>96950</v>
      </c>
      <c r="AG1083" t="s">
        <v>119</v>
      </c>
      <c r="AI1083" s="5">
        <v>16703223311</v>
      </c>
      <c r="AJ1083">
        <v>4504</v>
      </c>
      <c r="AK1083" t="s">
        <v>299</v>
      </c>
      <c r="BC1083" t="str">
        <f>"37-2012.00"</f>
        <v>37-2012.00</v>
      </c>
      <c r="BD1083" t="s">
        <v>180</v>
      </c>
      <c r="BE1083" t="s">
        <v>334</v>
      </c>
      <c r="BF1083" t="s">
        <v>335</v>
      </c>
      <c r="BG1083">
        <v>10</v>
      </c>
      <c r="BH1083">
        <v>10</v>
      </c>
      <c r="BI1083" s="1">
        <v>44835</v>
      </c>
      <c r="BJ1083" s="1">
        <v>45199</v>
      </c>
      <c r="BK1083" s="1">
        <v>44837</v>
      </c>
      <c r="BL1083" s="1">
        <v>45199</v>
      </c>
      <c r="BM1083">
        <v>40</v>
      </c>
      <c r="BN1083">
        <v>0</v>
      </c>
      <c r="BO1083">
        <v>8</v>
      </c>
      <c r="BP1083">
        <v>8</v>
      </c>
      <c r="BQ1083">
        <v>8</v>
      </c>
      <c r="BR1083">
        <v>8</v>
      </c>
      <c r="BS1083">
        <v>8</v>
      </c>
      <c r="BT1083">
        <v>0</v>
      </c>
      <c r="BU1083" t="str">
        <f>"8:00 AM"</f>
        <v>8:00 AM</v>
      </c>
      <c r="BV1083" t="str">
        <f>"5:00 PM"</f>
        <v>5:00 PM</v>
      </c>
      <c r="BW1083" t="s">
        <v>164</v>
      </c>
      <c r="BX1083">
        <v>0</v>
      </c>
      <c r="BY1083">
        <v>3</v>
      </c>
      <c r="BZ1083" t="s">
        <v>113</v>
      </c>
      <c r="CB1083" t="s">
        <v>336</v>
      </c>
      <c r="CC1083" t="s">
        <v>295</v>
      </c>
      <c r="CD1083" t="s">
        <v>296</v>
      </c>
      <c r="CE1083" t="s">
        <v>117</v>
      </c>
      <c r="CF1083" t="s">
        <v>118</v>
      </c>
      <c r="CG1083" s="4">
        <v>96950</v>
      </c>
      <c r="CH1083" s="2">
        <v>7.45</v>
      </c>
      <c r="CI1083" s="2">
        <v>7.45</v>
      </c>
      <c r="CJ1083" s="2">
        <v>11.18</v>
      </c>
      <c r="CK1083" s="2">
        <v>11.18</v>
      </c>
      <c r="CL1083" t="s">
        <v>131</v>
      </c>
      <c r="CM1083" t="s">
        <v>304</v>
      </c>
      <c r="CN1083" t="s">
        <v>133</v>
      </c>
      <c r="CP1083" t="s">
        <v>113</v>
      </c>
      <c r="CQ1083" t="s">
        <v>134</v>
      </c>
      <c r="CR1083" t="s">
        <v>113</v>
      </c>
      <c r="CS1083" t="s">
        <v>134</v>
      </c>
      <c r="CT1083" t="s">
        <v>132</v>
      </c>
      <c r="CU1083" t="s">
        <v>134</v>
      </c>
      <c r="CV1083" t="s">
        <v>134</v>
      </c>
      <c r="CW1083" t="s">
        <v>305</v>
      </c>
      <c r="CX1083" s="5">
        <v>16703223311</v>
      </c>
      <c r="CY1083" t="s">
        <v>306</v>
      </c>
      <c r="CZ1083" t="s">
        <v>307</v>
      </c>
      <c r="DA1083" t="s">
        <v>134</v>
      </c>
      <c r="DB1083" t="s">
        <v>113</v>
      </c>
      <c r="DC1083" t="s">
        <v>308</v>
      </c>
      <c r="DD1083" t="s">
        <v>309</v>
      </c>
      <c r="DE1083" t="s">
        <v>246</v>
      </c>
      <c r="DF1083" t="s">
        <v>310</v>
      </c>
      <c r="DG1083" t="s">
        <v>311</v>
      </c>
    </row>
    <row r="1084" spans="1:111" ht="14.45" customHeight="1" x14ac:dyDescent="0.25">
      <c r="A1084" t="s">
        <v>337</v>
      </c>
      <c r="B1084" t="s">
        <v>187</v>
      </c>
      <c r="C1084" s="1">
        <v>44734.00610752315</v>
      </c>
      <c r="D1084" s="1">
        <v>44837</v>
      </c>
      <c r="E1084" t="s">
        <v>170</v>
      </c>
      <c r="G1084" t="s">
        <v>113</v>
      </c>
      <c r="H1084" t="s">
        <v>113</v>
      </c>
      <c r="I1084" t="s">
        <v>113</v>
      </c>
      <c r="J1084" t="s">
        <v>293</v>
      </c>
      <c r="K1084" t="s">
        <v>294</v>
      </c>
      <c r="L1084" t="s">
        <v>295</v>
      </c>
      <c r="M1084" t="s">
        <v>296</v>
      </c>
      <c r="N1084" t="s">
        <v>117</v>
      </c>
      <c r="O1084" t="s">
        <v>118</v>
      </c>
      <c r="P1084" s="4">
        <v>96950</v>
      </c>
      <c r="Q1084" t="s">
        <v>119</v>
      </c>
      <c r="S1084" s="5">
        <v>16703223311</v>
      </c>
      <c r="T1084">
        <v>4504</v>
      </c>
      <c r="U1084">
        <v>72111</v>
      </c>
      <c r="V1084" t="s">
        <v>120</v>
      </c>
      <c r="X1084" t="s">
        <v>142</v>
      </c>
      <c r="Y1084" t="s">
        <v>297</v>
      </c>
      <c r="AA1084" t="s">
        <v>298</v>
      </c>
      <c r="AB1084" t="s">
        <v>295</v>
      </c>
      <c r="AC1084" t="s">
        <v>296</v>
      </c>
      <c r="AD1084" t="s">
        <v>117</v>
      </c>
      <c r="AE1084" t="s">
        <v>118</v>
      </c>
      <c r="AF1084" s="4">
        <v>96950</v>
      </c>
      <c r="AG1084" t="s">
        <v>119</v>
      </c>
      <c r="AI1084" s="5">
        <v>16703223311</v>
      </c>
      <c r="AJ1084">
        <v>4504</v>
      </c>
      <c r="AK1084" t="s">
        <v>299</v>
      </c>
      <c r="BC1084" t="str">
        <f>"35-1012.00"</f>
        <v>35-1012.00</v>
      </c>
      <c r="BD1084" t="s">
        <v>338</v>
      </c>
      <c r="BE1084" t="s">
        <v>339</v>
      </c>
      <c r="BF1084" t="s">
        <v>340</v>
      </c>
      <c r="BG1084">
        <v>6</v>
      </c>
      <c r="BH1084">
        <v>6</v>
      </c>
      <c r="BI1084" s="1">
        <v>44835</v>
      </c>
      <c r="BJ1084" s="1">
        <v>45199</v>
      </c>
      <c r="BK1084" s="1">
        <v>44837</v>
      </c>
      <c r="BL1084" s="1">
        <v>45199</v>
      </c>
      <c r="BM1084">
        <v>40</v>
      </c>
      <c r="BN1084">
        <v>0</v>
      </c>
      <c r="BO1084">
        <v>8</v>
      </c>
      <c r="BP1084">
        <v>8</v>
      </c>
      <c r="BQ1084">
        <v>8</v>
      </c>
      <c r="BR1084">
        <v>8</v>
      </c>
      <c r="BS1084">
        <v>8</v>
      </c>
      <c r="BT1084">
        <v>0</v>
      </c>
      <c r="BU1084" t="str">
        <f>"8:00 AM"</f>
        <v>8:00 AM</v>
      </c>
      <c r="BV1084" t="str">
        <f>"5:00 PM"</f>
        <v>5:00 PM</v>
      </c>
      <c r="BW1084" t="s">
        <v>164</v>
      </c>
      <c r="BX1084">
        <v>0</v>
      </c>
      <c r="BY1084">
        <v>12</v>
      </c>
      <c r="BZ1084" t="s">
        <v>134</v>
      </c>
      <c r="CA1084">
        <v>8</v>
      </c>
      <c r="CB1084" t="s">
        <v>341</v>
      </c>
      <c r="CC1084" t="s">
        <v>295</v>
      </c>
      <c r="CD1084" t="s">
        <v>296</v>
      </c>
      <c r="CE1084" t="s">
        <v>117</v>
      </c>
      <c r="CF1084" t="s">
        <v>118</v>
      </c>
      <c r="CG1084" s="4">
        <v>96950</v>
      </c>
      <c r="CH1084" s="2">
        <v>9.59</v>
      </c>
      <c r="CI1084" s="2">
        <v>9.59</v>
      </c>
      <c r="CJ1084" s="2">
        <v>14.39</v>
      </c>
      <c r="CK1084" s="2">
        <v>14.39</v>
      </c>
      <c r="CL1084" t="s">
        <v>131</v>
      </c>
      <c r="CM1084" t="s">
        <v>304</v>
      </c>
      <c r="CN1084" t="s">
        <v>133</v>
      </c>
      <c r="CP1084" t="s">
        <v>113</v>
      </c>
      <c r="CQ1084" t="s">
        <v>134</v>
      </c>
      <c r="CR1084" t="s">
        <v>113</v>
      </c>
      <c r="CS1084" t="s">
        <v>134</v>
      </c>
      <c r="CT1084" t="s">
        <v>132</v>
      </c>
      <c r="CU1084" t="s">
        <v>134</v>
      </c>
      <c r="CV1084" t="s">
        <v>134</v>
      </c>
      <c r="CW1084" t="s">
        <v>342</v>
      </c>
      <c r="CX1084" s="5">
        <v>16703223311</v>
      </c>
      <c r="CY1084" t="s">
        <v>306</v>
      </c>
      <c r="CZ1084" t="s">
        <v>307</v>
      </c>
      <c r="DA1084" t="s">
        <v>134</v>
      </c>
      <c r="DB1084" t="s">
        <v>113</v>
      </c>
      <c r="DC1084" t="s">
        <v>308</v>
      </c>
      <c r="DD1084" t="s">
        <v>309</v>
      </c>
      <c r="DE1084" t="s">
        <v>246</v>
      </c>
      <c r="DF1084" t="s">
        <v>310</v>
      </c>
      <c r="DG1084" t="s">
        <v>311</v>
      </c>
    </row>
    <row r="1085" spans="1:111" ht="14.45" customHeight="1" x14ac:dyDescent="0.25">
      <c r="A1085" t="s">
        <v>343</v>
      </c>
      <c r="B1085" t="s">
        <v>187</v>
      </c>
      <c r="C1085" s="1">
        <v>44730.413058217593</v>
      </c>
      <c r="D1085" s="1">
        <v>44837</v>
      </c>
      <c r="E1085" t="s">
        <v>170</v>
      </c>
      <c r="G1085" t="s">
        <v>113</v>
      </c>
      <c r="H1085" t="s">
        <v>113</v>
      </c>
      <c r="I1085" t="s">
        <v>113</v>
      </c>
      <c r="J1085" t="s">
        <v>344</v>
      </c>
      <c r="L1085" t="s">
        <v>345</v>
      </c>
      <c r="M1085" t="s">
        <v>346</v>
      </c>
      <c r="N1085" t="s">
        <v>117</v>
      </c>
      <c r="O1085" t="s">
        <v>118</v>
      </c>
      <c r="P1085" s="4">
        <v>96950</v>
      </c>
      <c r="Q1085" t="s">
        <v>119</v>
      </c>
      <c r="S1085" s="5">
        <v>16702348106</v>
      </c>
      <c r="U1085">
        <v>23622</v>
      </c>
      <c r="V1085" t="s">
        <v>120</v>
      </c>
      <c r="X1085" t="s">
        <v>347</v>
      </c>
      <c r="Y1085" t="s">
        <v>348</v>
      </c>
      <c r="AA1085" t="s">
        <v>349</v>
      </c>
      <c r="AB1085" t="s">
        <v>345</v>
      </c>
      <c r="AC1085" t="s">
        <v>346</v>
      </c>
      <c r="AD1085" t="s">
        <v>117</v>
      </c>
      <c r="AE1085" t="s">
        <v>118</v>
      </c>
      <c r="AF1085" s="4">
        <v>96950</v>
      </c>
      <c r="AG1085" t="s">
        <v>119</v>
      </c>
      <c r="AI1085" s="5">
        <v>16702348106</v>
      </c>
      <c r="AK1085" t="s">
        <v>350</v>
      </c>
      <c r="BC1085" t="str">
        <f>"49-9071.00"</f>
        <v>49-9071.00</v>
      </c>
      <c r="BD1085" t="s">
        <v>240</v>
      </c>
      <c r="BE1085" t="s">
        <v>351</v>
      </c>
      <c r="BF1085" t="s">
        <v>352</v>
      </c>
      <c r="BG1085">
        <v>2</v>
      </c>
      <c r="BH1085">
        <v>2</v>
      </c>
      <c r="BI1085" s="1">
        <v>44835</v>
      </c>
      <c r="BJ1085" s="1">
        <v>45199</v>
      </c>
      <c r="BK1085" s="1">
        <v>44837</v>
      </c>
      <c r="BL1085" s="1">
        <v>45199</v>
      </c>
      <c r="BM1085">
        <v>40</v>
      </c>
      <c r="BN1085">
        <v>0</v>
      </c>
      <c r="BO1085">
        <v>8</v>
      </c>
      <c r="BP1085">
        <v>8</v>
      </c>
      <c r="BQ1085">
        <v>8</v>
      </c>
      <c r="BR1085">
        <v>8</v>
      </c>
      <c r="BS1085">
        <v>8</v>
      </c>
      <c r="BT1085">
        <v>0</v>
      </c>
      <c r="BU1085" t="str">
        <f>"8:00 AM"</f>
        <v>8:00 AM</v>
      </c>
      <c r="BV1085" t="str">
        <f>"5:00 PM"</f>
        <v>5:00 PM</v>
      </c>
      <c r="BW1085" t="s">
        <v>128</v>
      </c>
      <c r="BX1085">
        <v>0</v>
      </c>
      <c r="BY1085">
        <v>24</v>
      </c>
      <c r="BZ1085" t="s">
        <v>113</v>
      </c>
      <c r="CB1085" t="s">
        <v>353</v>
      </c>
      <c r="CC1085" t="s">
        <v>345</v>
      </c>
      <c r="CD1085" t="s">
        <v>346</v>
      </c>
      <c r="CE1085" t="s">
        <v>117</v>
      </c>
      <c r="CF1085" t="s">
        <v>118</v>
      </c>
      <c r="CG1085" s="4">
        <v>96950</v>
      </c>
      <c r="CH1085" s="2">
        <v>8.7200000000000006</v>
      </c>
      <c r="CI1085" s="2">
        <v>8.7200000000000006</v>
      </c>
      <c r="CJ1085" s="2">
        <v>13.08</v>
      </c>
      <c r="CK1085" s="2">
        <v>13.08</v>
      </c>
      <c r="CL1085" t="s">
        <v>131</v>
      </c>
      <c r="CN1085" t="s">
        <v>133</v>
      </c>
      <c r="CP1085" t="s">
        <v>113</v>
      </c>
      <c r="CQ1085" t="s">
        <v>134</v>
      </c>
      <c r="CR1085" t="s">
        <v>134</v>
      </c>
      <c r="CS1085" t="s">
        <v>134</v>
      </c>
      <c r="CT1085" t="s">
        <v>132</v>
      </c>
      <c r="CU1085" t="s">
        <v>134</v>
      </c>
      <c r="CV1085" t="s">
        <v>132</v>
      </c>
      <c r="CW1085" t="s">
        <v>354</v>
      </c>
      <c r="CX1085" s="5">
        <v>16702348106</v>
      </c>
      <c r="CY1085" t="s">
        <v>350</v>
      </c>
      <c r="CZ1085" t="s">
        <v>132</v>
      </c>
      <c r="DA1085" t="s">
        <v>134</v>
      </c>
      <c r="DB1085" t="s">
        <v>113</v>
      </c>
    </row>
    <row r="1086" spans="1:111" ht="14.45" customHeight="1" x14ac:dyDescent="0.25">
      <c r="A1086" t="s">
        <v>355</v>
      </c>
      <c r="B1086" t="s">
        <v>356</v>
      </c>
      <c r="C1086" s="1">
        <v>44727.04674513889</v>
      </c>
      <c r="D1086" s="1">
        <v>44837</v>
      </c>
      <c r="E1086" t="s">
        <v>170</v>
      </c>
      <c r="G1086" t="s">
        <v>134</v>
      </c>
      <c r="H1086" t="s">
        <v>113</v>
      </c>
      <c r="I1086" t="s">
        <v>113</v>
      </c>
      <c r="J1086" t="s">
        <v>173</v>
      </c>
      <c r="K1086" t="s">
        <v>174</v>
      </c>
      <c r="L1086" t="s">
        <v>175</v>
      </c>
      <c r="N1086" t="s">
        <v>141</v>
      </c>
      <c r="O1086" t="s">
        <v>118</v>
      </c>
      <c r="P1086" s="4">
        <v>96950</v>
      </c>
      <c r="Q1086" t="s">
        <v>119</v>
      </c>
      <c r="S1086" s="5">
        <v>16702345900</v>
      </c>
      <c r="T1086">
        <v>575</v>
      </c>
      <c r="U1086">
        <v>721110</v>
      </c>
      <c r="V1086" t="s">
        <v>120</v>
      </c>
      <c r="X1086" t="s">
        <v>176</v>
      </c>
      <c r="Y1086" t="s">
        <v>177</v>
      </c>
      <c r="AA1086" t="s">
        <v>178</v>
      </c>
      <c r="AB1086" t="s">
        <v>175</v>
      </c>
      <c r="AD1086" t="s">
        <v>141</v>
      </c>
      <c r="AE1086" t="s">
        <v>118</v>
      </c>
      <c r="AF1086" s="4">
        <v>96950</v>
      </c>
      <c r="AG1086" t="s">
        <v>119</v>
      </c>
      <c r="AI1086" s="5">
        <v>16702345900</v>
      </c>
      <c r="AJ1086">
        <v>575</v>
      </c>
      <c r="AK1086" t="s">
        <v>179</v>
      </c>
      <c r="BC1086" t="str">
        <f>"49-9071.00"</f>
        <v>49-9071.00</v>
      </c>
      <c r="BD1086" t="s">
        <v>240</v>
      </c>
      <c r="BE1086" t="s">
        <v>357</v>
      </c>
      <c r="BF1086" t="s">
        <v>358</v>
      </c>
      <c r="BG1086">
        <v>1</v>
      </c>
      <c r="BI1086" s="1">
        <v>44835</v>
      </c>
      <c r="BJ1086" s="1">
        <v>45930</v>
      </c>
      <c r="BM1086">
        <v>40</v>
      </c>
      <c r="BN1086">
        <v>0</v>
      </c>
      <c r="BO1086">
        <v>7</v>
      </c>
      <c r="BP1086">
        <v>7</v>
      </c>
      <c r="BQ1086">
        <v>7</v>
      </c>
      <c r="BR1086">
        <v>7</v>
      </c>
      <c r="BS1086">
        <v>7</v>
      </c>
      <c r="BT1086">
        <v>5</v>
      </c>
      <c r="BU1086" t="str">
        <f>"8:00 AM"</f>
        <v>8:00 AM</v>
      </c>
      <c r="BV1086" t="str">
        <f>"4:00 PM"</f>
        <v>4:00 PM</v>
      </c>
      <c r="BW1086" t="s">
        <v>164</v>
      </c>
      <c r="BX1086">
        <v>6</v>
      </c>
      <c r="BY1086">
        <v>24</v>
      </c>
      <c r="BZ1086" t="s">
        <v>113</v>
      </c>
      <c r="CB1086" t="s">
        <v>183</v>
      </c>
      <c r="CC1086" t="s">
        <v>184</v>
      </c>
      <c r="CE1086" t="s">
        <v>141</v>
      </c>
      <c r="CF1086" t="s">
        <v>118</v>
      </c>
      <c r="CG1086" s="4">
        <v>96950</v>
      </c>
      <c r="CH1086" s="2">
        <v>8.7200000000000006</v>
      </c>
      <c r="CI1086" s="2">
        <v>8.7200000000000006</v>
      </c>
      <c r="CJ1086" s="2">
        <v>13.08</v>
      </c>
      <c r="CK1086" s="2">
        <v>13.08</v>
      </c>
      <c r="CL1086" t="s">
        <v>131</v>
      </c>
      <c r="CN1086" t="s">
        <v>133</v>
      </c>
      <c r="CP1086" t="s">
        <v>113</v>
      </c>
      <c r="CQ1086" t="s">
        <v>134</v>
      </c>
      <c r="CR1086" t="s">
        <v>113</v>
      </c>
      <c r="CS1086" t="s">
        <v>134</v>
      </c>
      <c r="CT1086" t="s">
        <v>132</v>
      </c>
      <c r="CU1086" t="s">
        <v>134</v>
      </c>
      <c r="CV1086" t="s">
        <v>132</v>
      </c>
      <c r="CW1086" t="s">
        <v>185</v>
      </c>
      <c r="CX1086" s="5">
        <v>16702345900</v>
      </c>
      <c r="CY1086" t="s">
        <v>179</v>
      </c>
      <c r="CZ1086" t="s">
        <v>132</v>
      </c>
      <c r="DA1086" t="s">
        <v>134</v>
      </c>
      <c r="DB1086" t="s">
        <v>113</v>
      </c>
    </row>
    <row r="1087" spans="1:111" ht="14.45" customHeight="1" x14ac:dyDescent="0.25">
      <c r="A1087" t="s">
        <v>359</v>
      </c>
      <c r="B1087" t="s">
        <v>187</v>
      </c>
      <c r="C1087" s="1">
        <v>44733.979389699074</v>
      </c>
      <c r="D1087" s="1">
        <v>44837</v>
      </c>
      <c r="E1087" t="s">
        <v>170</v>
      </c>
      <c r="G1087" t="s">
        <v>113</v>
      </c>
      <c r="H1087" t="s">
        <v>113</v>
      </c>
      <c r="I1087" t="s">
        <v>113</v>
      </c>
      <c r="J1087" t="s">
        <v>293</v>
      </c>
      <c r="K1087" t="s">
        <v>294</v>
      </c>
      <c r="L1087" t="s">
        <v>295</v>
      </c>
      <c r="M1087" t="s">
        <v>296</v>
      </c>
      <c r="N1087" t="s">
        <v>117</v>
      </c>
      <c r="O1087" t="s">
        <v>118</v>
      </c>
      <c r="P1087" s="4">
        <v>96950</v>
      </c>
      <c r="Q1087" t="s">
        <v>119</v>
      </c>
      <c r="S1087" s="5">
        <v>16703223311</v>
      </c>
      <c r="T1087">
        <v>4504</v>
      </c>
      <c r="U1087">
        <v>72111</v>
      </c>
      <c r="V1087" t="s">
        <v>120</v>
      </c>
      <c r="X1087" t="s">
        <v>142</v>
      </c>
      <c r="Y1087" t="s">
        <v>297</v>
      </c>
      <c r="AA1087" t="s">
        <v>298</v>
      </c>
      <c r="AB1087" t="s">
        <v>295</v>
      </c>
      <c r="AC1087" t="s">
        <v>296</v>
      </c>
      <c r="AD1087" t="s">
        <v>117</v>
      </c>
      <c r="AE1087" t="s">
        <v>118</v>
      </c>
      <c r="AF1087" s="4">
        <v>96950</v>
      </c>
      <c r="AG1087" t="s">
        <v>119</v>
      </c>
      <c r="AI1087" s="5">
        <v>16703223311</v>
      </c>
      <c r="AJ1087">
        <v>4504</v>
      </c>
      <c r="AK1087" t="s">
        <v>299</v>
      </c>
      <c r="BC1087" t="str">
        <f>"35-2014.00"</f>
        <v>35-2014.00</v>
      </c>
      <c r="BD1087" t="s">
        <v>287</v>
      </c>
      <c r="BE1087" t="s">
        <v>360</v>
      </c>
      <c r="BF1087" t="s">
        <v>289</v>
      </c>
      <c r="BG1087">
        <v>15</v>
      </c>
      <c r="BH1087">
        <v>15</v>
      </c>
      <c r="BI1087" s="1">
        <v>44835</v>
      </c>
      <c r="BJ1087" s="1">
        <v>45199</v>
      </c>
      <c r="BK1087" s="1">
        <v>44837</v>
      </c>
      <c r="BL1087" s="1">
        <v>45199</v>
      </c>
      <c r="BM1087">
        <v>40</v>
      </c>
      <c r="BN1087">
        <v>0</v>
      </c>
      <c r="BO1087">
        <v>8</v>
      </c>
      <c r="BP1087">
        <v>8</v>
      </c>
      <c r="BQ1087">
        <v>8</v>
      </c>
      <c r="BR1087">
        <v>8</v>
      </c>
      <c r="BS1087">
        <v>8</v>
      </c>
      <c r="BT1087">
        <v>0</v>
      </c>
      <c r="BU1087" t="str">
        <f>"8:00 AM"</f>
        <v>8:00 AM</v>
      </c>
      <c r="BV1087" t="str">
        <f>"5:00 PM"</f>
        <v>5:00 PM</v>
      </c>
      <c r="BW1087" t="s">
        <v>164</v>
      </c>
      <c r="BX1087">
        <v>0</v>
      </c>
      <c r="BY1087">
        <v>6</v>
      </c>
      <c r="BZ1087" t="s">
        <v>113</v>
      </c>
      <c r="CB1087" t="s">
        <v>361</v>
      </c>
      <c r="CC1087" t="s">
        <v>295</v>
      </c>
      <c r="CD1087" t="s">
        <v>296</v>
      </c>
      <c r="CE1087" t="s">
        <v>117</v>
      </c>
      <c r="CF1087" t="s">
        <v>118</v>
      </c>
      <c r="CG1087" s="4">
        <v>96950</v>
      </c>
      <c r="CH1087" s="2">
        <v>9.59</v>
      </c>
      <c r="CI1087" s="2">
        <v>9.59</v>
      </c>
      <c r="CJ1087" s="2">
        <v>14.39</v>
      </c>
      <c r="CK1087" s="2">
        <v>14.39</v>
      </c>
      <c r="CL1087" t="s">
        <v>131</v>
      </c>
      <c r="CM1087" t="s">
        <v>304</v>
      </c>
      <c r="CN1087" t="s">
        <v>133</v>
      </c>
      <c r="CP1087" t="s">
        <v>113</v>
      </c>
      <c r="CQ1087" t="s">
        <v>134</v>
      </c>
      <c r="CR1087" t="s">
        <v>113</v>
      </c>
      <c r="CS1087" t="s">
        <v>134</v>
      </c>
      <c r="CT1087" t="s">
        <v>132</v>
      </c>
      <c r="CU1087" t="s">
        <v>134</v>
      </c>
      <c r="CV1087" t="s">
        <v>134</v>
      </c>
      <c r="CW1087" t="s">
        <v>305</v>
      </c>
      <c r="CX1087" s="5">
        <v>16703223311</v>
      </c>
      <c r="CY1087" t="s">
        <v>306</v>
      </c>
      <c r="CZ1087" t="s">
        <v>307</v>
      </c>
      <c r="DA1087" t="s">
        <v>134</v>
      </c>
      <c r="DB1087" t="s">
        <v>113</v>
      </c>
      <c r="DC1087" t="s">
        <v>308</v>
      </c>
      <c r="DD1087" t="s">
        <v>309</v>
      </c>
      <c r="DE1087" t="s">
        <v>246</v>
      </c>
      <c r="DF1087" t="s">
        <v>310</v>
      </c>
      <c r="DG1087" t="s">
        <v>311</v>
      </c>
    </row>
    <row r="1088" spans="1:111" ht="14.45" customHeight="1" x14ac:dyDescent="0.25">
      <c r="A1088" t="s">
        <v>362</v>
      </c>
      <c r="B1088" t="s">
        <v>187</v>
      </c>
      <c r="C1088" s="1">
        <v>44731.965817824072</v>
      </c>
      <c r="D1088" s="1">
        <v>44837</v>
      </c>
      <c r="E1088" t="s">
        <v>170</v>
      </c>
      <c r="G1088" t="s">
        <v>113</v>
      </c>
      <c r="H1088" t="s">
        <v>113</v>
      </c>
      <c r="I1088" t="s">
        <v>113</v>
      </c>
      <c r="J1088" t="s">
        <v>363</v>
      </c>
      <c r="L1088" t="s">
        <v>212</v>
      </c>
      <c r="M1088" t="s">
        <v>190</v>
      </c>
      <c r="N1088" t="s">
        <v>191</v>
      </c>
      <c r="O1088" t="s">
        <v>118</v>
      </c>
      <c r="P1088" s="4">
        <v>96950</v>
      </c>
      <c r="Q1088" t="s">
        <v>119</v>
      </c>
      <c r="R1088" t="s">
        <v>132</v>
      </c>
      <c r="S1088" s="5">
        <v>16703227345</v>
      </c>
      <c r="U1088">
        <v>48831</v>
      </c>
      <c r="V1088" t="s">
        <v>120</v>
      </c>
      <c r="X1088" t="s">
        <v>192</v>
      </c>
      <c r="Y1088" t="s">
        <v>193</v>
      </c>
      <c r="Z1088" t="s">
        <v>194</v>
      </c>
      <c r="AA1088" t="s">
        <v>195</v>
      </c>
      <c r="AB1088" t="s">
        <v>212</v>
      </c>
      <c r="AC1088" t="s">
        <v>190</v>
      </c>
      <c r="AD1088" t="s">
        <v>191</v>
      </c>
      <c r="AE1088" t="s">
        <v>118</v>
      </c>
      <c r="AF1088" s="4">
        <v>96950</v>
      </c>
      <c r="AG1088" t="s">
        <v>119</v>
      </c>
      <c r="AH1088" t="s">
        <v>132</v>
      </c>
      <c r="AI1088" s="5">
        <v>16703227345</v>
      </c>
      <c r="AK1088" t="s">
        <v>196</v>
      </c>
      <c r="AL1088" t="s">
        <v>197</v>
      </c>
      <c r="AM1088" t="s">
        <v>198</v>
      </c>
      <c r="AN1088" t="s">
        <v>199</v>
      </c>
      <c r="AO1088" t="s">
        <v>200</v>
      </c>
      <c r="AP1088" t="s">
        <v>201</v>
      </c>
      <c r="AQ1088" t="s">
        <v>202</v>
      </c>
      <c r="AR1088" t="s">
        <v>203</v>
      </c>
      <c r="AS1088" t="s">
        <v>204</v>
      </c>
      <c r="AT1088" s="4">
        <v>96913</v>
      </c>
      <c r="AU1088" t="s">
        <v>119</v>
      </c>
      <c r="AV1088" t="s">
        <v>132</v>
      </c>
      <c r="AW1088" s="5">
        <v>16716461222</v>
      </c>
      <c r="AX1088">
        <v>111</v>
      </c>
      <c r="AY1088" t="s">
        <v>205</v>
      </c>
      <c r="AZ1088" t="s">
        <v>206</v>
      </c>
      <c r="BA1088" t="s">
        <v>204</v>
      </c>
      <c r="BB1088" t="s">
        <v>207</v>
      </c>
      <c r="BC1088" t="str">
        <f>"51-4122.00"</f>
        <v>51-4122.00</v>
      </c>
      <c r="BD1088" t="s">
        <v>364</v>
      </c>
      <c r="BE1088" t="s">
        <v>365</v>
      </c>
      <c r="BF1088" t="s">
        <v>366</v>
      </c>
      <c r="BG1088">
        <v>2</v>
      </c>
      <c r="BH1088">
        <v>2</v>
      </c>
      <c r="BI1088" s="1">
        <v>44835</v>
      </c>
      <c r="BJ1088" s="1">
        <v>45199</v>
      </c>
      <c r="BK1088" s="1">
        <v>44837</v>
      </c>
      <c r="BL1088" s="1">
        <v>45199</v>
      </c>
      <c r="BM1088">
        <v>40</v>
      </c>
      <c r="BN1088">
        <v>0</v>
      </c>
      <c r="BO1088">
        <v>8</v>
      </c>
      <c r="BP1088">
        <v>8</v>
      </c>
      <c r="BQ1088">
        <v>8</v>
      </c>
      <c r="BR1088">
        <v>8</v>
      </c>
      <c r="BS1088">
        <v>8</v>
      </c>
      <c r="BT1088">
        <v>0</v>
      </c>
      <c r="BU1088" t="str">
        <f>"8:00 AM"</f>
        <v>8:00 AM</v>
      </c>
      <c r="BV1088" t="str">
        <f>"5:00 PM"</f>
        <v>5:00 PM</v>
      </c>
      <c r="BW1088" t="s">
        <v>164</v>
      </c>
      <c r="BX1088">
        <v>0</v>
      </c>
      <c r="BY1088">
        <v>12</v>
      </c>
      <c r="BZ1088" t="s">
        <v>113</v>
      </c>
      <c r="CB1088" t="s">
        <v>367</v>
      </c>
      <c r="CC1088" t="s">
        <v>212</v>
      </c>
      <c r="CD1088" t="s">
        <v>190</v>
      </c>
      <c r="CE1088" t="s">
        <v>191</v>
      </c>
      <c r="CF1088" t="s">
        <v>118</v>
      </c>
      <c r="CG1088" s="4">
        <v>96950</v>
      </c>
      <c r="CH1088" s="2">
        <v>13.76</v>
      </c>
      <c r="CI1088" s="2">
        <v>13.76</v>
      </c>
      <c r="CJ1088" s="2">
        <v>20.64</v>
      </c>
      <c r="CK1088" s="2">
        <v>20.64</v>
      </c>
      <c r="CL1088" t="s">
        <v>131</v>
      </c>
      <c r="CM1088" t="s">
        <v>128</v>
      </c>
      <c r="CN1088" t="s">
        <v>133</v>
      </c>
      <c r="CP1088" t="s">
        <v>134</v>
      </c>
      <c r="CQ1088" t="s">
        <v>134</v>
      </c>
      <c r="CR1088" t="s">
        <v>134</v>
      </c>
      <c r="CS1088" t="s">
        <v>134</v>
      </c>
      <c r="CT1088" t="s">
        <v>132</v>
      </c>
      <c r="CU1088" t="s">
        <v>134</v>
      </c>
      <c r="CV1088" t="s">
        <v>132</v>
      </c>
      <c r="CW1088" t="s">
        <v>213</v>
      </c>
      <c r="CX1088" s="5">
        <v>16703227345</v>
      </c>
      <c r="CY1088" t="s">
        <v>196</v>
      </c>
      <c r="CZ1088" t="s">
        <v>132</v>
      </c>
      <c r="DA1088" t="s">
        <v>134</v>
      </c>
      <c r="DB1088" t="s">
        <v>113</v>
      </c>
      <c r="DC1088" t="s">
        <v>198</v>
      </c>
      <c r="DD1088" t="s">
        <v>199</v>
      </c>
      <c r="DE1088" t="s">
        <v>214</v>
      </c>
      <c r="DF1088" t="s">
        <v>206</v>
      </c>
      <c r="DG1088" t="s">
        <v>205</v>
      </c>
    </row>
    <row r="1089" spans="1:111" ht="14.45" customHeight="1" x14ac:dyDescent="0.25">
      <c r="A1089" t="s">
        <v>368</v>
      </c>
      <c r="B1089" t="s">
        <v>187</v>
      </c>
      <c r="C1089" s="1">
        <v>44731.891731481483</v>
      </c>
      <c r="D1089" s="1">
        <v>44837</v>
      </c>
      <c r="E1089" t="s">
        <v>170</v>
      </c>
      <c r="G1089" t="s">
        <v>113</v>
      </c>
      <c r="H1089" t="s">
        <v>113</v>
      </c>
      <c r="I1089" t="s">
        <v>113</v>
      </c>
      <c r="J1089" t="s">
        <v>369</v>
      </c>
      <c r="K1089" t="s">
        <v>370</v>
      </c>
      <c r="L1089" t="s">
        <v>371</v>
      </c>
      <c r="M1089" t="s">
        <v>372</v>
      </c>
      <c r="N1089" t="s">
        <v>117</v>
      </c>
      <c r="O1089" t="s">
        <v>118</v>
      </c>
      <c r="P1089" s="4">
        <v>96950</v>
      </c>
      <c r="Q1089" t="s">
        <v>119</v>
      </c>
      <c r="R1089" t="s">
        <v>132</v>
      </c>
      <c r="S1089" s="5">
        <v>16704833702</v>
      </c>
      <c r="T1089">
        <v>0</v>
      </c>
      <c r="U1089">
        <v>56152</v>
      </c>
      <c r="V1089" t="s">
        <v>120</v>
      </c>
      <c r="X1089" t="s">
        <v>373</v>
      </c>
      <c r="Y1089" t="s">
        <v>374</v>
      </c>
      <c r="AA1089" t="s">
        <v>375</v>
      </c>
      <c r="AB1089" t="s">
        <v>371</v>
      </c>
      <c r="AC1089" t="s">
        <v>372</v>
      </c>
      <c r="AD1089" t="s">
        <v>117</v>
      </c>
      <c r="AE1089" t="s">
        <v>118</v>
      </c>
      <c r="AF1089" s="4">
        <v>96950</v>
      </c>
      <c r="AG1089" t="s">
        <v>119</v>
      </c>
      <c r="AH1089" t="s">
        <v>132</v>
      </c>
      <c r="AI1089" s="5">
        <v>16704833702</v>
      </c>
      <c r="AJ1089">
        <v>0</v>
      </c>
      <c r="AK1089" t="s">
        <v>376</v>
      </c>
      <c r="BC1089" t="str">
        <f>"39-7011.00"</f>
        <v>39-7011.00</v>
      </c>
      <c r="BD1089" t="s">
        <v>377</v>
      </c>
      <c r="BE1089" t="s">
        <v>378</v>
      </c>
      <c r="BF1089" t="s">
        <v>379</v>
      </c>
      <c r="BG1089">
        <v>4</v>
      </c>
      <c r="BH1089">
        <v>4</v>
      </c>
      <c r="BI1089" s="1">
        <v>44835</v>
      </c>
      <c r="BJ1089" s="1">
        <v>45199</v>
      </c>
      <c r="BK1089" s="1">
        <v>44837</v>
      </c>
      <c r="BL1089" s="1">
        <v>45199</v>
      </c>
      <c r="BM1089">
        <v>40</v>
      </c>
      <c r="BN1089">
        <v>0</v>
      </c>
      <c r="BO1089">
        <v>8</v>
      </c>
      <c r="BP1089">
        <v>8</v>
      </c>
      <c r="BQ1089">
        <v>8</v>
      </c>
      <c r="BR1089">
        <v>8</v>
      </c>
      <c r="BS1089">
        <v>8</v>
      </c>
      <c r="BT1089">
        <v>0</v>
      </c>
      <c r="BU1089" t="str">
        <f>"8:00 AM"</f>
        <v>8:00 AM</v>
      </c>
      <c r="BV1089" t="str">
        <f>"5:00 PM"</f>
        <v>5:00 PM</v>
      </c>
      <c r="BW1089" t="s">
        <v>164</v>
      </c>
      <c r="BX1089">
        <v>0</v>
      </c>
      <c r="BY1089">
        <v>24</v>
      </c>
      <c r="BZ1089" t="s">
        <v>113</v>
      </c>
      <c r="CB1089" t="s">
        <v>380</v>
      </c>
      <c r="CC1089" t="s">
        <v>371</v>
      </c>
      <c r="CD1089" t="s">
        <v>372</v>
      </c>
      <c r="CE1089" t="s">
        <v>117</v>
      </c>
      <c r="CF1089" t="s">
        <v>118</v>
      </c>
      <c r="CG1089" s="4">
        <v>96950</v>
      </c>
      <c r="CH1089" s="2">
        <v>9.85</v>
      </c>
      <c r="CI1089" s="2">
        <v>9.85</v>
      </c>
      <c r="CJ1089" s="2">
        <v>14.77</v>
      </c>
      <c r="CK1089" s="2">
        <v>14.77</v>
      </c>
      <c r="CL1089" t="s">
        <v>131</v>
      </c>
      <c r="CM1089" t="s">
        <v>132</v>
      </c>
      <c r="CN1089" t="s">
        <v>133</v>
      </c>
      <c r="CP1089" t="s">
        <v>113</v>
      </c>
      <c r="CQ1089" t="s">
        <v>134</v>
      </c>
      <c r="CR1089" t="s">
        <v>113</v>
      </c>
      <c r="CS1089" t="s">
        <v>134</v>
      </c>
      <c r="CT1089" t="s">
        <v>132</v>
      </c>
      <c r="CU1089" t="s">
        <v>134</v>
      </c>
      <c r="CV1089" t="s">
        <v>132</v>
      </c>
      <c r="CW1089" t="s">
        <v>132</v>
      </c>
      <c r="CX1089" s="5">
        <v>16704833702</v>
      </c>
      <c r="CY1089" t="s">
        <v>376</v>
      </c>
      <c r="CZ1089" t="s">
        <v>132</v>
      </c>
      <c r="DA1089" t="s">
        <v>134</v>
      </c>
      <c r="DB1089" t="s">
        <v>113</v>
      </c>
      <c r="DC1089" t="s">
        <v>373</v>
      </c>
      <c r="DD1089" t="s">
        <v>374</v>
      </c>
      <c r="DF1089" t="s">
        <v>381</v>
      </c>
      <c r="DG1089" t="s">
        <v>376</v>
      </c>
    </row>
    <row r="1090" spans="1:111" ht="14.45" customHeight="1" x14ac:dyDescent="0.25">
      <c r="A1090" t="s">
        <v>382</v>
      </c>
      <c r="B1090" t="s">
        <v>356</v>
      </c>
      <c r="C1090" s="1">
        <v>44729.05235416667</v>
      </c>
      <c r="D1090" s="1">
        <v>44837</v>
      </c>
      <c r="E1090" t="s">
        <v>170</v>
      </c>
      <c r="G1090" t="s">
        <v>134</v>
      </c>
      <c r="H1090" t="s">
        <v>113</v>
      </c>
      <c r="I1090" t="s">
        <v>113</v>
      </c>
      <c r="J1090" t="s">
        <v>383</v>
      </c>
      <c r="L1090" t="s">
        <v>384</v>
      </c>
      <c r="M1090" t="s">
        <v>385</v>
      </c>
      <c r="N1090" t="s">
        <v>117</v>
      </c>
      <c r="O1090" t="s">
        <v>118</v>
      </c>
      <c r="P1090" s="4">
        <v>96950</v>
      </c>
      <c r="Q1090" t="s">
        <v>119</v>
      </c>
      <c r="R1090" t="s">
        <v>386</v>
      </c>
      <c r="S1090" s="5">
        <v>16702881463</v>
      </c>
      <c r="U1090">
        <v>561320</v>
      </c>
      <c r="V1090" t="s">
        <v>120</v>
      </c>
      <c r="X1090" t="s">
        <v>387</v>
      </c>
      <c r="Y1090" t="s">
        <v>388</v>
      </c>
      <c r="Z1090" t="s">
        <v>389</v>
      </c>
      <c r="AA1090" t="s">
        <v>390</v>
      </c>
      <c r="AB1090" t="s">
        <v>384</v>
      </c>
      <c r="AC1090" t="s">
        <v>385</v>
      </c>
      <c r="AD1090" t="s">
        <v>117</v>
      </c>
      <c r="AE1090" t="s">
        <v>118</v>
      </c>
      <c r="AF1090" s="4">
        <v>96950</v>
      </c>
      <c r="AG1090" t="s">
        <v>119</v>
      </c>
      <c r="AH1090" t="s">
        <v>386</v>
      </c>
      <c r="AI1090" s="5">
        <v>16702881463</v>
      </c>
      <c r="AK1090" t="s">
        <v>391</v>
      </c>
      <c r="BC1090" t="str">
        <f>"43-3031.00"</f>
        <v>43-3031.00</v>
      </c>
      <c r="BD1090" t="s">
        <v>316</v>
      </c>
      <c r="BE1090" t="s">
        <v>392</v>
      </c>
      <c r="BF1090" t="s">
        <v>393</v>
      </c>
      <c r="BG1090">
        <v>10</v>
      </c>
      <c r="BI1090" s="1">
        <v>44835</v>
      </c>
      <c r="BJ1090" s="1">
        <v>45199</v>
      </c>
      <c r="BM1090">
        <v>35</v>
      </c>
      <c r="BN1090">
        <v>0</v>
      </c>
      <c r="BO1090">
        <v>7</v>
      </c>
      <c r="BP1090">
        <v>7</v>
      </c>
      <c r="BQ1090">
        <v>7</v>
      </c>
      <c r="BR1090">
        <v>7</v>
      </c>
      <c r="BS1090">
        <v>7</v>
      </c>
      <c r="BT1090">
        <v>0</v>
      </c>
      <c r="BU1090" t="str">
        <f>"9:00 AM"</f>
        <v>9:00 AM</v>
      </c>
      <c r="BV1090" t="str">
        <f>"5:00 PM"</f>
        <v>5:00 PM</v>
      </c>
      <c r="BW1090" t="s">
        <v>394</v>
      </c>
      <c r="BX1090">
        <v>3</v>
      </c>
      <c r="BY1090">
        <v>6</v>
      </c>
      <c r="BZ1090" t="s">
        <v>113</v>
      </c>
      <c r="CB1090" s="3" t="s">
        <v>395</v>
      </c>
      <c r="CC1090" t="s">
        <v>396</v>
      </c>
      <c r="CD1090" t="s">
        <v>397</v>
      </c>
      <c r="CE1090" t="s">
        <v>117</v>
      </c>
      <c r="CF1090" t="s">
        <v>118</v>
      </c>
      <c r="CG1090" s="4">
        <v>96950</v>
      </c>
      <c r="CH1090" s="2">
        <v>10.16</v>
      </c>
      <c r="CI1090" s="2">
        <v>10.16</v>
      </c>
      <c r="CJ1090" s="2">
        <v>15.24</v>
      </c>
      <c r="CK1090" s="2">
        <v>15.24</v>
      </c>
      <c r="CL1090" t="s">
        <v>131</v>
      </c>
      <c r="CM1090" t="s">
        <v>228</v>
      </c>
      <c r="CN1090" t="s">
        <v>133</v>
      </c>
      <c r="CP1090" t="s">
        <v>113</v>
      </c>
      <c r="CQ1090" t="s">
        <v>134</v>
      </c>
      <c r="CR1090" t="s">
        <v>134</v>
      </c>
      <c r="CS1090" t="s">
        <v>134</v>
      </c>
      <c r="CT1090" t="s">
        <v>134</v>
      </c>
      <c r="CU1090" t="s">
        <v>134</v>
      </c>
      <c r="CV1090" t="s">
        <v>134</v>
      </c>
      <c r="CW1090" t="s">
        <v>398</v>
      </c>
      <c r="CX1090" s="5">
        <v>16702881463</v>
      </c>
      <c r="CY1090" t="s">
        <v>391</v>
      </c>
      <c r="CZ1090" t="s">
        <v>399</v>
      </c>
      <c r="DA1090" t="s">
        <v>134</v>
      </c>
      <c r="DB1090" t="s">
        <v>113</v>
      </c>
    </row>
    <row r="1091" spans="1:111" ht="14.45" customHeight="1" x14ac:dyDescent="0.25">
      <c r="A1091" t="s">
        <v>400</v>
      </c>
      <c r="B1091" t="s">
        <v>187</v>
      </c>
      <c r="C1091" s="1">
        <v>44731.963948495373</v>
      </c>
      <c r="D1091" s="1">
        <v>44837</v>
      </c>
      <c r="E1091" t="s">
        <v>170</v>
      </c>
      <c r="G1091" t="s">
        <v>113</v>
      </c>
      <c r="H1091" t="s">
        <v>113</v>
      </c>
      <c r="I1091" t="s">
        <v>113</v>
      </c>
      <c r="J1091" t="s">
        <v>401</v>
      </c>
      <c r="K1091" t="s">
        <v>402</v>
      </c>
      <c r="L1091" t="s">
        <v>403</v>
      </c>
      <c r="N1091" t="s">
        <v>117</v>
      </c>
      <c r="O1091" t="s">
        <v>118</v>
      </c>
      <c r="P1091" s="4">
        <v>96950</v>
      </c>
      <c r="Q1091" t="s">
        <v>119</v>
      </c>
      <c r="S1091" s="5">
        <v>16702858856</v>
      </c>
      <c r="U1091">
        <v>561520</v>
      </c>
      <c r="V1091" t="s">
        <v>120</v>
      </c>
      <c r="X1091" t="s">
        <v>404</v>
      </c>
      <c r="Y1091" t="s">
        <v>405</v>
      </c>
      <c r="AA1091" t="s">
        <v>375</v>
      </c>
      <c r="AB1091" t="s">
        <v>403</v>
      </c>
      <c r="AD1091" t="s">
        <v>117</v>
      </c>
      <c r="AE1091" t="s">
        <v>118</v>
      </c>
      <c r="AF1091" s="4">
        <v>96950</v>
      </c>
      <c r="AG1091" t="s">
        <v>119</v>
      </c>
      <c r="AI1091" s="5">
        <v>16702858856</v>
      </c>
      <c r="AK1091" t="s">
        <v>406</v>
      </c>
      <c r="BC1091" t="str">
        <f>"39-7011.00"</f>
        <v>39-7011.00</v>
      </c>
      <c r="BD1091" t="s">
        <v>377</v>
      </c>
      <c r="BE1091" t="s">
        <v>407</v>
      </c>
      <c r="BF1091" t="s">
        <v>379</v>
      </c>
      <c r="BG1091">
        <v>1</v>
      </c>
      <c r="BH1091">
        <v>1</v>
      </c>
      <c r="BI1091" s="1">
        <v>44835</v>
      </c>
      <c r="BJ1091" s="1">
        <v>45199</v>
      </c>
      <c r="BK1091" s="1">
        <v>44837</v>
      </c>
      <c r="BL1091" s="1">
        <v>45199</v>
      </c>
      <c r="BM1091">
        <v>35</v>
      </c>
      <c r="BN1091">
        <v>0</v>
      </c>
      <c r="BO1091">
        <v>7</v>
      </c>
      <c r="BP1091">
        <v>7</v>
      </c>
      <c r="BQ1091">
        <v>7</v>
      </c>
      <c r="BR1091">
        <v>7</v>
      </c>
      <c r="BS1091">
        <v>7</v>
      </c>
      <c r="BT1091">
        <v>0</v>
      </c>
      <c r="BU1091" t="str">
        <f>"9:00 AM"</f>
        <v>9:00 AM</v>
      </c>
      <c r="BV1091" t="str">
        <f>"5:00 PM"</f>
        <v>5:00 PM</v>
      </c>
      <c r="BW1091" t="s">
        <v>164</v>
      </c>
      <c r="BX1091">
        <v>0</v>
      </c>
      <c r="BY1091">
        <v>3</v>
      </c>
      <c r="BZ1091" t="s">
        <v>113</v>
      </c>
      <c r="CB1091" t="s">
        <v>408</v>
      </c>
      <c r="CC1091" t="s">
        <v>403</v>
      </c>
      <c r="CE1091" t="s">
        <v>117</v>
      </c>
      <c r="CF1091" t="s">
        <v>118</v>
      </c>
      <c r="CG1091" s="4">
        <v>96950</v>
      </c>
      <c r="CH1091" s="2">
        <v>9.85</v>
      </c>
      <c r="CI1091" s="2">
        <v>9.85</v>
      </c>
      <c r="CJ1091" s="2">
        <v>14.77</v>
      </c>
      <c r="CK1091" s="2">
        <v>14.77</v>
      </c>
      <c r="CL1091" t="s">
        <v>131</v>
      </c>
      <c r="CN1091" t="s">
        <v>133</v>
      </c>
      <c r="CP1091" t="s">
        <v>113</v>
      </c>
      <c r="CQ1091" t="s">
        <v>134</v>
      </c>
      <c r="CR1091" t="s">
        <v>113</v>
      </c>
      <c r="CS1091" t="s">
        <v>134</v>
      </c>
      <c r="CT1091" t="s">
        <v>132</v>
      </c>
      <c r="CU1091" t="s">
        <v>134</v>
      </c>
      <c r="CV1091" t="s">
        <v>132</v>
      </c>
      <c r="CW1091" t="s">
        <v>409</v>
      </c>
      <c r="CX1091" s="5">
        <v>16702858856</v>
      </c>
      <c r="CY1091" t="s">
        <v>406</v>
      </c>
      <c r="CZ1091" t="s">
        <v>132</v>
      </c>
      <c r="DA1091" t="s">
        <v>134</v>
      </c>
      <c r="DB1091" t="s">
        <v>113</v>
      </c>
      <c r="DC1091" t="s">
        <v>404</v>
      </c>
      <c r="DD1091" t="s">
        <v>405</v>
      </c>
      <c r="DF1091" t="s">
        <v>401</v>
      </c>
      <c r="DG1091" t="s">
        <v>406</v>
      </c>
    </row>
    <row r="1092" spans="1:111" ht="14.45" customHeight="1" x14ac:dyDescent="0.25">
      <c r="A1092" t="s">
        <v>410</v>
      </c>
      <c r="B1092" t="s">
        <v>111</v>
      </c>
      <c r="C1092" s="1">
        <v>44767.335459374997</v>
      </c>
      <c r="D1092" s="1">
        <v>44837</v>
      </c>
      <c r="E1092" t="s">
        <v>112</v>
      </c>
      <c r="F1092" s="1">
        <v>44833.833333333336</v>
      </c>
      <c r="G1092" t="s">
        <v>113</v>
      </c>
      <c r="H1092" t="s">
        <v>113</v>
      </c>
      <c r="I1092" t="s">
        <v>113</v>
      </c>
      <c r="J1092" t="s">
        <v>321</v>
      </c>
      <c r="K1092" t="s">
        <v>322</v>
      </c>
      <c r="L1092" t="s">
        <v>323</v>
      </c>
      <c r="N1092" t="s">
        <v>141</v>
      </c>
      <c r="O1092" t="s">
        <v>118</v>
      </c>
      <c r="P1092" s="4">
        <v>96950</v>
      </c>
      <c r="Q1092" t="s">
        <v>119</v>
      </c>
      <c r="S1092" s="5">
        <v>16702340228</v>
      </c>
      <c r="U1092">
        <v>72251</v>
      </c>
      <c r="V1092" t="s">
        <v>120</v>
      </c>
      <c r="X1092" t="s">
        <v>324</v>
      </c>
      <c r="Y1092" t="s">
        <v>325</v>
      </c>
      <c r="AA1092" t="s">
        <v>326</v>
      </c>
      <c r="AB1092" t="s">
        <v>323</v>
      </c>
      <c r="AD1092" t="s">
        <v>141</v>
      </c>
      <c r="AE1092" t="s">
        <v>118</v>
      </c>
      <c r="AF1092" s="4">
        <v>96950</v>
      </c>
      <c r="AG1092" t="s">
        <v>119</v>
      </c>
      <c r="AI1092" s="5">
        <v>16702340228</v>
      </c>
      <c r="AK1092" t="s">
        <v>327</v>
      </c>
      <c r="BC1092" t="str">
        <f>"35-2014.00"</f>
        <v>35-2014.00</v>
      </c>
      <c r="BD1092" t="s">
        <v>287</v>
      </c>
      <c r="BE1092" t="s">
        <v>411</v>
      </c>
      <c r="BF1092" t="s">
        <v>412</v>
      </c>
      <c r="BG1092">
        <v>2</v>
      </c>
      <c r="BI1092" s="1">
        <v>44835</v>
      </c>
      <c r="BJ1092" s="1">
        <v>45199</v>
      </c>
      <c r="BM1092">
        <v>35</v>
      </c>
      <c r="BN1092">
        <v>6</v>
      </c>
      <c r="BO1092">
        <v>6</v>
      </c>
      <c r="BP1092">
        <v>0</v>
      </c>
      <c r="BQ1092">
        <v>6</v>
      </c>
      <c r="BR1092">
        <v>6</v>
      </c>
      <c r="BS1092">
        <v>6</v>
      </c>
      <c r="BT1092">
        <v>5</v>
      </c>
      <c r="BU1092" t="str">
        <f>"3:30 PM"</f>
        <v>3:30 PM</v>
      </c>
      <c r="BV1092" t="str">
        <f>"9:30 PM"</f>
        <v>9:30 PM</v>
      </c>
      <c r="BW1092" t="s">
        <v>164</v>
      </c>
      <c r="BX1092">
        <v>0</v>
      </c>
      <c r="BY1092">
        <v>12</v>
      </c>
      <c r="BZ1092" t="s">
        <v>113</v>
      </c>
      <c r="CB1092" t="s">
        <v>413</v>
      </c>
      <c r="CC1092" t="s">
        <v>332</v>
      </c>
      <c r="CE1092" t="s">
        <v>141</v>
      </c>
      <c r="CF1092" t="s">
        <v>118</v>
      </c>
      <c r="CG1092" s="4">
        <v>96950</v>
      </c>
      <c r="CH1092" s="2">
        <v>8.17</v>
      </c>
      <c r="CI1092" s="2">
        <v>8.17</v>
      </c>
      <c r="CL1092" t="s">
        <v>131</v>
      </c>
      <c r="CM1092" t="s">
        <v>132</v>
      </c>
      <c r="CN1092" t="s">
        <v>133</v>
      </c>
      <c r="CP1092" t="s">
        <v>113</v>
      </c>
      <c r="CQ1092" t="s">
        <v>134</v>
      </c>
      <c r="CR1092" t="s">
        <v>113</v>
      </c>
      <c r="CS1092" t="s">
        <v>113</v>
      </c>
      <c r="CT1092" t="s">
        <v>132</v>
      </c>
      <c r="CU1092" t="s">
        <v>134</v>
      </c>
      <c r="CV1092" t="s">
        <v>132</v>
      </c>
      <c r="CW1092" t="s">
        <v>132</v>
      </c>
      <c r="CX1092" s="5">
        <v>16702340228</v>
      </c>
      <c r="CY1092" t="s">
        <v>327</v>
      </c>
      <c r="CZ1092" t="s">
        <v>132</v>
      </c>
      <c r="DA1092" t="s">
        <v>134</v>
      </c>
      <c r="DB1092" t="s">
        <v>113</v>
      </c>
    </row>
    <row r="1093" spans="1:111" ht="14.45" customHeight="1" x14ac:dyDescent="0.25">
      <c r="A1093" t="s">
        <v>414</v>
      </c>
      <c r="B1093" t="s">
        <v>187</v>
      </c>
      <c r="C1093" s="1">
        <v>44734.011675925925</v>
      </c>
      <c r="D1093" s="1">
        <v>44837</v>
      </c>
      <c r="E1093" t="s">
        <v>170</v>
      </c>
      <c r="G1093" t="s">
        <v>113</v>
      </c>
      <c r="H1093" t="s">
        <v>113</v>
      </c>
      <c r="I1093" t="s">
        <v>113</v>
      </c>
      <c r="J1093" t="s">
        <v>293</v>
      </c>
      <c r="K1093" t="s">
        <v>294</v>
      </c>
      <c r="L1093" t="s">
        <v>295</v>
      </c>
      <c r="M1093" t="s">
        <v>296</v>
      </c>
      <c r="N1093" t="s">
        <v>117</v>
      </c>
      <c r="O1093" t="s">
        <v>118</v>
      </c>
      <c r="P1093" s="4">
        <v>96950</v>
      </c>
      <c r="Q1093" t="s">
        <v>119</v>
      </c>
      <c r="S1093" s="5">
        <v>16703223311</v>
      </c>
      <c r="T1093">
        <v>4504</v>
      </c>
      <c r="U1093">
        <v>72111</v>
      </c>
      <c r="V1093" t="s">
        <v>120</v>
      </c>
      <c r="X1093" t="s">
        <v>142</v>
      </c>
      <c r="Y1093" t="s">
        <v>297</v>
      </c>
      <c r="AA1093" t="s">
        <v>298</v>
      </c>
      <c r="AB1093" t="s">
        <v>295</v>
      </c>
      <c r="AC1093" t="s">
        <v>296</v>
      </c>
      <c r="AD1093" t="s">
        <v>117</v>
      </c>
      <c r="AE1093" t="s">
        <v>118</v>
      </c>
      <c r="AF1093" s="4">
        <v>96950</v>
      </c>
      <c r="AG1093" t="s">
        <v>119</v>
      </c>
      <c r="AI1093" s="5">
        <v>16703223311</v>
      </c>
      <c r="AJ1093">
        <v>4504</v>
      </c>
      <c r="AK1093" t="s">
        <v>299</v>
      </c>
      <c r="BC1093" t="str">
        <f>"35-3031.00"</f>
        <v>35-3031.00</v>
      </c>
      <c r="BD1093" t="s">
        <v>415</v>
      </c>
      <c r="BE1093" t="s">
        <v>416</v>
      </c>
      <c r="BF1093" t="s">
        <v>417</v>
      </c>
      <c r="BG1093">
        <v>10</v>
      </c>
      <c r="BH1093">
        <v>10</v>
      </c>
      <c r="BI1093" s="1">
        <v>44835</v>
      </c>
      <c r="BJ1093" s="1">
        <v>45199</v>
      </c>
      <c r="BK1093" s="1">
        <v>44837</v>
      </c>
      <c r="BL1093" s="1">
        <v>45199</v>
      </c>
      <c r="BM1093">
        <v>40</v>
      </c>
      <c r="BN1093">
        <v>0</v>
      </c>
      <c r="BO1093">
        <v>8</v>
      </c>
      <c r="BP1093">
        <v>8</v>
      </c>
      <c r="BQ1093">
        <v>8</v>
      </c>
      <c r="BR1093">
        <v>8</v>
      </c>
      <c r="BS1093">
        <v>8</v>
      </c>
      <c r="BT1093">
        <v>0</v>
      </c>
      <c r="BU1093" t="str">
        <f>"8:00 AM"</f>
        <v>8:00 AM</v>
      </c>
      <c r="BV1093" t="str">
        <f>"5:00 PM"</f>
        <v>5:00 PM</v>
      </c>
      <c r="BW1093" t="s">
        <v>164</v>
      </c>
      <c r="BX1093">
        <v>0</v>
      </c>
      <c r="BY1093">
        <v>3</v>
      </c>
      <c r="BZ1093" t="s">
        <v>113</v>
      </c>
      <c r="CB1093" t="s">
        <v>418</v>
      </c>
      <c r="CC1093" t="s">
        <v>295</v>
      </c>
      <c r="CD1093" t="s">
        <v>296</v>
      </c>
      <c r="CE1093" t="s">
        <v>117</v>
      </c>
      <c r="CF1093" t="s">
        <v>118</v>
      </c>
      <c r="CG1093" s="4">
        <v>96950</v>
      </c>
      <c r="CH1093" s="2">
        <v>7.78</v>
      </c>
      <c r="CI1093" s="2">
        <v>7.78</v>
      </c>
      <c r="CJ1093" s="2">
        <v>11.67</v>
      </c>
      <c r="CK1093" s="2">
        <v>11.67</v>
      </c>
      <c r="CL1093" t="s">
        <v>131</v>
      </c>
      <c r="CM1093" t="s">
        <v>304</v>
      </c>
      <c r="CN1093" t="s">
        <v>133</v>
      </c>
      <c r="CP1093" t="s">
        <v>113</v>
      </c>
      <c r="CQ1093" t="s">
        <v>134</v>
      </c>
      <c r="CR1093" t="s">
        <v>113</v>
      </c>
      <c r="CS1093" t="s">
        <v>134</v>
      </c>
      <c r="CT1093" t="s">
        <v>132</v>
      </c>
      <c r="CU1093" t="s">
        <v>134</v>
      </c>
      <c r="CV1093" t="s">
        <v>134</v>
      </c>
      <c r="CW1093" t="s">
        <v>419</v>
      </c>
      <c r="CX1093" s="5">
        <v>16703223311</v>
      </c>
      <c r="CY1093" t="s">
        <v>306</v>
      </c>
      <c r="CZ1093" t="s">
        <v>307</v>
      </c>
      <c r="DA1093" t="s">
        <v>134</v>
      </c>
      <c r="DB1093" t="s">
        <v>113</v>
      </c>
      <c r="DC1093" t="s">
        <v>308</v>
      </c>
      <c r="DD1093" t="s">
        <v>309</v>
      </c>
      <c r="DE1093" t="s">
        <v>246</v>
      </c>
      <c r="DF1093" t="s">
        <v>310</v>
      </c>
      <c r="DG1093" t="s">
        <v>311</v>
      </c>
    </row>
    <row r="1094" spans="1:111" ht="14.45" customHeight="1" x14ac:dyDescent="0.25">
      <c r="A1094" t="s">
        <v>420</v>
      </c>
      <c r="B1094" t="s">
        <v>187</v>
      </c>
      <c r="C1094" s="1">
        <v>44734.092858217591</v>
      </c>
      <c r="D1094" s="1">
        <v>44837</v>
      </c>
      <c r="E1094" t="s">
        <v>170</v>
      </c>
      <c r="G1094" t="s">
        <v>113</v>
      </c>
      <c r="H1094" t="s">
        <v>113</v>
      </c>
      <c r="I1094" t="s">
        <v>113</v>
      </c>
      <c r="J1094" t="s">
        <v>293</v>
      </c>
      <c r="K1094" t="s">
        <v>294</v>
      </c>
      <c r="L1094" t="s">
        <v>295</v>
      </c>
      <c r="M1094" t="s">
        <v>296</v>
      </c>
      <c r="N1094" t="s">
        <v>117</v>
      </c>
      <c r="O1094" t="s">
        <v>118</v>
      </c>
      <c r="P1094" s="4">
        <v>96950</v>
      </c>
      <c r="Q1094" t="s">
        <v>119</v>
      </c>
      <c r="S1094" s="5">
        <v>16703223311</v>
      </c>
      <c r="T1094">
        <v>4504</v>
      </c>
      <c r="U1094">
        <v>72111</v>
      </c>
      <c r="V1094" t="s">
        <v>120</v>
      </c>
      <c r="X1094" t="s">
        <v>142</v>
      </c>
      <c r="Y1094" t="s">
        <v>297</v>
      </c>
      <c r="AA1094" t="s">
        <v>298</v>
      </c>
      <c r="AB1094" t="s">
        <v>295</v>
      </c>
      <c r="AC1094" t="s">
        <v>296</v>
      </c>
      <c r="AD1094" t="s">
        <v>117</v>
      </c>
      <c r="AE1094" t="s">
        <v>118</v>
      </c>
      <c r="AF1094" s="4">
        <v>96950</v>
      </c>
      <c r="AG1094" t="s">
        <v>119</v>
      </c>
      <c r="AI1094" s="5">
        <v>16703223311</v>
      </c>
      <c r="AJ1094">
        <v>4504</v>
      </c>
      <c r="AK1094" t="s">
        <v>299</v>
      </c>
      <c r="BC1094" t="str">
        <f>"49-9071.00"</f>
        <v>49-9071.00</v>
      </c>
      <c r="BD1094" t="s">
        <v>240</v>
      </c>
      <c r="BE1094" t="s">
        <v>421</v>
      </c>
      <c r="BF1094" t="s">
        <v>422</v>
      </c>
      <c r="BG1094">
        <v>15</v>
      </c>
      <c r="BH1094">
        <v>15</v>
      </c>
      <c r="BI1094" s="1">
        <v>44835</v>
      </c>
      <c r="BJ1094" s="1">
        <v>45199</v>
      </c>
      <c r="BK1094" s="1">
        <v>44837</v>
      </c>
      <c r="BL1094" s="1">
        <v>45199</v>
      </c>
      <c r="BM1094">
        <v>40</v>
      </c>
      <c r="BN1094">
        <v>0</v>
      </c>
      <c r="BO1094">
        <v>8</v>
      </c>
      <c r="BP1094">
        <v>8</v>
      </c>
      <c r="BQ1094">
        <v>8</v>
      </c>
      <c r="BR1094">
        <v>8</v>
      </c>
      <c r="BS1094">
        <v>8</v>
      </c>
      <c r="BT1094">
        <v>0</v>
      </c>
      <c r="BU1094" t="str">
        <f>"8:00 AM"</f>
        <v>8:00 AM</v>
      </c>
      <c r="BV1094" t="str">
        <f>"5:00 PM"</f>
        <v>5:00 PM</v>
      </c>
      <c r="BW1094" t="s">
        <v>164</v>
      </c>
      <c r="BX1094">
        <v>0</v>
      </c>
      <c r="BY1094">
        <v>24</v>
      </c>
      <c r="BZ1094" t="s">
        <v>113</v>
      </c>
      <c r="CB1094" t="s">
        <v>423</v>
      </c>
      <c r="CC1094" t="s">
        <v>293</v>
      </c>
      <c r="CD1094" t="s">
        <v>294</v>
      </c>
      <c r="CE1094" t="s">
        <v>117</v>
      </c>
      <c r="CF1094" t="s">
        <v>118</v>
      </c>
      <c r="CG1094" s="4">
        <v>96950</v>
      </c>
      <c r="CH1094" s="2">
        <v>8.7200000000000006</v>
      </c>
      <c r="CI1094" s="2">
        <v>8.7200000000000006</v>
      </c>
      <c r="CJ1094" s="2">
        <v>13.08</v>
      </c>
      <c r="CK1094" s="2">
        <v>13.08</v>
      </c>
      <c r="CL1094" t="s">
        <v>131</v>
      </c>
      <c r="CM1094" t="s">
        <v>304</v>
      </c>
      <c r="CN1094" t="s">
        <v>133</v>
      </c>
      <c r="CP1094" t="s">
        <v>113</v>
      </c>
      <c r="CQ1094" t="s">
        <v>134</v>
      </c>
      <c r="CR1094" t="s">
        <v>113</v>
      </c>
      <c r="CS1094" t="s">
        <v>134</v>
      </c>
      <c r="CT1094" t="s">
        <v>132</v>
      </c>
      <c r="CU1094" t="s">
        <v>134</v>
      </c>
      <c r="CV1094" t="s">
        <v>134</v>
      </c>
      <c r="CW1094" t="s">
        <v>305</v>
      </c>
      <c r="CX1094" s="5">
        <v>16703223311</v>
      </c>
      <c r="CY1094" t="s">
        <v>306</v>
      </c>
      <c r="CZ1094" t="s">
        <v>307</v>
      </c>
      <c r="DA1094" t="s">
        <v>134</v>
      </c>
      <c r="DB1094" t="s">
        <v>113</v>
      </c>
      <c r="DC1094" t="s">
        <v>308</v>
      </c>
      <c r="DD1094" t="s">
        <v>309</v>
      </c>
      <c r="DE1094" t="s">
        <v>246</v>
      </c>
      <c r="DF1094" t="s">
        <v>310</v>
      </c>
      <c r="DG1094" t="s">
        <v>311</v>
      </c>
    </row>
    <row r="1095" spans="1:111" ht="14.45" customHeight="1" x14ac:dyDescent="0.25">
      <c r="A1095" t="s">
        <v>424</v>
      </c>
      <c r="B1095" t="s">
        <v>187</v>
      </c>
      <c r="C1095" s="1">
        <v>44730.799721875002</v>
      </c>
      <c r="D1095" s="1">
        <v>44837</v>
      </c>
      <c r="E1095" t="s">
        <v>112</v>
      </c>
      <c r="F1095" s="1">
        <v>44818.833333333336</v>
      </c>
      <c r="G1095" t="s">
        <v>134</v>
      </c>
      <c r="H1095" t="s">
        <v>113</v>
      </c>
      <c r="I1095" t="s">
        <v>113</v>
      </c>
      <c r="J1095" t="s">
        <v>425</v>
      </c>
      <c r="K1095" t="s">
        <v>426</v>
      </c>
      <c r="L1095" t="s">
        <v>427</v>
      </c>
      <c r="N1095" t="s">
        <v>117</v>
      </c>
      <c r="O1095" t="s">
        <v>118</v>
      </c>
      <c r="P1095" s="4">
        <v>96950</v>
      </c>
      <c r="Q1095" t="s">
        <v>119</v>
      </c>
      <c r="R1095" t="s">
        <v>132</v>
      </c>
      <c r="S1095" s="5">
        <v>16702351388</v>
      </c>
      <c r="U1095">
        <v>81111</v>
      </c>
      <c r="V1095" t="s">
        <v>120</v>
      </c>
      <c r="X1095" t="s">
        <v>428</v>
      </c>
      <c r="Y1095" t="s">
        <v>429</v>
      </c>
      <c r="Z1095" t="s">
        <v>430</v>
      </c>
      <c r="AA1095" t="s">
        <v>431</v>
      </c>
      <c r="AB1095" t="s">
        <v>427</v>
      </c>
      <c r="AD1095" t="s">
        <v>141</v>
      </c>
      <c r="AE1095" t="s">
        <v>118</v>
      </c>
      <c r="AF1095" s="4">
        <v>96950</v>
      </c>
      <c r="AG1095" t="s">
        <v>119</v>
      </c>
      <c r="AH1095" t="s">
        <v>132</v>
      </c>
      <c r="AI1095" s="5">
        <v>16718881388</v>
      </c>
      <c r="AK1095" t="s">
        <v>432</v>
      </c>
      <c r="BC1095" t="str">
        <f>"53-6031.00"</f>
        <v>53-6031.00</v>
      </c>
      <c r="BD1095" t="s">
        <v>433</v>
      </c>
      <c r="BE1095" t="s">
        <v>434</v>
      </c>
      <c r="BF1095" t="s">
        <v>435</v>
      </c>
      <c r="BG1095">
        <v>1</v>
      </c>
      <c r="BH1095">
        <v>1</v>
      </c>
      <c r="BI1095" s="1">
        <v>44819</v>
      </c>
      <c r="BJ1095" s="1">
        <v>45914</v>
      </c>
      <c r="BK1095" s="1">
        <v>44837</v>
      </c>
      <c r="BL1095" s="1">
        <v>45914</v>
      </c>
      <c r="BM1095">
        <v>37</v>
      </c>
      <c r="BN1095">
        <v>0</v>
      </c>
      <c r="BO1095">
        <v>7</v>
      </c>
      <c r="BP1095">
        <v>7</v>
      </c>
      <c r="BQ1095">
        <v>7</v>
      </c>
      <c r="BR1095">
        <v>7</v>
      </c>
      <c r="BS1095">
        <v>7</v>
      </c>
      <c r="BT1095">
        <v>2</v>
      </c>
      <c r="BU1095" t="str">
        <f>"9:00 AM"</f>
        <v>9:00 AM</v>
      </c>
      <c r="BV1095" t="str">
        <f>"4:00 PM"</f>
        <v>4:00 PM</v>
      </c>
      <c r="BW1095" t="s">
        <v>164</v>
      </c>
      <c r="BX1095">
        <v>0</v>
      </c>
      <c r="BY1095">
        <v>6</v>
      </c>
      <c r="BZ1095" t="s">
        <v>113</v>
      </c>
      <c r="CB1095" t="s">
        <v>436</v>
      </c>
      <c r="CC1095" t="s">
        <v>427</v>
      </c>
      <c r="CD1095" t="s">
        <v>132</v>
      </c>
      <c r="CE1095" t="s">
        <v>117</v>
      </c>
      <c r="CF1095" t="s">
        <v>118</v>
      </c>
      <c r="CG1095" s="4">
        <v>96950</v>
      </c>
      <c r="CH1095" s="2">
        <v>7.86</v>
      </c>
      <c r="CI1095" s="2">
        <v>7.86</v>
      </c>
      <c r="CJ1095" s="2">
        <v>11.79</v>
      </c>
      <c r="CK1095" s="2">
        <v>11.79</v>
      </c>
      <c r="CL1095" t="s">
        <v>131</v>
      </c>
      <c r="CM1095" t="s">
        <v>132</v>
      </c>
      <c r="CN1095" t="s">
        <v>133</v>
      </c>
      <c r="CP1095" t="s">
        <v>113</v>
      </c>
      <c r="CQ1095" t="s">
        <v>134</v>
      </c>
      <c r="CR1095" t="s">
        <v>134</v>
      </c>
      <c r="CS1095" t="s">
        <v>134</v>
      </c>
      <c r="CT1095" t="s">
        <v>132</v>
      </c>
      <c r="CU1095" t="s">
        <v>134</v>
      </c>
      <c r="CV1095" t="s">
        <v>132</v>
      </c>
      <c r="CW1095" t="s">
        <v>132</v>
      </c>
      <c r="CX1095" s="5">
        <v>16702351388</v>
      </c>
      <c r="CY1095" t="s">
        <v>432</v>
      </c>
      <c r="CZ1095" t="s">
        <v>132</v>
      </c>
      <c r="DA1095" t="s">
        <v>134</v>
      </c>
      <c r="DB1095" t="s">
        <v>113</v>
      </c>
    </row>
    <row r="1096" spans="1:111" ht="14.45" customHeight="1" x14ac:dyDescent="0.25">
      <c r="A1096" t="s">
        <v>437</v>
      </c>
      <c r="B1096" t="s">
        <v>187</v>
      </c>
      <c r="C1096" s="1">
        <v>44734.023315393519</v>
      </c>
      <c r="D1096" s="1">
        <v>44837</v>
      </c>
      <c r="E1096" t="s">
        <v>170</v>
      </c>
      <c r="G1096" t="s">
        <v>113</v>
      </c>
      <c r="H1096" t="s">
        <v>113</v>
      </c>
      <c r="I1096" t="s">
        <v>113</v>
      </c>
      <c r="J1096" t="s">
        <v>293</v>
      </c>
      <c r="K1096" t="s">
        <v>294</v>
      </c>
      <c r="L1096" t="s">
        <v>295</v>
      </c>
      <c r="M1096" t="s">
        <v>296</v>
      </c>
      <c r="N1096" t="s">
        <v>117</v>
      </c>
      <c r="O1096" t="s">
        <v>118</v>
      </c>
      <c r="P1096" s="4">
        <v>96950</v>
      </c>
      <c r="Q1096" t="s">
        <v>119</v>
      </c>
      <c r="S1096" s="5">
        <v>16703223311</v>
      </c>
      <c r="T1096">
        <v>4504</v>
      </c>
      <c r="U1096">
        <v>72111</v>
      </c>
      <c r="V1096" t="s">
        <v>120</v>
      </c>
      <c r="X1096" t="s">
        <v>142</v>
      </c>
      <c r="Y1096" t="s">
        <v>297</v>
      </c>
      <c r="AA1096" t="s">
        <v>298</v>
      </c>
      <c r="AB1096" t="s">
        <v>295</v>
      </c>
      <c r="AC1096" t="s">
        <v>296</v>
      </c>
      <c r="AD1096" t="s">
        <v>117</v>
      </c>
      <c r="AE1096" t="s">
        <v>118</v>
      </c>
      <c r="AF1096" s="4">
        <v>96950</v>
      </c>
      <c r="AG1096" t="s">
        <v>119</v>
      </c>
      <c r="AI1096" s="5">
        <v>16703223311</v>
      </c>
      <c r="AJ1096">
        <v>4504</v>
      </c>
      <c r="AK1096" t="s">
        <v>299</v>
      </c>
      <c r="BC1096" t="str">
        <f>"37-1011.00"</f>
        <v>37-1011.00</v>
      </c>
      <c r="BD1096" t="s">
        <v>438</v>
      </c>
      <c r="BE1096" t="s">
        <v>439</v>
      </c>
      <c r="BF1096" t="s">
        <v>440</v>
      </c>
      <c r="BG1096">
        <v>6</v>
      </c>
      <c r="BH1096">
        <v>6</v>
      </c>
      <c r="BI1096" s="1">
        <v>44835</v>
      </c>
      <c r="BJ1096" s="1">
        <v>45199</v>
      </c>
      <c r="BK1096" s="1">
        <v>44837</v>
      </c>
      <c r="BL1096" s="1">
        <v>45199</v>
      </c>
      <c r="BM1096">
        <v>40</v>
      </c>
      <c r="BN1096">
        <v>0</v>
      </c>
      <c r="BO1096">
        <v>8</v>
      </c>
      <c r="BP1096">
        <v>8</v>
      </c>
      <c r="BQ1096">
        <v>8</v>
      </c>
      <c r="BR1096">
        <v>8</v>
      </c>
      <c r="BS1096">
        <v>8</v>
      </c>
      <c r="BT1096">
        <v>0</v>
      </c>
      <c r="BU1096" t="str">
        <f>"8:00 AM"</f>
        <v>8:00 AM</v>
      </c>
      <c r="BV1096" t="str">
        <f>"5:00 PM"</f>
        <v>5:00 PM</v>
      </c>
      <c r="BW1096" t="s">
        <v>164</v>
      </c>
      <c r="BX1096">
        <v>0</v>
      </c>
      <c r="BY1096">
        <v>12</v>
      </c>
      <c r="BZ1096" t="s">
        <v>134</v>
      </c>
      <c r="CA1096">
        <v>6</v>
      </c>
      <c r="CB1096" t="s">
        <v>441</v>
      </c>
      <c r="CC1096" t="s">
        <v>293</v>
      </c>
      <c r="CD1096" t="s">
        <v>295</v>
      </c>
      <c r="CE1096" t="s">
        <v>117</v>
      </c>
      <c r="CF1096" t="s">
        <v>118</v>
      </c>
      <c r="CG1096" s="4">
        <v>96950</v>
      </c>
      <c r="CH1096" s="2">
        <v>11.42</v>
      </c>
      <c r="CI1096" s="2">
        <v>11.42</v>
      </c>
      <c r="CJ1096" s="2">
        <v>17.13</v>
      </c>
      <c r="CK1096" s="2">
        <v>17.13</v>
      </c>
      <c r="CL1096" t="s">
        <v>131</v>
      </c>
      <c r="CM1096" t="s">
        <v>304</v>
      </c>
      <c r="CN1096" t="s">
        <v>133</v>
      </c>
      <c r="CP1096" t="s">
        <v>113</v>
      </c>
      <c r="CQ1096" t="s">
        <v>134</v>
      </c>
      <c r="CR1096" t="s">
        <v>113</v>
      </c>
      <c r="CS1096" t="s">
        <v>134</v>
      </c>
      <c r="CT1096" t="s">
        <v>132</v>
      </c>
      <c r="CU1096" t="s">
        <v>134</v>
      </c>
      <c r="CV1096" t="s">
        <v>134</v>
      </c>
      <c r="CW1096" t="s">
        <v>342</v>
      </c>
      <c r="CX1096" s="5">
        <v>16703223311</v>
      </c>
      <c r="CY1096" t="s">
        <v>306</v>
      </c>
      <c r="CZ1096" t="s">
        <v>307</v>
      </c>
      <c r="DA1096" t="s">
        <v>134</v>
      </c>
      <c r="DB1096" t="s">
        <v>113</v>
      </c>
      <c r="DC1096" t="s">
        <v>308</v>
      </c>
      <c r="DD1096" t="s">
        <v>309</v>
      </c>
      <c r="DE1096" t="s">
        <v>246</v>
      </c>
      <c r="DF1096" t="s">
        <v>310</v>
      </c>
      <c r="DG1096" t="s">
        <v>311</v>
      </c>
    </row>
    <row r="1097" spans="1:111" ht="14.45" customHeight="1" x14ac:dyDescent="0.25">
      <c r="A1097" t="s">
        <v>442</v>
      </c>
      <c r="B1097" t="s">
        <v>356</v>
      </c>
      <c r="C1097" s="1">
        <v>44725.909601736108</v>
      </c>
      <c r="D1097" s="1">
        <v>44837</v>
      </c>
      <c r="E1097" t="s">
        <v>170</v>
      </c>
      <c r="G1097" t="s">
        <v>113</v>
      </c>
      <c r="H1097" t="s">
        <v>113</v>
      </c>
      <c r="I1097" t="s">
        <v>113</v>
      </c>
      <c r="J1097" t="s">
        <v>443</v>
      </c>
      <c r="L1097" t="s">
        <v>444</v>
      </c>
      <c r="M1097" t="s">
        <v>445</v>
      </c>
      <c r="N1097" t="s">
        <v>446</v>
      </c>
      <c r="O1097" t="s">
        <v>118</v>
      </c>
      <c r="P1097" s="4">
        <v>96950</v>
      </c>
      <c r="Q1097" t="s">
        <v>119</v>
      </c>
      <c r="S1097" s="5">
        <v>16704836526</v>
      </c>
      <c r="U1097">
        <v>561320</v>
      </c>
      <c r="V1097" t="s">
        <v>120</v>
      </c>
      <c r="X1097" t="s">
        <v>447</v>
      </c>
      <c r="Y1097" t="s">
        <v>448</v>
      </c>
      <c r="Z1097" t="s">
        <v>449</v>
      </c>
      <c r="AA1097" t="s">
        <v>450</v>
      </c>
      <c r="AB1097" t="s">
        <v>444</v>
      </c>
      <c r="AC1097" t="s">
        <v>445</v>
      </c>
      <c r="AD1097" t="s">
        <v>446</v>
      </c>
      <c r="AE1097" t="s">
        <v>118</v>
      </c>
      <c r="AF1097" s="4">
        <v>96950</v>
      </c>
      <c r="AG1097" t="s">
        <v>119</v>
      </c>
      <c r="AI1097" s="5">
        <v>16704836526</v>
      </c>
      <c r="AK1097" t="s">
        <v>451</v>
      </c>
      <c r="BC1097" t="str">
        <f>"49-9071.00"</f>
        <v>49-9071.00</v>
      </c>
      <c r="BD1097" t="s">
        <v>240</v>
      </c>
      <c r="BE1097" t="s">
        <v>452</v>
      </c>
      <c r="BF1097" t="s">
        <v>453</v>
      </c>
      <c r="BG1097">
        <v>15</v>
      </c>
      <c r="BI1097" s="1">
        <v>44835</v>
      </c>
      <c r="BJ1097" s="1">
        <v>45199</v>
      </c>
      <c r="BM1097">
        <v>40</v>
      </c>
      <c r="BN1097">
        <v>0</v>
      </c>
      <c r="BO1097">
        <v>8</v>
      </c>
      <c r="BP1097">
        <v>8</v>
      </c>
      <c r="BQ1097">
        <v>8</v>
      </c>
      <c r="BR1097">
        <v>8</v>
      </c>
      <c r="BS1097">
        <v>8</v>
      </c>
      <c r="BT1097">
        <v>0</v>
      </c>
      <c r="BU1097" t="str">
        <f>"8:00 AM"</f>
        <v>8:00 AM</v>
      </c>
      <c r="BV1097" t="str">
        <f>"5:00 PM"</f>
        <v>5:00 PM</v>
      </c>
      <c r="BW1097" t="s">
        <v>164</v>
      </c>
      <c r="BX1097">
        <v>0</v>
      </c>
      <c r="BY1097">
        <v>12</v>
      </c>
      <c r="BZ1097" t="s">
        <v>113</v>
      </c>
      <c r="CB1097" s="3" t="s">
        <v>454</v>
      </c>
      <c r="CC1097" t="s">
        <v>444</v>
      </c>
      <c r="CD1097" t="s">
        <v>445</v>
      </c>
      <c r="CE1097" t="s">
        <v>446</v>
      </c>
      <c r="CF1097" t="s">
        <v>118</v>
      </c>
      <c r="CG1097" s="4">
        <v>96950</v>
      </c>
      <c r="CH1097" s="2">
        <v>8.7200000000000006</v>
      </c>
      <c r="CI1097" s="2">
        <v>8.7200000000000006</v>
      </c>
      <c r="CJ1097" s="2">
        <v>13.08</v>
      </c>
      <c r="CK1097" s="2">
        <v>13.08</v>
      </c>
      <c r="CL1097" t="s">
        <v>131</v>
      </c>
      <c r="CM1097" t="s">
        <v>228</v>
      </c>
      <c r="CN1097" t="s">
        <v>133</v>
      </c>
      <c r="CP1097" t="s">
        <v>134</v>
      </c>
      <c r="CQ1097" t="s">
        <v>134</v>
      </c>
      <c r="CR1097" t="s">
        <v>113</v>
      </c>
      <c r="CS1097" t="s">
        <v>134</v>
      </c>
      <c r="CT1097" t="s">
        <v>132</v>
      </c>
      <c r="CU1097" t="s">
        <v>134</v>
      </c>
      <c r="CV1097" t="s">
        <v>132</v>
      </c>
      <c r="CW1097" t="s">
        <v>455</v>
      </c>
      <c r="CX1097" s="5">
        <v>16704836526</v>
      </c>
      <c r="CY1097" t="s">
        <v>451</v>
      </c>
      <c r="CZ1097" t="s">
        <v>132</v>
      </c>
      <c r="DA1097" t="s">
        <v>134</v>
      </c>
      <c r="DB1097" t="s">
        <v>113</v>
      </c>
    </row>
    <row r="1098" spans="1:111" ht="14.45" customHeight="1" x14ac:dyDescent="0.25">
      <c r="A1098" t="s">
        <v>456</v>
      </c>
      <c r="B1098" t="s">
        <v>187</v>
      </c>
      <c r="C1098" s="1">
        <v>44731.868181018515</v>
      </c>
      <c r="D1098" s="1">
        <v>44837</v>
      </c>
      <c r="E1098" t="s">
        <v>112</v>
      </c>
      <c r="F1098" s="1">
        <v>44833.833333333336</v>
      </c>
      <c r="G1098" t="s">
        <v>113</v>
      </c>
      <c r="H1098" t="s">
        <v>113</v>
      </c>
      <c r="I1098" t="s">
        <v>113</v>
      </c>
      <c r="J1098" t="s">
        <v>457</v>
      </c>
      <c r="K1098" t="s">
        <v>458</v>
      </c>
      <c r="L1098" t="s">
        <v>459</v>
      </c>
      <c r="M1098" t="s">
        <v>132</v>
      </c>
      <c r="N1098" t="s">
        <v>141</v>
      </c>
      <c r="O1098" t="s">
        <v>118</v>
      </c>
      <c r="P1098" s="4">
        <v>96950</v>
      </c>
      <c r="Q1098" t="s">
        <v>119</v>
      </c>
      <c r="R1098" t="s">
        <v>132</v>
      </c>
      <c r="S1098" s="5">
        <v>16702340801</v>
      </c>
      <c r="U1098">
        <v>44419</v>
      </c>
      <c r="V1098" t="s">
        <v>120</v>
      </c>
      <c r="X1098" t="s">
        <v>220</v>
      </c>
      <c r="Y1098" t="s">
        <v>460</v>
      </c>
      <c r="Z1098" t="s">
        <v>461</v>
      </c>
      <c r="AA1098" t="s">
        <v>462</v>
      </c>
      <c r="AB1098" t="s">
        <v>463</v>
      </c>
      <c r="AC1098" t="s">
        <v>132</v>
      </c>
      <c r="AD1098" t="s">
        <v>203</v>
      </c>
      <c r="AE1098" t="s">
        <v>118</v>
      </c>
      <c r="AF1098" s="4">
        <v>96913</v>
      </c>
      <c r="AG1098" t="s">
        <v>119</v>
      </c>
      <c r="AH1098" t="s">
        <v>132</v>
      </c>
      <c r="AI1098" s="5">
        <v>16718981741</v>
      </c>
      <c r="AK1098" t="s">
        <v>464</v>
      </c>
      <c r="BC1098" t="str">
        <f>"41-4012.00"</f>
        <v>41-4012.00</v>
      </c>
      <c r="BD1098" t="s">
        <v>465</v>
      </c>
      <c r="BE1098" t="s">
        <v>466</v>
      </c>
      <c r="BF1098" t="s">
        <v>467</v>
      </c>
      <c r="BG1098">
        <v>2</v>
      </c>
      <c r="BH1098">
        <v>2</v>
      </c>
      <c r="BI1098" s="1">
        <v>44835</v>
      </c>
      <c r="BJ1098" s="1">
        <v>45199</v>
      </c>
      <c r="BK1098" s="1">
        <v>44837</v>
      </c>
      <c r="BL1098" s="1">
        <v>45199</v>
      </c>
      <c r="BM1098">
        <v>40</v>
      </c>
      <c r="BN1098">
        <v>0</v>
      </c>
      <c r="BO1098">
        <v>8</v>
      </c>
      <c r="BP1098">
        <v>8</v>
      </c>
      <c r="BQ1098">
        <v>8</v>
      </c>
      <c r="BR1098">
        <v>8</v>
      </c>
      <c r="BS1098">
        <v>8</v>
      </c>
      <c r="BT1098">
        <v>0</v>
      </c>
      <c r="BU1098" t="str">
        <f>"8:00 AM"</f>
        <v>8:00 AM</v>
      </c>
      <c r="BV1098" t="str">
        <f>"5:00 PM"</f>
        <v>5:00 PM</v>
      </c>
      <c r="BW1098" t="s">
        <v>164</v>
      </c>
      <c r="BX1098">
        <v>0</v>
      </c>
      <c r="BY1098">
        <v>12</v>
      </c>
      <c r="BZ1098" t="s">
        <v>113</v>
      </c>
      <c r="CB1098" t="s">
        <v>132</v>
      </c>
      <c r="CC1098" t="s">
        <v>459</v>
      </c>
      <c r="CD1098" t="s">
        <v>132</v>
      </c>
      <c r="CE1098" t="s">
        <v>141</v>
      </c>
      <c r="CF1098" t="s">
        <v>118</v>
      </c>
      <c r="CG1098" s="4">
        <v>96950</v>
      </c>
      <c r="CH1098" s="2">
        <v>10.26</v>
      </c>
      <c r="CI1098" s="2">
        <v>10.26</v>
      </c>
      <c r="CJ1098" s="2">
        <v>15.39</v>
      </c>
      <c r="CK1098" s="2">
        <v>15.39</v>
      </c>
      <c r="CL1098" t="s">
        <v>131</v>
      </c>
      <c r="CM1098" t="s">
        <v>132</v>
      </c>
      <c r="CN1098" t="s">
        <v>133</v>
      </c>
      <c r="CP1098" t="s">
        <v>113</v>
      </c>
      <c r="CQ1098" t="s">
        <v>134</v>
      </c>
      <c r="CR1098" t="s">
        <v>113</v>
      </c>
      <c r="CS1098" t="s">
        <v>134</v>
      </c>
      <c r="CT1098" t="s">
        <v>132</v>
      </c>
      <c r="CU1098" t="s">
        <v>134</v>
      </c>
      <c r="CV1098" t="s">
        <v>132</v>
      </c>
      <c r="CW1098" t="s">
        <v>468</v>
      </c>
      <c r="CX1098" s="5">
        <v>16702340801</v>
      </c>
      <c r="CY1098" t="s">
        <v>469</v>
      </c>
      <c r="CZ1098" t="s">
        <v>132</v>
      </c>
      <c r="DA1098" t="s">
        <v>134</v>
      </c>
      <c r="DB1098" t="s">
        <v>113</v>
      </c>
    </row>
    <row r="1099" spans="1:111" ht="14.45" customHeight="1" x14ac:dyDescent="0.25">
      <c r="A1099" t="s">
        <v>470</v>
      </c>
      <c r="B1099" t="s">
        <v>356</v>
      </c>
      <c r="C1099" s="1">
        <v>44725.346351736109</v>
      </c>
      <c r="D1099" s="1">
        <v>44837</v>
      </c>
      <c r="E1099" t="s">
        <v>170</v>
      </c>
      <c r="G1099" t="s">
        <v>113</v>
      </c>
      <c r="H1099" t="s">
        <v>113</v>
      </c>
      <c r="I1099" t="s">
        <v>113</v>
      </c>
      <c r="J1099" t="s">
        <v>471</v>
      </c>
      <c r="K1099" t="s">
        <v>472</v>
      </c>
      <c r="L1099" t="s">
        <v>473</v>
      </c>
      <c r="M1099" t="s">
        <v>474</v>
      </c>
      <c r="N1099" t="s">
        <v>117</v>
      </c>
      <c r="O1099" t="s">
        <v>118</v>
      </c>
      <c r="P1099" s="4">
        <v>96950</v>
      </c>
      <c r="Q1099" t="s">
        <v>119</v>
      </c>
      <c r="S1099" s="5">
        <v>16702872161</v>
      </c>
      <c r="U1099">
        <v>561612</v>
      </c>
      <c r="V1099" t="s">
        <v>120</v>
      </c>
      <c r="X1099" t="s">
        <v>475</v>
      </c>
      <c r="Y1099" t="s">
        <v>476</v>
      </c>
      <c r="AA1099" t="s">
        <v>477</v>
      </c>
      <c r="AB1099" t="s">
        <v>473</v>
      </c>
      <c r="AC1099" t="s">
        <v>474</v>
      </c>
      <c r="AD1099" t="s">
        <v>117</v>
      </c>
      <c r="AE1099" t="s">
        <v>118</v>
      </c>
      <c r="AF1099" s="4">
        <v>96950</v>
      </c>
      <c r="AG1099" t="s">
        <v>119</v>
      </c>
      <c r="AI1099" s="5">
        <v>16702872161</v>
      </c>
      <c r="AK1099" t="s">
        <v>478</v>
      </c>
      <c r="BC1099" t="str">
        <f>"37-2011.00"</f>
        <v>37-2011.00</v>
      </c>
      <c r="BD1099" t="s">
        <v>125</v>
      </c>
      <c r="BE1099" t="s">
        <v>479</v>
      </c>
      <c r="BF1099" t="s">
        <v>480</v>
      </c>
      <c r="BG1099">
        <v>2</v>
      </c>
      <c r="BI1099" s="1">
        <v>44835</v>
      </c>
      <c r="BJ1099" s="1">
        <v>45199</v>
      </c>
      <c r="BM1099">
        <v>35</v>
      </c>
      <c r="BN1099">
        <v>0</v>
      </c>
      <c r="BO1099">
        <v>7</v>
      </c>
      <c r="BP1099">
        <v>7</v>
      </c>
      <c r="BQ1099">
        <v>7</v>
      </c>
      <c r="BR1099">
        <v>7</v>
      </c>
      <c r="BS1099">
        <v>7</v>
      </c>
      <c r="BT1099">
        <v>0</v>
      </c>
      <c r="BU1099" t="str">
        <f>"8:00 AM"</f>
        <v>8:00 AM</v>
      </c>
      <c r="BV1099" t="str">
        <f>"4:00 PM"</f>
        <v>4:00 PM</v>
      </c>
      <c r="BW1099" t="s">
        <v>164</v>
      </c>
      <c r="BX1099">
        <v>0</v>
      </c>
      <c r="BY1099">
        <v>12</v>
      </c>
      <c r="BZ1099" t="s">
        <v>113</v>
      </c>
      <c r="CB1099" t="s">
        <v>481</v>
      </c>
      <c r="CC1099" t="s">
        <v>473</v>
      </c>
      <c r="CD1099" t="s">
        <v>482</v>
      </c>
      <c r="CE1099" t="s">
        <v>117</v>
      </c>
      <c r="CF1099" t="s">
        <v>118</v>
      </c>
      <c r="CG1099" s="4">
        <v>96950</v>
      </c>
      <c r="CH1099" s="2">
        <v>7.93</v>
      </c>
      <c r="CI1099" s="2">
        <v>7.93</v>
      </c>
      <c r="CJ1099" s="2">
        <v>11.9</v>
      </c>
      <c r="CK1099" s="2">
        <v>11.9</v>
      </c>
      <c r="CL1099" t="s">
        <v>131</v>
      </c>
      <c r="CM1099" t="s">
        <v>132</v>
      </c>
      <c r="CN1099" t="s">
        <v>133</v>
      </c>
      <c r="CP1099" t="s">
        <v>113</v>
      </c>
      <c r="CQ1099" t="s">
        <v>134</v>
      </c>
      <c r="CR1099" t="s">
        <v>113</v>
      </c>
      <c r="CS1099" t="s">
        <v>134</v>
      </c>
      <c r="CT1099" t="s">
        <v>132</v>
      </c>
      <c r="CU1099" t="s">
        <v>134</v>
      </c>
      <c r="CV1099" t="s">
        <v>132</v>
      </c>
      <c r="CW1099" t="s">
        <v>483</v>
      </c>
      <c r="CX1099" s="5">
        <v>16702872161</v>
      </c>
      <c r="CY1099" t="s">
        <v>484</v>
      </c>
      <c r="CZ1099" t="s">
        <v>132</v>
      </c>
      <c r="DA1099" t="s">
        <v>134</v>
      </c>
      <c r="DB1099" t="s">
        <v>113</v>
      </c>
      <c r="DC1099" t="s">
        <v>475</v>
      </c>
      <c r="DD1099" t="s">
        <v>485</v>
      </c>
      <c r="DF1099" t="s">
        <v>471</v>
      </c>
      <c r="DG1099" t="s">
        <v>484</v>
      </c>
    </row>
    <row r="1100" spans="1:111" ht="14.45" customHeight="1" x14ac:dyDescent="0.25">
      <c r="A1100" t="s">
        <v>486</v>
      </c>
      <c r="B1100" t="s">
        <v>187</v>
      </c>
      <c r="C1100" s="1">
        <v>44734.036438773146</v>
      </c>
      <c r="D1100" s="1">
        <v>44837</v>
      </c>
      <c r="E1100" t="s">
        <v>170</v>
      </c>
      <c r="G1100" t="s">
        <v>113</v>
      </c>
      <c r="H1100" t="s">
        <v>113</v>
      </c>
      <c r="I1100" t="s">
        <v>113</v>
      </c>
      <c r="J1100" t="s">
        <v>314</v>
      </c>
      <c r="K1100" t="s">
        <v>294</v>
      </c>
      <c r="L1100" t="s">
        <v>295</v>
      </c>
      <c r="M1100" t="s">
        <v>296</v>
      </c>
      <c r="N1100" t="s">
        <v>117</v>
      </c>
      <c r="O1100" t="s">
        <v>118</v>
      </c>
      <c r="P1100" s="4">
        <v>96950</v>
      </c>
      <c r="Q1100" t="s">
        <v>119</v>
      </c>
      <c r="S1100" s="5" t="s">
        <v>487</v>
      </c>
      <c r="T1100">
        <v>4504</v>
      </c>
      <c r="U1100">
        <v>72111</v>
      </c>
      <c r="V1100" t="s">
        <v>120</v>
      </c>
      <c r="X1100" t="s">
        <v>142</v>
      </c>
      <c r="Y1100" t="s">
        <v>297</v>
      </c>
      <c r="AA1100" t="s">
        <v>298</v>
      </c>
      <c r="AB1100" t="s">
        <v>295</v>
      </c>
      <c r="AC1100" t="s">
        <v>296</v>
      </c>
      <c r="AD1100" t="s">
        <v>117</v>
      </c>
      <c r="AE1100" t="s">
        <v>118</v>
      </c>
      <c r="AF1100" s="4">
        <v>96950</v>
      </c>
      <c r="AG1100" t="s">
        <v>119</v>
      </c>
      <c r="AI1100" s="5">
        <v>16703223311</v>
      </c>
      <c r="AJ1100">
        <v>4504</v>
      </c>
      <c r="AK1100" t="s">
        <v>488</v>
      </c>
      <c r="BC1100" t="str">
        <f>"11-3061.00"</f>
        <v>11-3061.00</v>
      </c>
      <c r="BD1100" t="s">
        <v>489</v>
      </c>
      <c r="BE1100" t="s">
        <v>490</v>
      </c>
      <c r="BF1100" t="s">
        <v>491</v>
      </c>
      <c r="BG1100">
        <v>2</v>
      </c>
      <c r="BH1100">
        <v>2</v>
      </c>
      <c r="BI1100" s="1">
        <v>44835</v>
      </c>
      <c r="BJ1100" s="1">
        <v>45199</v>
      </c>
      <c r="BK1100" s="1">
        <v>44837</v>
      </c>
      <c r="BL1100" s="1">
        <v>45199</v>
      </c>
      <c r="BM1100">
        <v>40</v>
      </c>
      <c r="BN1100">
        <v>0</v>
      </c>
      <c r="BO1100">
        <v>8</v>
      </c>
      <c r="BP1100">
        <v>8</v>
      </c>
      <c r="BQ1100">
        <v>8</v>
      </c>
      <c r="BR1100">
        <v>8</v>
      </c>
      <c r="BS1100">
        <v>8</v>
      </c>
      <c r="BT1100">
        <v>0</v>
      </c>
      <c r="BU1100" t="str">
        <f>"8:00 AM"</f>
        <v>8:00 AM</v>
      </c>
      <c r="BV1100" t="str">
        <f>"5:00 PM"</f>
        <v>5:00 PM</v>
      </c>
      <c r="BW1100" t="s">
        <v>164</v>
      </c>
      <c r="BX1100">
        <v>0</v>
      </c>
      <c r="BY1100">
        <v>48</v>
      </c>
      <c r="BZ1100" t="s">
        <v>134</v>
      </c>
      <c r="CA1100">
        <v>6</v>
      </c>
      <c r="CB1100" t="e">
        <f>-ABLE TO READ, write AND understand foreign language (Chinese OR KOREAN language)
-Experience ON technology skills OF Procurement software, presentation software, Enterprise resource planning ERP software, Electronic mail software, data base user interface AND query software
-KNOWLEDGE OF economic AND accounting PRINCIPLES AND practices, THE financial markets, banking AND analysis AND reporting OF financial data.
-ABLE TO SPEAK, write AND understand THE English language
-ABLE TO meet customers NEEDS assessment, MEETING QUALITY STANDARDS FOR SERVICES, AND EVALUATION OF CUSTOMER SATISFACTION.
-ABLE TO WORK ON FLEXIBLE schedule including WEEKENDS, weekdays, HOLIDAYS etc.
 -KNOWLEDGE OF business AND management PRINCIPLES involved IN strategic planning, resource allocation, human resource modeling, leadership technique, production methods, AND coordination OF people AND resources.</f>
        <v>#NAME?</v>
      </c>
      <c r="CC1100" t="s">
        <v>295</v>
      </c>
      <c r="CD1100" t="s">
        <v>296</v>
      </c>
      <c r="CE1100" t="s">
        <v>117</v>
      </c>
      <c r="CF1100" t="s">
        <v>118</v>
      </c>
      <c r="CG1100" s="4">
        <v>96950</v>
      </c>
      <c r="CH1100" s="2">
        <v>21.85</v>
      </c>
      <c r="CI1100" s="2">
        <v>21.85</v>
      </c>
      <c r="CJ1100" s="2">
        <v>0</v>
      </c>
      <c r="CK1100" s="2">
        <v>0</v>
      </c>
      <c r="CL1100" t="s">
        <v>131</v>
      </c>
      <c r="CM1100" t="s">
        <v>304</v>
      </c>
      <c r="CN1100" t="s">
        <v>133</v>
      </c>
      <c r="CP1100" t="s">
        <v>113</v>
      </c>
      <c r="CQ1100" t="s">
        <v>134</v>
      </c>
      <c r="CR1100" t="s">
        <v>113</v>
      </c>
      <c r="CS1100" t="s">
        <v>113</v>
      </c>
      <c r="CT1100" t="s">
        <v>132</v>
      </c>
      <c r="CU1100" t="s">
        <v>134</v>
      </c>
      <c r="CV1100" t="s">
        <v>134</v>
      </c>
      <c r="CW1100" t="s">
        <v>342</v>
      </c>
      <c r="CX1100" s="5">
        <v>16703223311</v>
      </c>
      <c r="CY1100" t="s">
        <v>306</v>
      </c>
      <c r="CZ1100" t="s">
        <v>307</v>
      </c>
      <c r="DA1100" t="s">
        <v>134</v>
      </c>
      <c r="DB1100" t="s">
        <v>113</v>
      </c>
      <c r="DC1100" t="s">
        <v>308</v>
      </c>
      <c r="DD1100" t="s">
        <v>309</v>
      </c>
      <c r="DE1100" t="s">
        <v>246</v>
      </c>
      <c r="DF1100" t="s">
        <v>310</v>
      </c>
      <c r="DG1100" t="s">
        <v>311</v>
      </c>
    </row>
    <row r="1101" spans="1:111" ht="14.45" customHeight="1" x14ac:dyDescent="0.25">
      <c r="A1101" t="s">
        <v>492</v>
      </c>
      <c r="B1101" t="s">
        <v>187</v>
      </c>
      <c r="C1101" s="1">
        <v>44733.999868634259</v>
      </c>
      <c r="D1101" s="1">
        <v>44837</v>
      </c>
      <c r="E1101" t="s">
        <v>170</v>
      </c>
      <c r="G1101" t="s">
        <v>113</v>
      </c>
      <c r="H1101" t="s">
        <v>113</v>
      </c>
      <c r="I1101" t="s">
        <v>113</v>
      </c>
      <c r="J1101" t="s">
        <v>293</v>
      </c>
      <c r="K1101" t="s">
        <v>294</v>
      </c>
      <c r="L1101" t="s">
        <v>295</v>
      </c>
      <c r="M1101" t="s">
        <v>296</v>
      </c>
      <c r="N1101" t="s">
        <v>117</v>
      </c>
      <c r="O1101" t="s">
        <v>118</v>
      </c>
      <c r="P1101" s="4">
        <v>96950</v>
      </c>
      <c r="Q1101" t="s">
        <v>119</v>
      </c>
      <c r="S1101" s="5">
        <v>16703223311</v>
      </c>
      <c r="T1101">
        <v>4504</v>
      </c>
      <c r="U1101">
        <v>72111</v>
      </c>
      <c r="V1101" t="s">
        <v>120</v>
      </c>
      <c r="X1101" t="s">
        <v>142</v>
      </c>
      <c r="Y1101" t="s">
        <v>297</v>
      </c>
      <c r="AA1101" t="s">
        <v>298</v>
      </c>
      <c r="AB1101" t="s">
        <v>295</v>
      </c>
      <c r="AC1101" t="s">
        <v>296</v>
      </c>
      <c r="AD1101" t="s">
        <v>117</v>
      </c>
      <c r="AE1101" t="s">
        <v>118</v>
      </c>
      <c r="AF1101" s="4">
        <v>96950</v>
      </c>
      <c r="AG1101" t="s">
        <v>119</v>
      </c>
      <c r="AI1101" s="5">
        <v>16703223311</v>
      </c>
      <c r="AJ1101">
        <v>4504</v>
      </c>
      <c r="AK1101" t="s">
        <v>299</v>
      </c>
      <c r="BC1101" t="str">
        <f>"35-3011.00"</f>
        <v>35-3011.00</v>
      </c>
      <c r="BD1101" t="s">
        <v>493</v>
      </c>
      <c r="BE1101" t="s">
        <v>494</v>
      </c>
      <c r="BF1101" t="s">
        <v>495</v>
      </c>
      <c r="BG1101">
        <v>2</v>
      </c>
      <c r="BH1101">
        <v>2</v>
      </c>
      <c r="BI1101" s="1">
        <v>44835</v>
      </c>
      <c r="BJ1101" s="1">
        <v>45199</v>
      </c>
      <c r="BK1101" s="1">
        <v>44837</v>
      </c>
      <c r="BL1101" s="1">
        <v>45199</v>
      </c>
      <c r="BM1101">
        <v>40</v>
      </c>
      <c r="BN1101">
        <v>0</v>
      </c>
      <c r="BO1101">
        <v>8</v>
      </c>
      <c r="BP1101">
        <v>8</v>
      </c>
      <c r="BQ1101">
        <v>8</v>
      </c>
      <c r="BR1101">
        <v>8</v>
      </c>
      <c r="BS1101">
        <v>8</v>
      </c>
      <c r="BT1101">
        <v>0</v>
      </c>
      <c r="BU1101" t="str">
        <f>"8:00 AM"</f>
        <v>8:00 AM</v>
      </c>
      <c r="BV1101" t="str">
        <f>"5:00 PM"</f>
        <v>5:00 PM</v>
      </c>
      <c r="BW1101" t="s">
        <v>164</v>
      </c>
      <c r="BX1101">
        <v>0</v>
      </c>
      <c r="BY1101">
        <v>12</v>
      </c>
      <c r="BZ1101" t="s">
        <v>113</v>
      </c>
      <c r="CB1101" t="s">
        <v>496</v>
      </c>
      <c r="CC1101" t="s">
        <v>295</v>
      </c>
      <c r="CD1101" t="s">
        <v>296</v>
      </c>
      <c r="CE1101" t="s">
        <v>117</v>
      </c>
      <c r="CF1101" t="s">
        <v>118</v>
      </c>
      <c r="CG1101" s="4">
        <v>96950</v>
      </c>
      <c r="CH1101" s="2">
        <v>7.79</v>
      </c>
      <c r="CI1101" s="2">
        <v>7.79</v>
      </c>
      <c r="CJ1101" s="2">
        <v>11.69</v>
      </c>
      <c r="CK1101" s="2">
        <v>11.69</v>
      </c>
      <c r="CL1101" t="s">
        <v>131</v>
      </c>
      <c r="CM1101" t="s">
        <v>304</v>
      </c>
      <c r="CN1101" t="s">
        <v>133</v>
      </c>
      <c r="CP1101" t="s">
        <v>113</v>
      </c>
      <c r="CQ1101" t="s">
        <v>134</v>
      </c>
      <c r="CR1101" t="s">
        <v>113</v>
      </c>
      <c r="CS1101" t="s">
        <v>134</v>
      </c>
      <c r="CT1101" t="s">
        <v>132</v>
      </c>
      <c r="CU1101" t="s">
        <v>134</v>
      </c>
      <c r="CV1101" t="s">
        <v>134</v>
      </c>
      <c r="CW1101" t="s">
        <v>419</v>
      </c>
      <c r="CX1101" s="5">
        <v>16703223311</v>
      </c>
      <c r="CY1101" t="s">
        <v>306</v>
      </c>
      <c r="CZ1101" t="s">
        <v>307</v>
      </c>
      <c r="DA1101" t="s">
        <v>134</v>
      </c>
      <c r="DB1101" t="s">
        <v>113</v>
      </c>
      <c r="DC1101" t="s">
        <v>308</v>
      </c>
      <c r="DD1101" t="s">
        <v>309</v>
      </c>
      <c r="DE1101" t="s">
        <v>246</v>
      </c>
      <c r="DF1101" t="s">
        <v>310</v>
      </c>
      <c r="DG1101" t="s">
        <v>311</v>
      </c>
    </row>
    <row r="1102" spans="1:111" ht="14.45" customHeight="1" x14ac:dyDescent="0.25">
      <c r="A1102" t="s">
        <v>497</v>
      </c>
      <c r="B1102" t="s">
        <v>187</v>
      </c>
      <c r="C1102" s="1">
        <v>44731.962292708333</v>
      </c>
      <c r="D1102" s="1">
        <v>44837</v>
      </c>
      <c r="E1102" t="s">
        <v>170</v>
      </c>
      <c r="G1102" t="s">
        <v>113</v>
      </c>
      <c r="H1102" t="s">
        <v>113</v>
      </c>
      <c r="I1102" t="s">
        <v>113</v>
      </c>
      <c r="J1102" t="s">
        <v>363</v>
      </c>
      <c r="L1102" t="s">
        <v>212</v>
      </c>
      <c r="M1102" t="s">
        <v>190</v>
      </c>
      <c r="N1102" t="s">
        <v>191</v>
      </c>
      <c r="O1102" t="s">
        <v>118</v>
      </c>
      <c r="P1102" s="4">
        <v>96950</v>
      </c>
      <c r="Q1102" t="s">
        <v>119</v>
      </c>
      <c r="R1102" t="s">
        <v>132</v>
      </c>
      <c r="S1102" s="5">
        <v>16703227345</v>
      </c>
      <c r="U1102">
        <v>48831</v>
      </c>
      <c r="V1102" t="s">
        <v>120</v>
      </c>
      <c r="X1102" t="s">
        <v>498</v>
      </c>
      <c r="Y1102" t="s">
        <v>193</v>
      </c>
      <c r="Z1102" t="s">
        <v>194</v>
      </c>
      <c r="AA1102" t="s">
        <v>195</v>
      </c>
      <c r="AB1102" t="s">
        <v>212</v>
      </c>
      <c r="AC1102" t="s">
        <v>190</v>
      </c>
      <c r="AD1102" t="s">
        <v>191</v>
      </c>
      <c r="AE1102" t="s">
        <v>118</v>
      </c>
      <c r="AF1102" s="4">
        <v>96950</v>
      </c>
      <c r="AG1102" t="s">
        <v>119</v>
      </c>
      <c r="AH1102" t="s">
        <v>132</v>
      </c>
      <c r="AI1102" s="5">
        <v>16703227345</v>
      </c>
      <c r="AK1102" t="s">
        <v>196</v>
      </c>
      <c r="AL1102" t="s">
        <v>197</v>
      </c>
      <c r="AM1102" t="s">
        <v>198</v>
      </c>
      <c r="AN1102" t="s">
        <v>199</v>
      </c>
      <c r="AO1102" t="s">
        <v>200</v>
      </c>
      <c r="AP1102" t="s">
        <v>201</v>
      </c>
      <c r="AQ1102" t="s">
        <v>202</v>
      </c>
      <c r="AR1102" t="s">
        <v>203</v>
      </c>
      <c r="AS1102" t="s">
        <v>204</v>
      </c>
      <c r="AT1102" s="4">
        <v>96913</v>
      </c>
      <c r="AU1102" t="s">
        <v>119</v>
      </c>
      <c r="AV1102" t="s">
        <v>132</v>
      </c>
      <c r="AW1102" s="5">
        <v>16716461222</v>
      </c>
      <c r="AX1102">
        <v>111</v>
      </c>
      <c r="AY1102" t="s">
        <v>205</v>
      </c>
      <c r="AZ1102" t="s">
        <v>206</v>
      </c>
      <c r="BA1102" t="s">
        <v>204</v>
      </c>
      <c r="BB1102" t="s">
        <v>207</v>
      </c>
      <c r="BC1102" t="str">
        <f>"49-9041.00"</f>
        <v>49-9041.00</v>
      </c>
      <c r="BD1102" t="s">
        <v>499</v>
      </c>
      <c r="BE1102" t="s">
        <v>500</v>
      </c>
      <c r="BF1102" t="s">
        <v>501</v>
      </c>
      <c r="BG1102">
        <v>4</v>
      </c>
      <c r="BH1102">
        <v>4</v>
      </c>
      <c r="BI1102" s="1">
        <v>44835</v>
      </c>
      <c r="BJ1102" s="1">
        <v>45199</v>
      </c>
      <c r="BK1102" s="1">
        <v>44837</v>
      </c>
      <c r="BL1102" s="1">
        <v>45199</v>
      </c>
      <c r="BM1102">
        <v>40</v>
      </c>
      <c r="BN1102">
        <v>0</v>
      </c>
      <c r="BO1102">
        <v>8</v>
      </c>
      <c r="BP1102">
        <v>8</v>
      </c>
      <c r="BQ1102">
        <v>8</v>
      </c>
      <c r="BR1102">
        <v>8</v>
      </c>
      <c r="BS1102">
        <v>8</v>
      </c>
      <c r="BT1102">
        <v>0</v>
      </c>
      <c r="BU1102" t="str">
        <f>"8:00 AM"</f>
        <v>8:00 AM</v>
      </c>
      <c r="BV1102" t="str">
        <f>"5:00 PM"</f>
        <v>5:00 PM</v>
      </c>
      <c r="BW1102" t="s">
        <v>164</v>
      </c>
      <c r="BX1102">
        <v>0</v>
      </c>
      <c r="BY1102">
        <v>24</v>
      </c>
      <c r="BZ1102" t="s">
        <v>113</v>
      </c>
      <c r="CB1102" t="s">
        <v>502</v>
      </c>
      <c r="CC1102" t="s">
        <v>212</v>
      </c>
      <c r="CD1102" t="s">
        <v>190</v>
      </c>
      <c r="CE1102" t="s">
        <v>191</v>
      </c>
      <c r="CF1102" t="s">
        <v>118</v>
      </c>
      <c r="CG1102" s="4">
        <v>96950</v>
      </c>
      <c r="CH1102" s="2">
        <v>13.76</v>
      </c>
      <c r="CI1102" s="2">
        <v>13.76</v>
      </c>
      <c r="CJ1102" s="2">
        <v>20.64</v>
      </c>
      <c r="CK1102" s="2">
        <v>20.64</v>
      </c>
      <c r="CL1102" t="s">
        <v>131</v>
      </c>
      <c r="CM1102" t="s">
        <v>128</v>
      </c>
      <c r="CN1102" t="s">
        <v>133</v>
      </c>
      <c r="CP1102" t="s">
        <v>134</v>
      </c>
      <c r="CQ1102" t="s">
        <v>134</v>
      </c>
      <c r="CR1102" t="s">
        <v>134</v>
      </c>
      <c r="CS1102" t="s">
        <v>134</v>
      </c>
      <c r="CT1102" t="s">
        <v>132</v>
      </c>
      <c r="CU1102" t="s">
        <v>134</v>
      </c>
      <c r="CV1102" t="s">
        <v>132</v>
      </c>
      <c r="CW1102" t="s">
        <v>503</v>
      </c>
      <c r="CX1102" s="5">
        <v>16703227345</v>
      </c>
      <c r="CY1102" t="s">
        <v>196</v>
      </c>
      <c r="CZ1102" t="s">
        <v>132</v>
      </c>
      <c r="DA1102" t="s">
        <v>134</v>
      </c>
      <c r="DB1102" t="s">
        <v>113</v>
      </c>
      <c r="DC1102" t="s">
        <v>198</v>
      </c>
      <c r="DD1102" t="s">
        <v>199</v>
      </c>
      <c r="DE1102" t="s">
        <v>214</v>
      </c>
      <c r="DF1102" t="s">
        <v>206</v>
      </c>
      <c r="DG1102" t="s">
        <v>504</v>
      </c>
    </row>
    <row r="1103" spans="1:111" ht="14.45" customHeight="1" x14ac:dyDescent="0.25">
      <c r="A1103" t="s">
        <v>505</v>
      </c>
      <c r="B1103" t="s">
        <v>187</v>
      </c>
      <c r="C1103" s="1">
        <v>44731.990784490743</v>
      </c>
      <c r="D1103" s="1">
        <v>44837</v>
      </c>
      <c r="E1103" t="s">
        <v>170</v>
      </c>
      <c r="G1103" t="s">
        <v>113</v>
      </c>
      <c r="H1103" t="s">
        <v>113</v>
      </c>
      <c r="I1103" t="s">
        <v>113</v>
      </c>
      <c r="J1103" t="s">
        <v>506</v>
      </c>
      <c r="L1103" t="s">
        <v>507</v>
      </c>
      <c r="N1103" t="s">
        <v>117</v>
      </c>
      <c r="O1103" t="s">
        <v>118</v>
      </c>
      <c r="P1103" s="4">
        <v>96950</v>
      </c>
      <c r="Q1103" t="s">
        <v>119</v>
      </c>
      <c r="S1103" s="5">
        <v>16702359007</v>
      </c>
      <c r="U1103">
        <v>8111</v>
      </c>
      <c r="V1103" t="s">
        <v>120</v>
      </c>
      <c r="X1103" t="s">
        <v>508</v>
      </c>
      <c r="Y1103" t="s">
        <v>509</v>
      </c>
      <c r="AA1103" t="s">
        <v>390</v>
      </c>
      <c r="AB1103" t="s">
        <v>507</v>
      </c>
      <c r="AD1103" t="s">
        <v>117</v>
      </c>
      <c r="AE1103" t="s">
        <v>118</v>
      </c>
      <c r="AF1103" s="4">
        <v>96950</v>
      </c>
      <c r="AG1103" t="s">
        <v>119</v>
      </c>
      <c r="AI1103" s="5">
        <v>16702353007</v>
      </c>
      <c r="AK1103" t="s">
        <v>510</v>
      </c>
      <c r="BC1103" t="str">
        <f>"49-3023.01"</f>
        <v>49-3023.01</v>
      </c>
      <c r="BD1103" t="s">
        <v>511</v>
      </c>
      <c r="BE1103" t="s">
        <v>512</v>
      </c>
      <c r="BF1103" t="s">
        <v>513</v>
      </c>
      <c r="BG1103">
        <v>3</v>
      </c>
      <c r="BH1103">
        <v>3</v>
      </c>
      <c r="BI1103" s="1">
        <v>44835</v>
      </c>
      <c r="BJ1103" s="1">
        <v>45199</v>
      </c>
      <c r="BK1103" s="1">
        <v>44837</v>
      </c>
      <c r="BL1103" s="1">
        <v>45199</v>
      </c>
      <c r="BM1103">
        <v>35</v>
      </c>
      <c r="BN1103">
        <v>0</v>
      </c>
      <c r="BO1103">
        <v>7</v>
      </c>
      <c r="BP1103">
        <v>7</v>
      </c>
      <c r="BQ1103">
        <v>7</v>
      </c>
      <c r="BR1103">
        <v>7</v>
      </c>
      <c r="BS1103">
        <v>7</v>
      </c>
      <c r="BT1103">
        <v>0</v>
      </c>
      <c r="BU1103" t="str">
        <f>"9:00 AM"</f>
        <v>9:00 AM</v>
      </c>
      <c r="BV1103" t="str">
        <f>"5:00 PM"</f>
        <v>5:00 PM</v>
      </c>
      <c r="BW1103" t="s">
        <v>164</v>
      </c>
      <c r="BX1103">
        <v>0</v>
      </c>
      <c r="BY1103">
        <v>3</v>
      </c>
      <c r="BZ1103" t="s">
        <v>113</v>
      </c>
      <c r="CB1103" t="s">
        <v>408</v>
      </c>
      <c r="CC1103" t="s">
        <v>507</v>
      </c>
      <c r="CE1103" t="s">
        <v>117</v>
      </c>
      <c r="CF1103" t="s">
        <v>118</v>
      </c>
      <c r="CG1103" s="4">
        <v>96950</v>
      </c>
      <c r="CH1103" s="2">
        <v>8.35</v>
      </c>
      <c r="CI1103" s="2">
        <v>8.35</v>
      </c>
      <c r="CJ1103" s="2">
        <v>12.52</v>
      </c>
      <c r="CK1103" s="2">
        <v>12.52</v>
      </c>
      <c r="CL1103" t="s">
        <v>131</v>
      </c>
      <c r="CN1103" t="s">
        <v>133</v>
      </c>
      <c r="CP1103" t="s">
        <v>113</v>
      </c>
      <c r="CQ1103" t="s">
        <v>134</v>
      </c>
      <c r="CR1103" t="s">
        <v>113</v>
      </c>
      <c r="CS1103" t="s">
        <v>134</v>
      </c>
      <c r="CT1103" t="s">
        <v>132</v>
      </c>
      <c r="CU1103" t="s">
        <v>134</v>
      </c>
      <c r="CV1103" t="s">
        <v>132</v>
      </c>
      <c r="CW1103" t="s">
        <v>409</v>
      </c>
      <c r="CX1103" s="5">
        <v>16702353007</v>
      </c>
      <c r="CY1103" t="s">
        <v>510</v>
      </c>
      <c r="CZ1103" t="s">
        <v>132</v>
      </c>
      <c r="DA1103" t="s">
        <v>134</v>
      </c>
      <c r="DB1103" t="s">
        <v>113</v>
      </c>
      <c r="DC1103" t="s">
        <v>508</v>
      </c>
      <c r="DD1103" t="s">
        <v>509</v>
      </c>
      <c r="DF1103" t="s">
        <v>506</v>
      </c>
      <c r="DG1103" t="s">
        <v>510</v>
      </c>
    </row>
    <row r="1104" spans="1:111" ht="14.45" customHeight="1" x14ac:dyDescent="0.25">
      <c r="A1104" t="s">
        <v>514</v>
      </c>
      <c r="B1104" t="s">
        <v>187</v>
      </c>
      <c r="C1104" s="1">
        <v>44729.997525347222</v>
      </c>
      <c r="D1104" s="1">
        <v>44837</v>
      </c>
      <c r="E1104" t="s">
        <v>112</v>
      </c>
      <c r="F1104" s="1">
        <v>44833.833333333336</v>
      </c>
      <c r="G1104" t="s">
        <v>134</v>
      </c>
      <c r="H1104" t="s">
        <v>113</v>
      </c>
      <c r="I1104" t="s">
        <v>113</v>
      </c>
      <c r="J1104" t="s">
        <v>515</v>
      </c>
      <c r="K1104" t="s">
        <v>516</v>
      </c>
      <c r="L1104" t="s">
        <v>517</v>
      </c>
      <c r="M1104" t="s">
        <v>518</v>
      </c>
      <c r="N1104" t="s">
        <v>141</v>
      </c>
      <c r="O1104" t="s">
        <v>118</v>
      </c>
      <c r="P1104" s="4">
        <v>96950</v>
      </c>
      <c r="Q1104" t="s">
        <v>119</v>
      </c>
      <c r="S1104" s="5">
        <v>16702880360</v>
      </c>
      <c r="U1104">
        <v>48819</v>
      </c>
      <c r="V1104" t="s">
        <v>120</v>
      </c>
      <c r="X1104" t="s">
        <v>519</v>
      </c>
      <c r="Y1104" t="s">
        <v>520</v>
      </c>
      <c r="Z1104" t="s">
        <v>521</v>
      </c>
      <c r="AA1104" t="s">
        <v>522</v>
      </c>
      <c r="AB1104" t="s">
        <v>517</v>
      </c>
      <c r="AC1104" t="s">
        <v>518</v>
      </c>
      <c r="AD1104" t="s">
        <v>141</v>
      </c>
      <c r="AE1104" t="s">
        <v>118</v>
      </c>
      <c r="AF1104" s="4">
        <v>96950</v>
      </c>
      <c r="AG1104" t="s">
        <v>119</v>
      </c>
      <c r="AI1104" s="5">
        <v>16702880360</v>
      </c>
      <c r="AK1104" t="s">
        <v>523</v>
      </c>
      <c r="BC1104" t="str">
        <f>"49-3011.00"</f>
        <v>49-3011.00</v>
      </c>
      <c r="BD1104" t="s">
        <v>524</v>
      </c>
      <c r="BE1104" t="s">
        <v>525</v>
      </c>
      <c r="BF1104" t="s">
        <v>526</v>
      </c>
      <c r="BG1104">
        <v>2</v>
      </c>
      <c r="BH1104">
        <v>2</v>
      </c>
      <c r="BI1104" s="1">
        <v>44835</v>
      </c>
      <c r="BJ1104" s="1">
        <v>45930</v>
      </c>
      <c r="BK1104" s="1">
        <v>44837</v>
      </c>
      <c r="BL1104" s="1">
        <v>45930</v>
      </c>
      <c r="BM1104">
        <v>35</v>
      </c>
      <c r="BN1104">
        <v>5</v>
      </c>
      <c r="BO1104">
        <v>5</v>
      </c>
      <c r="BP1104">
        <v>5</v>
      </c>
      <c r="BQ1104">
        <v>5</v>
      </c>
      <c r="BR1104">
        <v>5</v>
      </c>
      <c r="BS1104">
        <v>5</v>
      </c>
      <c r="BT1104">
        <v>5</v>
      </c>
      <c r="BU1104" t="str">
        <f>"5:00 AM"</f>
        <v>5:00 AM</v>
      </c>
      <c r="BV1104" t="str">
        <f>"10:00 AM"</f>
        <v>10:00 AM</v>
      </c>
      <c r="BW1104" t="s">
        <v>394</v>
      </c>
      <c r="BX1104">
        <v>18</v>
      </c>
      <c r="BY1104">
        <v>24</v>
      </c>
      <c r="BZ1104" t="s">
        <v>113</v>
      </c>
      <c r="CB1104" s="3" t="s">
        <v>527</v>
      </c>
      <c r="CC1104" t="s">
        <v>528</v>
      </c>
      <c r="CD1104" t="s">
        <v>529</v>
      </c>
      <c r="CE1104" t="s">
        <v>141</v>
      </c>
      <c r="CF1104" t="s">
        <v>118</v>
      </c>
      <c r="CG1104" s="4">
        <v>96950</v>
      </c>
      <c r="CH1104" s="2">
        <v>10.1</v>
      </c>
      <c r="CI1104" s="2">
        <v>15.63</v>
      </c>
      <c r="CJ1104" s="2">
        <v>15.15</v>
      </c>
      <c r="CK1104" s="2">
        <v>23.45</v>
      </c>
      <c r="CL1104" t="s">
        <v>131</v>
      </c>
      <c r="CM1104" t="s">
        <v>530</v>
      </c>
      <c r="CN1104" t="s">
        <v>133</v>
      </c>
      <c r="CP1104" t="s">
        <v>113</v>
      </c>
      <c r="CQ1104" t="s">
        <v>134</v>
      </c>
      <c r="CR1104" t="s">
        <v>113</v>
      </c>
      <c r="CS1104" t="s">
        <v>134</v>
      </c>
      <c r="CT1104" t="s">
        <v>134</v>
      </c>
      <c r="CU1104" t="s">
        <v>134</v>
      </c>
      <c r="CV1104" t="s">
        <v>132</v>
      </c>
      <c r="CW1104" t="s">
        <v>531</v>
      </c>
      <c r="CX1104" s="5">
        <v>16702880360</v>
      </c>
      <c r="CY1104" t="s">
        <v>532</v>
      </c>
      <c r="CZ1104" t="s">
        <v>533</v>
      </c>
      <c r="DA1104" t="s">
        <v>134</v>
      </c>
      <c r="DB1104" t="s">
        <v>113</v>
      </c>
    </row>
    <row r="1105" spans="1:111" ht="14.45" customHeight="1" x14ac:dyDescent="0.25">
      <c r="A1105" t="s">
        <v>534</v>
      </c>
      <c r="B1105" t="s">
        <v>187</v>
      </c>
      <c r="C1105" s="1">
        <v>44734.053024074077</v>
      </c>
      <c r="D1105" s="1">
        <v>44837</v>
      </c>
      <c r="E1105" t="s">
        <v>170</v>
      </c>
      <c r="G1105" t="s">
        <v>113</v>
      </c>
      <c r="H1105" t="s">
        <v>113</v>
      </c>
      <c r="I1105" t="s">
        <v>113</v>
      </c>
      <c r="J1105" t="s">
        <v>314</v>
      </c>
      <c r="K1105" t="s">
        <v>294</v>
      </c>
      <c r="L1105" t="s">
        <v>295</v>
      </c>
      <c r="M1105" t="s">
        <v>296</v>
      </c>
      <c r="N1105" t="s">
        <v>117</v>
      </c>
      <c r="O1105" t="s">
        <v>118</v>
      </c>
      <c r="P1105" s="4">
        <v>96950</v>
      </c>
      <c r="Q1105" t="s">
        <v>119</v>
      </c>
      <c r="S1105" s="5">
        <v>16703223311</v>
      </c>
      <c r="T1105">
        <v>4504</v>
      </c>
      <c r="U1105">
        <v>72111</v>
      </c>
      <c r="V1105" t="s">
        <v>120</v>
      </c>
      <c r="X1105" t="s">
        <v>142</v>
      </c>
      <c r="Y1105" t="s">
        <v>315</v>
      </c>
      <c r="AA1105" t="s">
        <v>298</v>
      </c>
      <c r="AB1105" t="s">
        <v>295</v>
      </c>
      <c r="AC1105" t="s">
        <v>296</v>
      </c>
      <c r="AD1105" t="s">
        <v>117</v>
      </c>
      <c r="AE1105" t="s">
        <v>118</v>
      </c>
      <c r="AF1105" s="4">
        <v>96950</v>
      </c>
      <c r="AG1105" t="s">
        <v>119</v>
      </c>
      <c r="AI1105" s="5">
        <v>16703223311</v>
      </c>
      <c r="AJ1105">
        <v>4504</v>
      </c>
      <c r="AK1105" t="s">
        <v>299</v>
      </c>
      <c r="BC1105" t="str">
        <f>"39-3091.00"</f>
        <v>39-3091.00</v>
      </c>
      <c r="BD1105" t="s">
        <v>535</v>
      </c>
      <c r="BE1105" t="s">
        <v>536</v>
      </c>
      <c r="BF1105" t="s">
        <v>537</v>
      </c>
      <c r="BG1105">
        <v>4</v>
      </c>
      <c r="BH1105">
        <v>4</v>
      </c>
      <c r="BI1105" s="1">
        <v>44835</v>
      </c>
      <c r="BJ1105" s="1">
        <v>45199</v>
      </c>
      <c r="BK1105" s="1">
        <v>44837</v>
      </c>
      <c r="BL1105" s="1">
        <v>45199</v>
      </c>
      <c r="BM1105">
        <v>40</v>
      </c>
      <c r="BN1105">
        <v>0</v>
      </c>
      <c r="BO1105">
        <v>8</v>
      </c>
      <c r="BP1105">
        <v>8</v>
      </c>
      <c r="BQ1105">
        <v>8</v>
      </c>
      <c r="BR1105">
        <v>8</v>
      </c>
      <c r="BS1105">
        <v>8</v>
      </c>
      <c r="BT1105">
        <v>0</v>
      </c>
      <c r="BU1105" t="str">
        <f>"8:00 AM"</f>
        <v>8:00 AM</v>
      </c>
      <c r="BV1105" t="str">
        <f>"5:00 PM"</f>
        <v>5:00 PM</v>
      </c>
      <c r="BW1105" t="s">
        <v>164</v>
      </c>
      <c r="BX1105">
        <v>0</v>
      </c>
      <c r="BY1105">
        <v>3</v>
      </c>
      <c r="BZ1105" t="s">
        <v>113</v>
      </c>
      <c r="CB1105" t="s">
        <v>538</v>
      </c>
      <c r="CC1105" t="s">
        <v>295</v>
      </c>
      <c r="CD1105" t="s">
        <v>296</v>
      </c>
      <c r="CE1105" t="s">
        <v>117</v>
      </c>
      <c r="CF1105" t="s">
        <v>118</v>
      </c>
      <c r="CG1105" s="4">
        <v>96950</v>
      </c>
      <c r="CH1105" s="2">
        <v>7.85</v>
      </c>
      <c r="CI1105" s="2">
        <v>7.85</v>
      </c>
      <c r="CJ1105" s="2">
        <v>11.78</v>
      </c>
      <c r="CK1105" s="2">
        <v>11.78</v>
      </c>
      <c r="CL1105" t="s">
        <v>131</v>
      </c>
      <c r="CM1105" t="s">
        <v>304</v>
      </c>
      <c r="CN1105" t="s">
        <v>133</v>
      </c>
      <c r="CP1105" t="s">
        <v>113</v>
      </c>
      <c r="CQ1105" t="s">
        <v>134</v>
      </c>
      <c r="CR1105" t="s">
        <v>113</v>
      </c>
      <c r="CS1105" t="s">
        <v>134</v>
      </c>
      <c r="CT1105" t="s">
        <v>132</v>
      </c>
      <c r="CU1105" t="s">
        <v>134</v>
      </c>
      <c r="CV1105" t="s">
        <v>134</v>
      </c>
      <c r="CW1105" t="s">
        <v>305</v>
      </c>
      <c r="CX1105" s="5">
        <v>16703223311</v>
      </c>
      <c r="CY1105" t="s">
        <v>306</v>
      </c>
      <c r="CZ1105" t="s">
        <v>307</v>
      </c>
      <c r="DA1105" t="s">
        <v>134</v>
      </c>
      <c r="DB1105" t="s">
        <v>113</v>
      </c>
      <c r="DC1105" t="s">
        <v>308</v>
      </c>
      <c r="DD1105" t="s">
        <v>309</v>
      </c>
      <c r="DE1105" t="s">
        <v>246</v>
      </c>
      <c r="DF1105" t="s">
        <v>310</v>
      </c>
      <c r="DG1105" t="s">
        <v>311</v>
      </c>
    </row>
    <row r="1106" spans="1:111" ht="14.45" customHeight="1" x14ac:dyDescent="0.25">
      <c r="A1106" t="s">
        <v>539</v>
      </c>
      <c r="B1106" t="s">
        <v>356</v>
      </c>
      <c r="C1106" s="1">
        <v>44725.349018287037</v>
      </c>
      <c r="D1106" s="1">
        <v>44837</v>
      </c>
      <c r="E1106" t="s">
        <v>170</v>
      </c>
      <c r="G1106" t="s">
        <v>113</v>
      </c>
      <c r="H1106" t="s">
        <v>113</v>
      </c>
      <c r="I1106" t="s">
        <v>113</v>
      </c>
      <c r="J1106" t="s">
        <v>471</v>
      </c>
      <c r="K1106" t="s">
        <v>472</v>
      </c>
      <c r="L1106" t="s">
        <v>473</v>
      </c>
      <c r="M1106" t="s">
        <v>474</v>
      </c>
      <c r="N1106" t="s">
        <v>117</v>
      </c>
      <c r="O1106" t="s">
        <v>118</v>
      </c>
      <c r="P1106" s="4">
        <v>96950</v>
      </c>
      <c r="Q1106" t="s">
        <v>119</v>
      </c>
      <c r="S1106" s="5">
        <v>16702872161</v>
      </c>
      <c r="U1106">
        <v>561612</v>
      </c>
      <c r="V1106" t="s">
        <v>120</v>
      </c>
      <c r="X1106" t="s">
        <v>475</v>
      </c>
      <c r="Y1106" t="s">
        <v>476</v>
      </c>
      <c r="AA1106" t="s">
        <v>477</v>
      </c>
      <c r="AB1106" t="s">
        <v>473</v>
      </c>
      <c r="AC1106" t="s">
        <v>474</v>
      </c>
      <c r="AD1106" t="s">
        <v>117</v>
      </c>
      <c r="AE1106" t="s">
        <v>118</v>
      </c>
      <c r="AF1106" s="4">
        <v>96950</v>
      </c>
      <c r="AG1106" t="s">
        <v>119</v>
      </c>
      <c r="AI1106" s="5">
        <v>16702872161</v>
      </c>
      <c r="AK1106" t="s">
        <v>478</v>
      </c>
      <c r="BC1106" t="str">
        <f>"37-2011.00"</f>
        <v>37-2011.00</v>
      </c>
      <c r="BD1106" t="s">
        <v>125</v>
      </c>
      <c r="BE1106" t="s">
        <v>479</v>
      </c>
      <c r="BF1106" t="s">
        <v>480</v>
      </c>
      <c r="BG1106">
        <v>3</v>
      </c>
      <c r="BI1106" s="1">
        <v>44835</v>
      </c>
      <c r="BJ1106" s="1">
        <v>45199</v>
      </c>
      <c r="BM1106">
        <v>35</v>
      </c>
      <c r="BN1106">
        <v>0</v>
      </c>
      <c r="BO1106">
        <v>7</v>
      </c>
      <c r="BP1106">
        <v>7</v>
      </c>
      <c r="BQ1106">
        <v>7</v>
      </c>
      <c r="BR1106">
        <v>7</v>
      </c>
      <c r="BS1106">
        <v>7</v>
      </c>
      <c r="BT1106">
        <v>0</v>
      </c>
      <c r="BU1106" t="str">
        <f>"8:00 AM"</f>
        <v>8:00 AM</v>
      </c>
      <c r="BV1106" t="str">
        <f>"4:00 PM"</f>
        <v>4:00 PM</v>
      </c>
      <c r="BW1106" t="s">
        <v>164</v>
      </c>
      <c r="BX1106">
        <v>0</v>
      </c>
      <c r="BY1106">
        <v>12</v>
      </c>
      <c r="BZ1106" t="s">
        <v>113</v>
      </c>
      <c r="CB1106" t="s">
        <v>481</v>
      </c>
      <c r="CC1106" t="s">
        <v>473</v>
      </c>
      <c r="CD1106" t="s">
        <v>482</v>
      </c>
      <c r="CE1106" t="s">
        <v>117</v>
      </c>
      <c r="CF1106" t="s">
        <v>118</v>
      </c>
      <c r="CG1106" s="4">
        <v>96950</v>
      </c>
      <c r="CH1106" s="2">
        <v>7.93</v>
      </c>
      <c r="CI1106" s="2">
        <v>7.93</v>
      </c>
      <c r="CJ1106" s="2">
        <v>11.9</v>
      </c>
      <c r="CK1106" s="2">
        <v>11.9</v>
      </c>
      <c r="CL1106" t="s">
        <v>131</v>
      </c>
      <c r="CN1106" t="s">
        <v>133</v>
      </c>
      <c r="CP1106" t="s">
        <v>113</v>
      </c>
      <c r="CQ1106" t="s">
        <v>134</v>
      </c>
      <c r="CR1106" t="s">
        <v>113</v>
      </c>
      <c r="CS1106" t="s">
        <v>134</v>
      </c>
      <c r="CT1106" t="s">
        <v>132</v>
      </c>
      <c r="CU1106" t="s">
        <v>134</v>
      </c>
      <c r="CV1106" t="s">
        <v>132</v>
      </c>
      <c r="CW1106" t="s">
        <v>483</v>
      </c>
      <c r="CX1106" s="5">
        <v>16702872161</v>
      </c>
      <c r="CY1106" t="s">
        <v>484</v>
      </c>
      <c r="CZ1106" t="s">
        <v>132</v>
      </c>
      <c r="DA1106" t="s">
        <v>134</v>
      </c>
      <c r="DB1106" t="s">
        <v>113</v>
      </c>
      <c r="DC1106" t="s">
        <v>475</v>
      </c>
      <c r="DD1106" t="s">
        <v>476</v>
      </c>
      <c r="DF1106" t="s">
        <v>471</v>
      </c>
      <c r="DG1106" t="s">
        <v>484</v>
      </c>
    </row>
    <row r="1107" spans="1:111" ht="14.45" customHeight="1" x14ac:dyDescent="0.25">
      <c r="A1107" t="s">
        <v>540</v>
      </c>
      <c r="B1107" t="s">
        <v>541</v>
      </c>
      <c r="C1107" s="1">
        <v>44770.17716284722</v>
      </c>
      <c r="D1107" s="1">
        <v>44837</v>
      </c>
      <c r="E1107" t="s">
        <v>170</v>
      </c>
      <c r="G1107" t="s">
        <v>113</v>
      </c>
      <c r="H1107" t="s">
        <v>113</v>
      </c>
      <c r="I1107" t="s">
        <v>113</v>
      </c>
      <c r="J1107" t="s">
        <v>542</v>
      </c>
      <c r="K1107" t="s">
        <v>543</v>
      </c>
      <c r="L1107" t="s">
        <v>544</v>
      </c>
      <c r="N1107" t="s">
        <v>117</v>
      </c>
      <c r="O1107" t="s">
        <v>118</v>
      </c>
      <c r="P1107" s="4">
        <v>96950</v>
      </c>
      <c r="Q1107" t="s">
        <v>119</v>
      </c>
      <c r="S1107" s="5">
        <v>16702870689</v>
      </c>
      <c r="U1107">
        <v>1114</v>
      </c>
      <c r="V1107" t="s">
        <v>120</v>
      </c>
      <c r="X1107" t="s">
        <v>545</v>
      </c>
      <c r="Y1107" t="s">
        <v>546</v>
      </c>
      <c r="Z1107" t="s">
        <v>547</v>
      </c>
      <c r="AA1107" t="s">
        <v>548</v>
      </c>
      <c r="AB1107" t="s">
        <v>549</v>
      </c>
      <c r="AD1107" t="s">
        <v>117</v>
      </c>
      <c r="AE1107" t="s">
        <v>118</v>
      </c>
      <c r="AF1107" s="4">
        <v>96950</v>
      </c>
      <c r="AG1107" t="s">
        <v>119</v>
      </c>
      <c r="AI1107" s="5">
        <v>16702870689</v>
      </c>
      <c r="AK1107" t="s">
        <v>550</v>
      </c>
      <c r="BC1107" t="str">
        <f>"45-2092.00"</f>
        <v>45-2092.00</v>
      </c>
      <c r="BD1107" t="s">
        <v>551</v>
      </c>
      <c r="BE1107" t="s">
        <v>552</v>
      </c>
      <c r="BF1107" t="s">
        <v>553</v>
      </c>
      <c r="BG1107">
        <v>2</v>
      </c>
      <c r="BI1107" s="1">
        <v>44835</v>
      </c>
      <c r="BJ1107" s="1">
        <v>45199</v>
      </c>
      <c r="BM1107">
        <v>40</v>
      </c>
      <c r="BN1107">
        <v>0</v>
      </c>
      <c r="BO1107">
        <v>8</v>
      </c>
      <c r="BP1107">
        <v>8</v>
      </c>
      <c r="BQ1107">
        <v>8</v>
      </c>
      <c r="BR1107">
        <v>8</v>
      </c>
      <c r="BS1107">
        <v>8</v>
      </c>
      <c r="BT1107">
        <v>0</v>
      </c>
      <c r="BU1107" t="str">
        <f>"6:00 AM"</f>
        <v>6:00 AM</v>
      </c>
      <c r="BV1107" t="str">
        <f>"4:00 PM"</f>
        <v>4:00 PM</v>
      </c>
      <c r="BW1107" t="s">
        <v>128</v>
      </c>
      <c r="BX1107">
        <v>0</v>
      </c>
      <c r="BY1107">
        <v>3</v>
      </c>
      <c r="BZ1107" t="s">
        <v>113</v>
      </c>
      <c r="CB1107" t="s">
        <v>554</v>
      </c>
      <c r="CC1107" t="s">
        <v>555</v>
      </c>
      <c r="CE1107" t="s">
        <v>556</v>
      </c>
      <c r="CF1107" t="s">
        <v>118</v>
      </c>
      <c r="CG1107" s="4">
        <v>96950</v>
      </c>
      <c r="CH1107" s="2">
        <v>10.119999999999999</v>
      </c>
      <c r="CI1107" s="2">
        <v>10.119999999999999</v>
      </c>
      <c r="CJ1107" s="2">
        <v>0</v>
      </c>
      <c r="CK1107" s="2">
        <v>0</v>
      </c>
      <c r="CL1107" t="s">
        <v>131</v>
      </c>
      <c r="CM1107" t="s">
        <v>557</v>
      </c>
      <c r="CN1107" t="s">
        <v>133</v>
      </c>
      <c r="CP1107" t="s">
        <v>113</v>
      </c>
      <c r="CQ1107" t="s">
        <v>134</v>
      </c>
      <c r="CR1107" t="s">
        <v>134</v>
      </c>
      <c r="CS1107" t="s">
        <v>113</v>
      </c>
      <c r="CT1107" t="s">
        <v>132</v>
      </c>
      <c r="CU1107" t="s">
        <v>134</v>
      </c>
      <c r="CV1107" t="s">
        <v>132</v>
      </c>
      <c r="CW1107" t="s">
        <v>558</v>
      </c>
      <c r="CX1107" s="5">
        <v>16702870689</v>
      </c>
      <c r="CY1107" t="s">
        <v>559</v>
      </c>
      <c r="CZ1107" t="s">
        <v>132</v>
      </c>
      <c r="DA1107" t="s">
        <v>134</v>
      </c>
      <c r="DB1107" t="s">
        <v>113</v>
      </c>
      <c r="DC1107" t="s">
        <v>545</v>
      </c>
      <c r="DD1107" t="s">
        <v>560</v>
      </c>
      <c r="DF1107" t="s">
        <v>561</v>
      </c>
      <c r="DG1107" t="s">
        <v>559</v>
      </c>
    </row>
    <row r="1108" spans="1:111" ht="14.45" customHeight="1" x14ac:dyDescent="0.25">
      <c r="A1108" t="s">
        <v>562</v>
      </c>
      <c r="B1108" t="s">
        <v>187</v>
      </c>
      <c r="C1108" s="1">
        <v>44731.982918055553</v>
      </c>
      <c r="D1108" s="1">
        <v>44837</v>
      </c>
      <c r="E1108" t="s">
        <v>170</v>
      </c>
      <c r="G1108" t="s">
        <v>113</v>
      </c>
      <c r="H1108" t="s">
        <v>113</v>
      </c>
      <c r="I1108" t="s">
        <v>113</v>
      </c>
      <c r="J1108" t="s">
        <v>563</v>
      </c>
      <c r="K1108" t="s">
        <v>564</v>
      </c>
      <c r="L1108" t="s">
        <v>565</v>
      </c>
      <c r="N1108" t="s">
        <v>141</v>
      </c>
      <c r="O1108" t="s">
        <v>118</v>
      </c>
      <c r="P1108" s="4">
        <v>96950</v>
      </c>
      <c r="Q1108" t="s">
        <v>119</v>
      </c>
      <c r="S1108" s="5">
        <v>16702336927</v>
      </c>
      <c r="U1108">
        <v>561320</v>
      </c>
      <c r="V1108" t="s">
        <v>120</v>
      </c>
      <c r="X1108" t="s">
        <v>566</v>
      </c>
      <c r="Y1108" t="s">
        <v>567</v>
      </c>
      <c r="Z1108" t="s">
        <v>568</v>
      </c>
      <c r="AA1108" t="s">
        <v>326</v>
      </c>
      <c r="AB1108" t="s">
        <v>565</v>
      </c>
      <c r="AD1108" t="s">
        <v>141</v>
      </c>
      <c r="AE1108" t="s">
        <v>118</v>
      </c>
      <c r="AF1108" s="4">
        <v>96950</v>
      </c>
      <c r="AG1108" t="s">
        <v>119</v>
      </c>
      <c r="AI1108" s="5">
        <v>16702336927</v>
      </c>
      <c r="AK1108" t="s">
        <v>569</v>
      </c>
      <c r="BC1108" t="str">
        <f>"49-9071.00"</f>
        <v>49-9071.00</v>
      </c>
      <c r="BD1108" t="s">
        <v>240</v>
      </c>
      <c r="BE1108" t="s">
        <v>570</v>
      </c>
      <c r="BF1108" t="s">
        <v>571</v>
      </c>
      <c r="BG1108">
        <v>5</v>
      </c>
      <c r="BH1108">
        <v>5</v>
      </c>
      <c r="BI1108" s="1">
        <v>44835</v>
      </c>
      <c r="BJ1108" s="1">
        <v>45199</v>
      </c>
      <c r="BK1108" s="1">
        <v>44837</v>
      </c>
      <c r="BL1108" s="1">
        <v>45199</v>
      </c>
      <c r="BM1108">
        <v>40</v>
      </c>
      <c r="BN1108">
        <v>0</v>
      </c>
      <c r="BO1108">
        <v>8</v>
      </c>
      <c r="BP1108">
        <v>8</v>
      </c>
      <c r="BQ1108">
        <v>8</v>
      </c>
      <c r="BR1108">
        <v>8</v>
      </c>
      <c r="BS1108">
        <v>8</v>
      </c>
      <c r="BT1108">
        <v>0</v>
      </c>
      <c r="BU1108" t="str">
        <f>"7:30 AM"</f>
        <v>7:30 AM</v>
      </c>
      <c r="BV1108" t="str">
        <f>"4:30 PM"</f>
        <v>4:30 PM</v>
      </c>
      <c r="BW1108" t="s">
        <v>164</v>
      </c>
      <c r="BX1108">
        <v>0</v>
      </c>
      <c r="BY1108">
        <v>24</v>
      </c>
      <c r="BZ1108" t="s">
        <v>113</v>
      </c>
      <c r="CB1108" t="s">
        <v>572</v>
      </c>
      <c r="CC1108" t="s">
        <v>573</v>
      </c>
      <c r="CE1108" t="s">
        <v>141</v>
      </c>
      <c r="CF1108" t="s">
        <v>118</v>
      </c>
      <c r="CG1108" s="4">
        <v>96950</v>
      </c>
      <c r="CH1108" s="2">
        <v>8.7200000000000006</v>
      </c>
      <c r="CI1108" s="2">
        <v>8.7200000000000006</v>
      </c>
      <c r="CJ1108" s="2">
        <v>13.08</v>
      </c>
      <c r="CK1108" s="2">
        <v>13.08</v>
      </c>
      <c r="CL1108" t="s">
        <v>131</v>
      </c>
      <c r="CN1108" t="s">
        <v>133</v>
      </c>
      <c r="CP1108" t="s">
        <v>113</v>
      </c>
      <c r="CQ1108" t="s">
        <v>134</v>
      </c>
      <c r="CR1108" t="s">
        <v>113</v>
      </c>
      <c r="CS1108" t="s">
        <v>134</v>
      </c>
      <c r="CT1108" t="s">
        <v>132</v>
      </c>
      <c r="CU1108" t="s">
        <v>134</v>
      </c>
      <c r="CV1108" t="s">
        <v>132</v>
      </c>
      <c r="CW1108" t="s">
        <v>574</v>
      </c>
      <c r="CX1108" s="5">
        <v>16702336927</v>
      </c>
      <c r="CY1108" t="s">
        <v>569</v>
      </c>
      <c r="CZ1108" t="s">
        <v>132</v>
      </c>
      <c r="DA1108" t="s">
        <v>134</v>
      </c>
      <c r="DB1108" t="s">
        <v>113</v>
      </c>
    </row>
    <row r="1109" spans="1:111" ht="14.45" customHeight="1" x14ac:dyDescent="0.25">
      <c r="A1109" t="s">
        <v>575</v>
      </c>
      <c r="B1109" t="s">
        <v>111</v>
      </c>
      <c r="C1109" s="1">
        <v>44731.960154513887</v>
      </c>
      <c r="D1109" s="1">
        <v>44837</v>
      </c>
      <c r="E1109" t="s">
        <v>170</v>
      </c>
      <c r="G1109" t="s">
        <v>113</v>
      </c>
      <c r="H1109" t="s">
        <v>113</v>
      </c>
      <c r="I1109" t="s">
        <v>113</v>
      </c>
      <c r="J1109" t="s">
        <v>363</v>
      </c>
      <c r="L1109" t="s">
        <v>212</v>
      </c>
      <c r="M1109" t="s">
        <v>190</v>
      </c>
      <c r="N1109" t="s">
        <v>191</v>
      </c>
      <c r="O1109" t="s">
        <v>118</v>
      </c>
      <c r="P1109" s="4">
        <v>96950</v>
      </c>
      <c r="Q1109" t="s">
        <v>119</v>
      </c>
      <c r="R1109" t="s">
        <v>132</v>
      </c>
      <c r="S1109" s="5">
        <v>16703227345</v>
      </c>
      <c r="U1109">
        <v>48831</v>
      </c>
      <c r="V1109" t="s">
        <v>120</v>
      </c>
      <c r="X1109" t="s">
        <v>192</v>
      </c>
      <c r="Y1109" t="s">
        <v>193</v>
      </c>
      <c r="Z1109" t="s">
        <v>194</v>
      </c>
      <c r="AA1109" t="s">
        <v>195</v>
      </c>
      <c r="AB1109" t="s">
        <v>212</v>
      </c>
      <c r="AC1109" t="s">
        <v>576</v>
      </c>
      <c r="AD1109" t="s">
        <v>191</v>
      </c>
      <c r="AE1109" t="s">
        <v>118</v>
      </c>
      <c r="AF1109" s="4">
        <v>96950</v>
      </c>
      <c r="AG1109" t="s">
        <v>119</v>
      </c>
      <c r="AH1109" t="s">
        <v>132</v>
      </c>
      <c r="AI1109" s="5">
        <v>16703227345</v>
      </c>
      <c r="AK1109" t="s">
        <v>577</v>
      </c>
      <c r="AL1109" t="s">
        <v>197</v>
      </c>
      <c r="AM1109" t="s">
        <v>198</v>
      </c>
      <c r="AN1109" t="s">
        <v>199</v>
      </c>
      <c r="AO1109" t="s">
        <v>200</v>
      </c>
      <c r="AP1109" t="s">
        <v>201</v>
      </c>
      <c r="AQ1109" t="s">
        <v>202</v>
      </c>
      <c r="AR1109" t="s">
        <v>203</v>
      </c>
      <c r="AS1109" t="s">
        <v>204</v>
      </c>
      <c r="AT1109" s="4">
        <v>96913</v>
      </c>
      <c r="AU1109" t="s">
        <v>119</v>
      </c>
      <c r="AV1109" t="s">
        <v>132</v>
      </c>
      <c r="AW1109" s="5">
        <v>16716461222</v>
      </c>
      <c r="AX1109">
        <v>111</v>
      </c>
      <c r="AY1109" t="s">
        <v>205</v>
      </c>
      <c r="AZ1109" t="s">
        <v>206</v>
      </c>
      <c r="BA1109" t="s">
        <v>204</v>
      </c>
      <c r="BB1109" t="s">
        <v>207</v>
      </c>
      <c r="BC1109" t="str">
        <f>"47-2031.00"</f>
        <v>47-2031.00</v>
      </c>
      <c r="BD1109" t="s">
        <v>578</v>
      </c>
      <c r="BE1109" t="s">
        <v>579</v>
      </c>
      <c r="BF1109" t="s">
        <v>580</v>
      </c>
      <c r="BG1109">
        <v>2</v>
      </c>
      <c r="BI1109" s="1">
        <v>44835</v>
      </c>
      <c r="BJ1109" s="1">
        <v>45199</v>
      </c>
      <c r="BM1109">
        <v>40</v>
      </c>
      <c r="BN1109">
        <v>0</v>
      </c>
      <c r="BO1109">
        <v>8</v>
      </c>
      <c r="BP1109">
        <v>8</v>
      </c>
      <c r="BQ1109">
        <v>8</v>
      </c>
      <c r="BR1109">
        <v>8</v>
      </c>
      <c r="BS1109">
        <v>8</v>
      </c>
      <c r="BT1109">
        <v>0</v>
      </c>
      <c r="BU1109" t="str">
        <f>"8:00 AM"</f>
        <v>8:00 AM</v>
      </c>
      <c r="BV1109" t="str">
        <f>"5:00 PM"</f>
        <v>5:00 PM</v>
      </c>
      <c r="BW1109" t="s">
        <v>164</v>
      </c>
      <c r="BX1109">
        <v>0</v>
      </c>
      <c r="BY1109">
        <v>12</v>
      </c>
      <c r="BZ1109" t="s">
        <v>113</v>
      </c>
      <c r="CB1109" t="s">
        <v>581</v>
      </c>
      <c r="CC1109" t="s">
        <v>212</v>
      </c>
      <c r="CD1109" t="s">
        <v>190</v>
      </c>
      <c r="CE1109" t="s">
        <v>191</v>
      </c>
      <c r="CF1109" t="s">
        <v>118</v>
      </c>
      <c r="CG1109" s="4">
        <v>96950</v>
      </c>
      <c r="CH1109" s="2">
        <v>11.8</v>
      </c>
      <c r="CI1109" s="2">
        <v>11.8</v>
      </c>
      <c r="CJ1109" s="2">
        <v>17.7</v>
      </c>
      <c r="CK1109" s="2">
        <v>17.7</v>
      </c>
      <c r="CL1109" t="s">
        <v>131</v>
      </c>
      <c r="CM1109" t="s">
        <v>128</v>
      </c>
      <c r="CN1109" t="s">
        <v>133</v>
      </c>
      <c r="CP1109" t="s">
        <v>134</v>
      </c>
      <c r="CQ1109" t="s">
        <v>134</v>
      </c>
      <c r="CR1109" t="s">
        <v>134</v>
      </c>
      <c r="CS1109" t="s">
        <v>134</v>
      </c>
      <c r="CT1109" t="s">
        <v>132</v>
      </c>
      <c r="CU1109" t="s">
        <v>134</v>
      </c>
      <c r="CV1109" t="s">
        <v>132</v>
      </c>
      <c r="CW1109" t="s">
        <v>213</v>
      </c>
      <c r="CX1109" s="5">
        <v>16703227345</v>
      </c>
      <c r="CY1109" t="s">
        <v>196</v>
      </c>
      <c r="CZ1109" t="s">
        <v>132</v>
      </c>
      <c r="DA1109" t="s">
        <v>134</v>
      </c>
      <c r="DB1109" t="s">
        <v>113</v>
      </c>
      <c r="DC1109" t="s">
        <v>198</v>
      </c>
      <c r="DD1109" t="s">
        <v>199</v>
      </c>
      <c r="DE1109" t="s">
        <v>214</v>
      </c>
      <c r="DF1109" t="s">
        <v>206</v>
      </c>
      <c r="DG1109" t="s">
        <v>205</v>
      </c>
    </row>
    <row r="1110" spans="1:111" ht="14.45" customHeight="1" x14ac:dyDescent="0.25">
      <c r="A1110" t="s">
        <v>172</v>
      </c>
      <c r="B1110" t="s">
        <v>111</v>
      </c>
      <c r="C1110" s="1">
        <v>44734.216928587965</v>
      </c>
      <c r="D1110" s="1">
        <v>44836</v>
      </c>
      <c r="E1110" t="s">
        <v>112</v>
      </c>
      <c r="F1110" s="1">
        <v>44833.833333333336</v>
      </c>
      <c r="G1110" t="s">
        <v>134</v>
      </c>
      <c r="H1110" t="s">
        <v>113</v>
      </c>
      <c r="I1110" t="s">
        <v>113</v>
      </c>
      <c r="J1110" t="s">
        <v>173</v>
      </c>
      <c r="K1110" t="s">
        <v>174</v>
      </c>
      <c r="L1110" t="s">
        <v>175</v>
      </c>
      <c r="N1110" t="s">
        <v>141</v>
      </c>
      <c r="O1110" t="s">
        <v>118</v>
      </c>
      <c r="P1110" s="4">
        <v>96950</v>
      </c>
      <c r="Q1110" t="s">
        <v>119</v>
      </c>
      <c r="S1110" s="5">
        <v>16702345900</v>
      </c>
      <c r="T1110">
        <v>575</v>
      </c>
      <c r="U1110">
        <v>721110</v>
      </c>
      <c r="V1110" t="s">
        <v>120</v>
      </c>
      <c r="X1110" t="s">
        <v>176</v>
      </c>
      <c r="Y1110" t="s">
        <v>177</v>
      </c>
      <c r="AA1110" t="s">
        <v>178</v>
      </c>
      <c r="AB1110" t="s">
        <v>175</v>
      </c>
      <c r="AD1110" t="s">
        <v>141</v>
      </c>
      <c r="AE1110" t="s">
        <v>118</v>
      </c>
      <c r="AF1110" s="4">
        <v>96950</v>
      </c>
      <c r="AG1110" t="s">
        <v>119</v>
      </c>
      <c r="AI1110" s="5">
        <v>16702345900</v>
      </c>
      <c r="AJ1110">
        <v>574</v>
      </c>
      <c r="AK1110" t="s">
        <v>179</v>
      </c>
      <c r="BC1110" t="str">
        <f>"37-2012.00"</f>
        <v>37-2012.00</v>
      </c>
      <c r="BD1110" t="s">
        <v>180</v>
      </c>
      <c r="BE1110" t="s">
        <v>181</v>
      </c>
      <c r="BF1110" t="s">
        <v>182</v>
      </c>
      <c r="BG1110">
        <v>1</v>
      </c>
      <c r="BI1110" s="1">
        <v>44835</v>
      </c>
      <c r="BJ1110" s="1">
        <v>45930</v>
      </c>
      <c r="BM1110">
        <v>40</v>
      </c>
      <c r="BN1110">
        <v>7</v>
      </c>
      <c r="BO1110">
        <v>7</v>
      </c>
      <c r="BP1110">
        <v>6</v>
      </c>
      <c r="BQ1110">
        <v>0</v>
      </c>
      <c r="BR1110">
        <v>6</v>
      </c>
      <c r="BS1110">
        <v>7</v>
      </c>
      <c r="BT1110">
        <v>7</v>
      </c>
      <c r="BU1110" t="str">
        <f>"9:00 AM"</f>
        <v>9:00 AM</v>
      </c>
      <c r="BV1110" t="str">
        <f>"4:00 PM"</f>
        <v>4:00 PM</v>
      </c>
      <c r="BW1110" t="s">
        <v>164</v>
      </c>
      <c r="BX1110">
        <v>1</v>
      </c>
      <c r="BY1110">
        <v>3</v>
      </c>
      <c r="BZ1110" t="s">
        <v>113</v>
      </c>
      <c r="CB1110" t="s">
        <v>183</v>
      </c>
      <c r="CC1110" t="s">
        <v>184</v>
      </c>
      <c r="CE1110" t="s">
        <v>141</v>
      </c>
      <c r="CF1110" t="s">
        <v>118</v>
      </c>
      <c r="CG1110" s="4">
        <v>96950</v>
      </c>
      <c r="CH1110" s="2">
        <v>7.45</v>
      </c>
      <c r="CI1110" s="2">
        <v>7.59</v>
      </c>
      <c r="CJ1110" s="2">
        <v>11.17</v>
      </c>
      <c r="CK1110" s="2">
        <v>11.38</v>
      </c>
      <c r="CL1110" t="s">
        <v>131</v>
      </c>
      <c r="CN1110" t="s">
        <v>133</v>
      </c>
      <c r="CP1110" t="s">
        <v>113</v>
      </c>
      <c r="CQ1110" t="s">
        <v>134</v>
      </c>
      <c r="CR1110" t="s">
        <v>113</v>
      </c>
      <c r="CS1110" t="s">
        <v>134</v>
      </c>
      <c r="CT1110" t="s">
        <v>132</v>
      </c>
      <c r="CU1110" t="s">
        <v>134</v>
      </c>
      <c r="CV1110" t="s">
        <v>132</v>
      </c>
      <c r="CW1110" t="s">
        <v>185</v>
      </c>
      <c r="CX1110" s="5">
        <v>16702345900</v>
      </c>
      <c r="CY1110" t="s">
        <v>179</v>
      </c>
      <c r="CZ1110" t="s">
        <v>132</v>
      </c>
      <c r="DA1110" t="s">
        <v>134</v>
      </c>
      <c r="DB1110" t="s">
        <v>113</v>
      </c>
    </row>
    <row r="1111" spans="1:111" ht="14.45" customHeight="1" x14ac:dyDescent="0.25">
      <c r="A1111" t="s">
        <v>110</v>
      </c>
      <c r="B1111" t="s">
        <v>111</v>
      </c>
      <c r="C1111" s="1">
        <v>44750.333832407407</v>
      </c>
      <c r="D1111" s="1">
        <v>44835</v>
      </c>
      <c r="E1111" t="s">
        <v>112</v>
      </c>
      <c r="F1111" s="1">
        <v>44833.833333333336</v>
      </c>
      <c r="G1111" t="s">
        <v>113</v>
      </c>
      <c r="H1111" t="s">
        <v>113</v>
      </c>
      <c r="I1111" t="s">
        <v>113</v>
      </c>
      <c r="J1111" t="s">
        <v>114</v>
      </c>
      <c r="L1111" t="s">
        <v>115</v>
      </c>
      <c r="M1111" t="s">
        <v>116</v>
      </c>
      <c r="N1111" t="s">
        <v>117</v>
      </c>
      <c r="O1111" t="s">
        <v>118</v>
      </c>
      <c r="P1111" s="4">
        <v>96950</v>
      </c>
      <c r="Q1111" t="s">
        <v>119</v>
      </c>
      <c r="S1111" s="5">
        <v>16702870657</v>
      </c>
      <c r="U1111">
        <v>561720</v>
      </c>
      <c r="V1111" t="s">
        <v>120</v>
      </c>
      <c r="X1111" t="s">
        <v>121</v>
      </c>
      <c r="Y1111" t="s">
        <v>122</v>
      </c>
      <c r="AA1111" t="s">
        <v>123</v>
      </c>
      <c r="AB1111" t="s">
        <v>115</v>
      </c>
      <c r="AC1111" t="s">
        <v>116</v>
      </c>
      <c r="AD1111" t="s">
        <v>117</v>
      </c>
      <c r="AE1111" t="s">
        <v>118</v>
      </c>
      <c r="AF1111" s="4">
        <v>96950</v>
      </c>
      <c r="AG1111" t="s">
        <v>119</v>
      </c>
      <c r="AI1111" s="5">
        <v>16702870657</v>
      </c>
      <c r="AK1111" t="s">
        <v>124</v>
      </c>
      <c r="BC1111" t="str">
        <f>"37-2011.00"</f>
        <v>37-2011.00</v>
      </c>
      <c r="BD1111" t="s">
        <v>125</v>
      </c>
      <c r="BE1111" t="s">
        <v>126</v>
      </c>
      <c r="BF1111" t="s">
        <v>127</v>
      </c>
      <c r="BG1111">
        <v>8</v>
      </c>
      <c r="BI1111" s="1">
        <v>44835</v>
      </c>
      <c r="BJ1111" s="1">
        <v>45199</v>
      </c>
      <c r="BM1111">
        <v>35</v>
      </c>
      <c r="BN1111">
        <v>0</v>
      </c>
      <c r="BO1111">
        <v>7</v>
      </c>
      <c r="BP1111">
        <v>7</v>
      </c>
      <c r="BQ1111">
        <v>7</v>
      </c>
      <c r="BR1111">
        <v>7</v>
      </c>
      <c r="BS1111">
        <v>7</v>
      </c>
      <c r="BT1111">
        <v>0</v>
      </c>
      <c r="BU1111" t="str">
        <f>"9:00 AM"</f>
        <v>9:00 AM</v>
      </c>
      <c r="BV1111" t="str">
        <f>"4:00 PM"</f>
        <v>4:00 PM</v>
      </c>
      <c r="BW1111" t="s">
        <v>128</v>
      </c>
      <c r="BX1111">
        <v>0</v>
      </c>
      <c r="BY1111">
        <v>12</v>
      </c>
      <c r="BZ1111" t="s">
        <v>113</v>
      </c>
      <c r="CB1111" t="s">
        <v>129</v>
      </c>
      <c r="CC1111" t="s">
        <v>115</v>
      </c>
      <c r="CE1111" t="s">
        <v>130</v>
      </c>
      <c r="CF1111" t="s">
        <v>118</v>
      </c>
      <c r="CG1111" s="4">
        <v>96950</v>
      </c>
      <c r="CH1111" s="2">
        <v>7.93</v>
      </c>
      <c r="CI1111" s="2">
        <v>7.93</v>
      </c>
      <c r="CJ1111" s="2">
        <v>11.9</v>
      </c>
      <c r="CK1111" s="2">
        <v>11.9</v>
      </c>
      <c r="CL1111" t="s">
        <v>131</v>
      </c>
      <c r="CM1111" t="s">
        <v>132</v>
      </c>
      <c r="CN1111" t="s">
        <v>133</v>
      </c>
      <c r="CP1111" t="s">
        <v>134</v>
      </c>
      <c r="CQ1111" t="s">
        <v>134</v>
      </c>
      <c r="CR1111" t="s">
        <v>134</v>
      </c>
      <c r="CS1111" t="s">
        <v>134</v>
      </c>
      <c r="CT1111" t="s">
        <v>134</v>
      </c>
      <c r="CU1111" t="s">
        <v>134</v>
      </c>
      <c r="CV1111" t="s">
        <v>134</v>
      </c>
      <c r="CW1111" t="s">
        <v>135</v>
      </c>
      <c r="CX1111" s="5">
        <v>16702870657</v>
      </c>
      <c r="CY1111" t="s">
        <v>124</v>
      </c>
      <c r="CZ1111" t="s">
        <v>136</v>
      </c>
      <c r="DA1111" t="s">
        <v>134</v>
      </c>
      <c r="DB1111" t="s">
        <v>113</v>
      </c>
    </row>
    <row r="1112" spans="1:111" ht="14.45" customHeight="1" x14ac:dyDescent="0.25">
      <c r="A1112" t="s">
        <v>137</v>
      </c>
      <c r="B1112" t="s">
        <v>111</v>
      </c>
      <c r="C1112" s="1">
        <v>44778.225955208334</v>
      </c>
      <c r="D1112" s="1">
        <v>44835</v>
      </c>
      <c r="E1112" t="s">
        <v>112</v>
      </c>
      <c r="F1112" s="1">
        <v>44833.833333333336</v>
      </c>
      <c r="G1112" t="s">
        <v>113</v>
      </c>
      <c r="H1112" t="s">
        <v>113</v>
      </c>
      <c r="I1112" t="s">
        <v>113</v>
      </c>
      <c r="J1112" t="s">
        <v>138</v>
      </c>
      <c r="L1112" t="s">
        <v>139</v>
      </c>
      <c r="M1112" t="s">
        <v>140</v>
      </c>
      <c r="N1112" t="s">
        <v>141</v>
      </c>
      <c r="O1112" t="s">
        <v>118</v>
      </c>
      <c r="P1112" s="4">
        <v>96950</v>
      </c>
      <c r="Q1112" t="s">
        <v>119</v>
      </c>
      <c r="S1112" s="5">
        <v>16702351231</v>
      </c>
      <c r="U1112">
        <v>44512</v>
      </c>
      <c r="V1112" t="s">
        <v>120</v>
      </c>
      <c r="X1112" t="s">
        <v>142</v>
      </c>
      <c r="Y1112" t="s">
        <v>143</v>
      </c>
      <c r="AA1112" t="s">
        <v>144</v>
      </c>
      <c r="AB1112" t="s">
        <v>145</v>
      </c>
      <c r="AC1112" t="s">
        <v>140</v>
      </c>
      <c r="AD1112" t="s">
        <v>141</v>
      </c>
      <c r="AE1112" t="s">
        <v>118</v>
      </c>
      <c r="AF1112" s="4">
        <v>96950</v>
      </c>
      <c r="AG1112" t="s">
        <v>119</v>
      </c>
      <c r="AI1112" s="5">
        <v>16702351231</v>
      </c>
      <c r="AK1112" t="s">
        <v>146</v>
      </c>
      <c r="BC1112" t="str">
        <f>"13-2011.00"</f>
        <v>13-2011.00</v>
      </c>
      <c r="BD1112" t="s">
        <v>147</v>
      </c>
      <c r="BE1112" t="s">
        <v>148</v>
      </c>
      <c r="BF1112" t="s">
        <v>149</v>
      </c>
      <c r="BG1112">
        <v>1</v>
      </c>
      <c r="BI1112" s="1">
        <v>44935</v>
      </c>
      <c r="BJ1112" s="1">
        <v>45299</v>
      </c>
      <c r="BM1112">
        <v>35</v>
      </c>
      <c r="BN1112">
        <v>8</v>
      </c>
      <c r="BO1112">
        <v>0</v>
      </c>
      <c r="BP1112">
        <v>7</v>
      </c>
      <c r="BQ1112">
        <v>5</v>
      </c>
      <c r="BR1112">
        <v>5</v>
      </c>
      <c r="BS1112">
        <v>5</v>
      </c>
      <c r="BT1112">
        <v>5</v>
      </c>
      <c r="BU1112" t="str">
        <f>"12:00 PM"</f>
        <v>12:00 PM</v>
      </c>
      <c r="BV1112" t="str">
        <f>"5:00 PM"</f>
        <v>5:00 PM</v>
      </c>
      <c r="BW1112" t="s">
        <v>150</v>
      </c>
      <c r="BX1112">
        <v>0</v>
      </c>
      <c r="BY1112">
        <v>24</v>
      </c>
      <c r="BZ1112" t="s">
        <v>113</v>
      </c>
      <c r="CB1112" t="s">
        <v>151</v>
      </c>
      <c r="CC1112" t="s">
        <v>140</v>
      </c>
      <c r="CE1112" t="s">
        <v>141</v>
      </c>
      <c r="CF1112" t="s">
        <v>118</v>
      </c>
      <c r="CG1112" s="4">
        <v>96950</v>
      </c>
      <c r="CH1112" s="2">
        <v>16.190000000000001</v>
      </c>
      <c r="CI1112" s="2">
        <v>16.190000000000001</v>
      </c>
      <c r="CJ1112" s="2">
        <v>24.29</v>
      </c>
      <c r="CK1112" s="2">
        <v>24.29</v>
      </c>
      <c r="CL1112" t="s">
        <v>131</v>
      </c>
      <c r="CM1112" t="s">
        <v>132</v>
      </c>
      <c r="CN1112" t="s">
        <v>133</v>
      </c>
      <c r="CP1112" t="s">
        <v>113</v>
      </c>
      <c r="CQ1112" t="s">
        <v>134</v>
      </c>
      <c r="CR1112" t="s">
        <v>113</v>
      </c>
      <c r="CS1112" t="s">
        <v>134</v>
      </c>
      <c r="CT1112" t="s">
        <v>132</v>
      </c>
      <c r="CU1112" t="s">
        <v>134</v>
      </c>
      <c r="CV1112" t="s">
        <v>132</v>
      </c>
      <c r="CW1112" t="s">
        <v>152</v>
      </c>
      <c r="CX1112" s="5">
        <v>16702351231</v>
      </c>
      <c r="CY1112" t="s">
        <v>146</v>
      </c>
      <c r="CZ1112" t="s">
        <v>132</v>
      </c>
      <c r="DA1112" t="s">
        <v>134</v>
      </c>
      <c r="DB1112" t="s">
        <v>113</v>
      </c>
    </row>
    <row r="1113" spans="1:111" ht="14.45" customHeight="1" x14ac:dyDescent="0.25">
      <c r="A1113" t="s">
        <v>153</v>
      </c>
      <c r="B1113" t="s">
        <v>111</v>
      </c>
      <c r="C1113" s="1">
        <v>44727.138760995367</v>
      </c>
      <c r="D1113" s="1">
        <v>44835</v>
      </c>
      <c r="E1113" t="s">
        <v>112</v>
      </c>
      <c r="F1113" s="1">
        <v>44833.833333333336</v>
      </c>
      <c r="G1113" t="s">
        <v>134</v>
      </c>
      <c r="H1113" t="s">
        <v>113</v>
      </c>
      <c r="I1113" t="s">
        <v>113</v>
      </c>
      <c r="J1113" t="s">
        <v>154</v>
      </c>
      <c r="L1113" t="s">
        <v>155</v>
      </c>
      <c r="M1113" t="s">
        <v>156</v>
      </c>
      <c r="N1113" t="s">
        <v>117</v>
      </c>
      <c r="O1113" t="s">
        <v>118</v>
      </c>
      <c r="P1113" s="4">
        <v>96950</v>
      </c>
      <c r="Q1113" t="s">
        <v>119</v>
      </c>
      <c r="S1113" s="5">
        <v>16703232428</v>
      </c>
      <c r="U1113">
        <v>23711</v>
      </c>
      <c r="V1113" t="s">
        <v>120</v>
      </c>
      <c r="X1113" t="s">
        <v>157</v>
      </c>
      <c r="Y1113" t="s">
        <v>158</v>
      </c>
      <c r="Z1113" t="s">
        <v>159</v>
      </c>
      <c r="AA1113" t="s">
        <v>160</v>
      </c>
      <c r="AB1113" t="s">
        <v>155</v>
      </c>
      <c r="AC1113" t="s">
        <v>156</v>
      </c>
      <c r="AD1113" t="s">
        <v>117</v>
      </c>
      <c r="AE1113" t="s">
        <v>118</v>
      </c>
      <c r="AF1113" s="4">
        <v>96950</v>
      </c>
      <c r="AG1113" t="s">
        <v>119</v>
      </c>
      <c r="AI1113" s="5">
        <v>16703232428</v>
      </c>
      <c r="AK1113" t="s">
        <v>161</v>
      </c>
      <c r="BC1113" t="str">
        <f>"47-2061.00"</f>
        <v>47-2061.00</v>
      </c>
      <c r="BD1113" t="s">
        <v>162</v>
      </c>
      <c r="BE1113" t="s">
        <v>163</v>
      </c>
      <c r="BF1113" t="s">
        <v>162</v>
      </c>
      <c r="BG1113">
        <v>2</v>
      </c>
      <c r="BI1113" s="1">
        <v>44835</v>
      </c>
      <c r="BJ1113" s="1">
        <v>45930</v>
      </c>
      <c r="BM1113">
        <v>40</v>
      </c>
      <c r="BN1113">
        <v>0</v>
      </c>
      <c r="BO1113">
        <v>7</v>
      </c>
      <c r="BP1113">
        <v>7</v>
      </c>
      <c r="BQ1113">
        <v>7</v>
      </c>
      <c r="BR1113">
        <v>7</v>
      </c>
      <c r="BS1113">
        <v>7</v>
      </c>
      <c r="BT1113">
        <v>5</v>
      </c>
      <c r="BU1113" t="str">
        <f>"7:00 AM"</f>
        <v>7:00 AM</v>
      </c>
      <c r="BV1113" t="str">
        <f>"5:00 PM"</f>
        <v>5:00 PM</v>
      </c>
      <c r="BW1113" t="s">
        <v>164</v>
      </c>
      <c r="BX1113">
        <v>0</v>
      </c>
      <c r="BY1113">
        <v>12</v>
      </c>
      <c r="BZ1113" t="s">
        <v>113</v>
      </c>
      <c r="CB1113" t="s">
        <v>165</v>
      </c>
      <c r="CC1113" t="s">
        <v>155</v>
      </c>
      <c r="CD1113" t="s">
        <v>156</v>
      </c>
      <c r="CE1113" t="s">
        <v>117</v>
      </c>
      <c r="CF1113" t="s">
        <v>118</v>
      </c>
      <c r="CG1113" s="4">
        <v>96950</v>
      </c>
      <c r="CH1113" s="2">
        <v>8.31</v>
      </c>
      <c r="CI1113" s="2">
        <v>9.5</v>
      </c>
      <c r="CJ1113" s="2">
        <v>12.47</v>
      </c>
      <c r="CK1113" s="2">
        <v>14.25</v>
      </c>
      <c r="CL1113" t="s">
        <v>131</v>
      </c>
      <c r="CM1113" t="s">
        <v>166</v>
      </c>
      <c r="CN1113" t="s">
        <v>133</v>
      </c>
      <c r="CP1113" t="s">
        <v>113</v>
      </c>
      <c r="CQ1113" t="s">
        <v>134</v>
      </c>
      <c r="CR1113" t="s">
        <v>113</v>
      </c>
      <c r="CS1113" t="s">
        <v>134</v>
      </c>
      <c r="CT1113" t="s">
        <v>132</v>
      </c>
      <c r="CU1113" t="s">
        <v>134</v>
      </c>
      <c r="CV1113" t="s">
        <v>132</v>
      </c>
      <c r="CW1113" t="s">
        <v>167</v>
      </c>
      <c r="CX1113" s="5">
        <v>16703232428</v>
      </c>
      <c r="CY1113" t="s">
        <v>161</v>
      </c>
      <c r="CZ1113" t="s">
        <v>168</v>
      </c>
      <c r="DA1113" t="s">
        <v>134</v>
      </c>
      <c r="DB1113" t="s">
        <v>113</v>
      </c>
    </row>
    <row r="1114" spans="1:111" ht="14.45" customHeight="1" x14ac:dyDescent="0.25">
      <c r="A1114" t="s">
        <v>169</v>
      </c>
      <c r="B1114" t="s">
        <v>111</v>
      </c>
      <c r="C1114" s="1">
        <v>44750.331595717595</v>
      </c>
      <c r="D1114" s="1">
        <v>44835</v>
      </c>
      <c r="E1114" t="s">
        <v>170</v>
      </c>
      <c r="G1114" t="s">
        <v>113</v>
      </c>
      <c r="H1114" t="s">
        <v>113</v>
      </c>
      <c r="I1114" t="s">
        <v>113</v>
      </c>
      <c r="J1114" t="s">
        <v>114</v>
      </c>
      <c r="L1114" t="s">
        <v>115</v>
      </c>
      <c r="M1114" t="s">
        <v>116</v>
      </c>
      <c r="N1114" t="s">
        <v>117</v>
      </c>
      <c r="O1114" t="s">
        <v>118</v>
      </c>
      <c r="P1114" s="4">
        <v>96950</v>
      </c>
      <c r="Q1114" t="s">
        <v>119</v>
      </c>
      <c r="S1114" s="5">
        <v>16702870657</v>
      </c>
      <c r="U1114">
        <v>561720</v>
      </c>
      <c r="V1114" t="s">
        <v>120</v>
      </c>
      <c r="X1114" t="s">
        <v>121</v>
      </c>
      <c r="Y1114" t="s">
        <v>122</v>
      </c>
      <c r="AA1114" t="s">
        <v>123</v>
      </c>
      <c r="AB1114" t="s">
        <v>115</v>
      </c>
      <c r="AC1114" t="s">
        <v>116</v>
      </c>
      <c r="AD1114" t="s">
        <v>117</v>
      </c>
      <c r="AE1114" t="s">
        <v>118</v>
      </c>
      <c r="AF1114" s="4">
        <v>96950</v>
      </c>
      <c r="AG1114" t="s">
        <v>119</v>
      </c>
      <c r="AI1114" s="5">
        <v>16702870657</v>
      </c>
      <c r="AK1114" t="s">
        <v>124</v>
      </c>
      <c r="BC1114" t="str">
        <f>"37-2011.00"</f>
        <v>37-2011.00</v>
      </c>
      <c r="BD1114" t="s">
        <v>125</v>
      </c>
      <c r="BE1114" t="s">
        <v>126</v>
      </c>
      <c r="BF1114" t="s">
        <v>127</v>
      </c>
      <c r="BG1114">
        <v>4</v>
      </c>
      <c r="BI1114" s="1">
        <v>44835</v>
      </c>
      <c r="BJ1114" s="1">
        <v>45199</v>
      </c>
      <c r="BM1114">
        <v>35</v>
      </c>
      <c r="BN1114">
        <v>0</v>
      </c>
      <c r="BO1114">
        <v>7</v>
      </c>
      <c r="BP1114">
        <v>7</v>
      </c>
      <c r="BQ1114">
        <v>7</v>
      </c>
      <c r="BR1114">
        <v>7</v>
      </c>
      <c r="BS1114">
        <v>7</v>
      </c>
      <c r="BT1114">
        <v>0</v>
      </c>
      <c r="BU1114" t="str">
        <f>"9:00 AM"</f>
        <v>9:00 AM</v>
      </c>
      <c r="BV1114" t="str">
        <f>"4:00 PM"</f>
        <v>4:00 PM</v>
      </c>
      <c r="BW1114" t="s">
        <v>128</v>
      </c>
      <c r="BX1114">
        <v>0</v>
      </c>
      <c r="BY1114">
        <v>12</v>
      </c>
      <c r="BZ1114" t="s">
        <v>113</v>
      </c>
      <c r="CB1114" t="s">
        <v>129</v>
      </c>
      <c r="CC1114" t="s">
        <v>115</v>
      </c>
      <c r="CE1114" t="s">
        <v>130</v>
      </c>
      <c r="CF1114" t="s">
        <v>118</v>
      </c>
      <c r="CG1114" s="4">
        <v>96950</v>
      </c>
      <c r="CH1114" s="2">
        <v>7.93</v>
      </c>
      <c r="CI1114" s="2">
        <v>7.93</v>
      </c>
      <c r="CJ1114" s="2">
        <v>11.9</v>
      </c>
      <c r="CK1114" s="2">
        <v>11.9</v>
      </c>
      <c r="CL1114" t="s">
        <v>131</v>
      </c>
      <c r="CM1114" t="s">
        <v>132</v>
      </c>
      <c r="CN1114" t="s">
        <v>133</v>
      </c>
      <c r="CP1114" t="s">
        <v>134</v>
      </c>
      <c r="CQ1114" t="s">
        <v>134</v>
      </c>
      <c r="CR1114" t="s">
        <v>134</v>
      </c>
      <c r="CS1114" t="s">
        <v>134</v>
      </c>
      <c r="CT1114" t="s">
        <v>134</v>
      </c>
      <c r="CU1114" t="s">
        <v>134</v>
      </c>
      <c r="CV1114" t="s">
        <v>134</v>
      </c>
      <c r="CW1114" t="s">
        <v>171</v>
      </c>
      <c r="CX1114" s="5">
        <v>16702870657</v>
      </c>
      <c r="CY1114" t="s">
        <v>124</v>
      </c>
      <c r="CZ1114" t="s">
        <v>136</v>
      </c>
      <c r="DA1114" t="s">
        <v>134</v>
      </c>
      <c r="DB1114" t="s">
        <v>113</v>
      </c>
    </row>
  </sheetData>
  <autoFilter ref="A1:DG1114" xr:uid="{5A5FBB70-34B2-43BF-A7F2-FF103AE62F22}">
    <sortState xmlns:xlrd2="http://schemas.microsoft.com/office/spreadsheetml/2017/richdata2" ref="A2:DG1114">
      <sortCondition descending="1" ref="D1:D1114"/>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CW-1_Disclosure_Data_FY2023_Q1</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Goodwin, William J - ETA CTR</dc:creator>
  <cp:lastModifiedBy>Jordan, Rob - ETA</cp:lastModifiedBy>
  <dcterms:created xsi:type="dcterms:W3CDTF">2023-01-04T15:13:15Z</dcterms:created>
  <dcterms:modified xsi:type="dcterms:W3CDTF">2023-01-25T16:36:55Z</dcterms:modified>
</cp:coreProperties>
</file>