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erformance_Management_Unit\2_Raw_Data\3_Public_Disclosure_Data\12_FY2022\Q1\"/>
    </mc:Choice>
  </mc:AlternateContent>
  <bookViews>
    <workbookView xWindow="0" yWindow="0" windowWidth="28800" windowHeight="12300"/>
  </bookViews>
  <sheets>
    <sheet name="CW-1_Disclosure_Data_FY2022_Q1" sheetId="1" r:id="rId1"/>
  </sheets>
  <definedNames>
    <definedName name="_xlnm._FilterDatabase" localSheetId="0" hidden="1">'CW-1_Disclosure_Data_FY2022_Q1'!$A$1:$DG$448</definedName>
  </definedNames>
  <calcPr calcId="162913"/>
</workbook>
</file>

<file path=xl/calcChain.xml><?xml version="1.0" encoding="utf-8"?>
<calcChain xmlns="http://schemas.openxmlformats.org/spreadsheetml/2006/main">
  <c r="BC91" i="1" l="1"/>
  <c r="BU91" i="1"/>
  <c r="BV91" i="1"/>
  <c r="BC35" i="1"/>
  <c r="BU35" i="1"/>
  <c r="BV35" i="1"/>
  <c r="BC87" i="1"/>
  <c r="BU87" i="1"/>
  <c r="BV87" i="1"/>
  <c r="BC101" i="1"/>
  <c r="BU101" i="1"/>
  <c r="BV101" i="1"/>
  <c r="BC134" i="1"/>
  <c r="BU134" i="1"/>
  <c r="BV134" i="1"/>
  <c r="BC138" i="1"/>
  <c r="BU138" i="1"/>
  <c r="BV138" i="1"/>
  <c r="BC125" i="1"/>
  <c r="BU125" i="1"/>
  <c r="BV125" i="1"/>
  <c r="BC151" i="1"/>
  <c r="BU151" i="1"/>
  <c r="BV151" i="1"/>
  <c r="BC232" i="1"/>
  <c r="BU232" i="1"/>
  <c r="BV232" i="1"/>
  <c r="BC171" i="1"/>
  <c r="BU171" i="1"/>
  <c r="BV171" i="1"/>
  <c r="BC53" i="1"/>
  <c r="BU53" i="1"/>
  <c r="BV53" i="1"/>
  <c r="BC314" i="1"/>
  <c r="BU314" i="1"/>
  <c r="BV314" i="1"/>
  <c r="BC316" i="1"/>
  <c r="BU316" i="1"/>
  <c r="BV316" i="1"/>
  <c r="BC366" i="1"/>
  <c r="BU366" i="1"/>
  <c r="BV366" i="1"/>
  <c r="BC361" i="1"/>
  <c r="BU361" i="1"/>
  <c r="BV361" i="1"/>
  <c r="BC359" i="1"/>
  <c r="BU359" i="1"/>
  <c r="BV359" i="1"/>
  <c r="BC279" i="1"/>
  <c r="BU279" i="1"/>
  <c r="BV279" i="1"/>
  <c r="BC246" i="1"/>
  <c r="BU246" i="1"/>
  <c r="BV246" i="1"/>
  <c r="BC166" i="1"/>
  <c r="BU166" i="1"/>
  <c r="BV166" i="1"/>
  <c r="BC137" i="1"/>
  <c r="BU137" i="1"/>
  <c r="BV137" i="1"/>
  <c r="BC233" i="1"/>
  <c r="BU233" i="1"/>
  <c r="BV233" i="1"/>
  <c r="BC188" i="1"/>
  <c r="BU188" i="1"/>
  <c r="BV188" i="1"/>
  <c r="BC187" i="1"/>
  <c r="BU187" i="1"/>
  <c r="BV187" i="1"/>
  <c r="BC183" i="1"/>
  <c r="BU183" i="1"/>
  <c r="BV183" i="1"/>
  <c r="BC211" i="1"/>
  <c r="BU211" i="1"/>
  <c r="BV211" i="1"/>
  <c r="BC214" i="1"/>
  <c r="BU214" i="1"/>
  <c r="BV214" i="1"/>
  <c r="BC4" i="1"/>
  <c r="BU4" i="1"/>
  <c r="BV4" i="1"/>
  <c r="BC39" i="1"/>
  <c r="BU39" i="1"/>
  <c r="BV39" i="1"/>
  <c r="BC411" i="1"/>
  <c r="BU411" i="1"/>
  <c r="BV411" i="1"/>
  <c r="BC289" i="1"/>
  <c r="BU289" i="1"/>
  <c r="BV289" i="1"/>
  <c r="BC297" i="1"/>
  <c r="BU297" i="1"/>
  <c r="BV297" i="1"/>
  <c r="BC370" i="1"/>
  <c r="BU370" i="1"/>
  <c r="BV370" i="1"/>
  <c r="BC344" i="1"/>
  <c r="BU344" i="1"/>
  <c r="BV344" i="1"/>
  <c r="BC419" i="1"/>
  <c r="BU419" i="1"/>
  <c r="BV419" i="1"/>
  <c r="BC258" i="1"/>
  <c r="BU258" i="1"/>
  <c r="BV258" i="1"/>
  <c r="BC26" i="1"/>
  <c r="BU26" i="1"/>
  <c r="BV26" i="1"/>
  <c r="BC178" i="1"/>
  <c r="BU178" i="1"/>
  <c r="BV178" i="1"/>
  <c r="BC201" i="1"/>
  <c r="BU201" i="1"/>
  <c r="BV201" i="1"/>
  <c r="BC216" i="1"/>
  <c r="BU216" i="1"/>
  <c r="BV216" i="1"/>
  <c r="BC237" i="1"/>
  <c r="BU237" i="1"/>
  <c r="BV237" i="1"/>
  <c r="BC7" i="1"/>
  <c r="BU7" i="1"/>
  <c r="BV7" i="1"/>
  <c r="BC322" i="1"/>
  <c r="BU322" i="1"/>
  <c r="BV322" i="1"/>
  <c r="BC375" i="1"/>
  <c r="BU375" i="1"/>
  <c r="BV375" i="1"/>
  <c r="BC354" i="1"/>
  <c r="BU354" i="1"/>
  <c r="BV354" i="1"/>
  <c r="BC416" i="1"/>
  <c r="BU416" i="1"/>
  <c r="BV416" i="1"/>
  <c r="BC423" i="1"/>
  <c r="BU423" i="1"/>
  <c r="BV423" i="1"/>
  <c r="BC443" i="1"/>
  <c r="BU443" i="1"/>
  <c r="BV443" i="1"/>
  <c r="BC256" i="1"/>
  <c r="BU256" i="1"/>
  <c r="BV256" i="1"/>
  <c r="BC51" i="1"/>
  <c r="BU51" i="1"/>
  <c r="BV51" i="1"/>
  <c r="BC92" i="1"/>
  <c r="BU92" i="1"/>
  <c r="BV92" i="1"/>
  <c r="BC75" i="1"/>
  <c r="BU75" i="1"/>
  <c r="BV75" i="1"/>
  <c r="BC80" i="1"/>
  <c r="BU80" i="1"/>
  <c r="BV80" i="1"/>
  <c r="BC141" i="1"/>
  <c r="BU141" i="1"/>
  <c r="BV141" i="1"/>
  <c r="BC81" i="1"/>
  <c r="BU81" i="1"/>
  <c r="BV81" i="1"/>
  <c r="BC89" i="1"/>
  <c r="BU89" i="1"/>
  <c r="BV89" i="1"/>
  <c r="BC77" i="1"/>
  <c r="BU77" i="1"/>
  <c r="BV77" i="1"/>
  <c r="BC215" i="1"/>
  <c r="BU215" i="1"/>
  <c r="BV215" i="1"/>
  <c r="BC71" i="1"/>
  <c r="BU71" i="1"/>
  <c r="BV71" i="1"/>
  <c r="BC66" i="1"/>
  <c r="BU66" i="1"/>
  <c r="BV66" i="1"/>
  <c r="BC32" i="1"/>
  <c r="BU32" i="1"/>
  <c r="BV32" i="1"/>
  <c r="BC24" i="1"/>
  <c r="BU24" i="1"/>
  <c r="BV24" i="1"/>
  <c r="BC333" i="1"/>
  <c r="BU333" i="1"/>
  <c r="BV333" i="1"/>
  <c r="BC399" i="1"/>
  <c r="BU399" i="1"/>
  <c r="BV399" i="1"/>
  <c r="BC284" i="1"/>
  <c r="BU284" i="1"/>
  <c r="BV284" i="1"/>
  <c r="BC303" i="1"/>
  <c r="BU303" i="1"/>
  <c r="BV303" i="1"/>
  <c r="BC351" i="1"/>
  <c r="BU351" i="1"/>
  <c r="BV351" i="1"/>
  <c r="BC407" i="1"/>
  <c r="BU407" i="1"/>
  <c r="BV407" i="1"/>
  <c r="CB407" i="1"/>
  <c r="BC205" i="1"/>
  <c r="BU205" i="1"/>
  <c r="BV205" i="1"/>
  <c r="BC191" i="1"/>
  <c r="BU191" i="1"/>
  <c r="BV191" i="1"/>
  <c r="BC220" i="1"/>
  <c r="BU220" i="1"/>
  <c r="BV220" i="1"/>
  <c r="BC243" i="1"/>
  <c r="BU243" i="1"/>
  <c r="BV243" i="1"/>
  <c r="BC162" i="1"/>
  <c r="BU162" i="1"/>
  <c r="BV162" i="1"/>
  <c r="BC400" i="1"/>
  <c r="BU400" i="1"/>
  <c r="BV400" i="1"/>
  <c r="BC367" i="1"/>
  <c r="BU367" i="1"/>
  <c r="BV367" i="1"/>
  <c r="BC377" i="1"/>
  <c r="BU377" i="1"/>
  <c r="BV377" i="1"/>
  <c r="BC371" i="1"/>
  <c r="BU371" i="1"/>
  <c r="BV371" i="1"/>
  <c r="BC376" i="1"/>
  <c r="BU376" i="1"/>
  <c r="BV376" i="1"/>
  <c r="BC343" i="1"/>
  <c r="BU343" i="1"/>
  <c r="BV343" i="1"/>
  <c r="BC364" i="1"/>
  <c r="BU364" i="1"/>
  <c r="BV364" i="1"/>
  <c r="BC433" i="1"/>
  <c r="BU433" i="1"/>
  <c r="BV433" i="1"/>
  <c r="BC438" i="1"/>
  <c r="BU438" i="1"/>
  <c r="BV438" i="1"/>
  <c r="BC9" i="1"/>
  <c r="BU9" i="1"/>
  <c r="BV9" i="1"/>
  <c r="BC175" i="1"/>
  <c r="BU175" i="1"/>
  <c r="BV175" i="1"/>
  <c r="BC177" i="1"/>
  <c r="BU177" i="1"/>
  <c r="BV177" i="1"/>
  <c r="BC190" i="1"/>
  <c r="BU190" i="1"/>
  <c r="BV190" i="1"/>
  <c r="BC219" i="1"/>
  <c r="BU219" i="1"/>
  <c r="BV219" i="1"/>
  <c r="BC228" i="1"/>
  <c r="BU228" i="1"/>
  <c r="BV228" i="1"/>
  <c r="BC223" i="1"/>
  <c r="BU223" i="1"/>
  <c r="BV223" i="1"/>
  <c r="BC332" i="1"/>
  <c r="BU332" i="1"/>
  <c r="BV332" i="1"/>
  <c r="BC410" i="1"/>
  <c r="BU410" i="1"/>
  <c r="BV410" i="1"/>
  <c r="BC381" i="1"/>
  <c r="BU381" i="1"/>
  <c r="BV381" i="1"/>
  <c r="BC427" i="1"/>
  <c r="BU427" i="1"/>
  <c r="BV427" i="1"/>
  <c r="BC440" i="1"/>
  <c r="BU440" i="1"/>
  <c r="BV440" i="1"/>
  <c r="BC268" i="1"/>
  <c r="BU268" i="1"/>
  <c r="BV268" i="1"/>
  <c r="CB268" i="1"/>
  <c r="BC23" i="1"/>
  <c r="BU23" i="1"/>
  <c r="BV23" i="1"/>
  <c r="BC154" i="1"/>
  <c r="BU154" i="1"/>
  <c r="BV154" i="1"/>
  <c r="BC327" i="1"/>
  <c r="BU327" i="1"/>
  <c r="BV327" i="1"/>
  <c r="BC301" i="1"/>
  <c r="BU301" i="1"/>
  <c r="BV301" i="1"/>
  <c r="BC298" i="1"/>
  <c r="BU298" i="1"/>
  <c r="BV298" i="1"/>
  <c r="BC277" i="1"/>
  <c r="BU277" i="1"/>
  <c r="BV277" i="1"/>
  <c r="BC252" i="1"/>
  <c r="BU252" i="1"/>
  <c r="BV252" i="1"/>
  <c r="BC106" i="1"/>
  <c r="BU106" i="1"/>
  <c r="BV106" i="1"/>
  <c r="BC153" i="1"/>
  <c r="BU153" i="1"/>
  <c r="BV153" i="1"/>
  <c r="BC234" i="1"/>
  <c r="BU234" i="1"/>
  <c r="BV234" i="1"/>
  <c r="BC397" i="1"/>
  <c r="BU397" i="1"/>
  <c r="BV397" i="1"/>
  <c r="BC286" i="1"/>
  <c r="BU286" i="1"/>
  <c r="BV286" i="1"/>
  <c r="BC369" i="1"/>
  <c r="BU369" i="1"/>
  <c r="BV369" i="1"/>
  <c r="BC272" i="1"/>
  <c r="BU272" i="1"/>
  <c r="BV272" i="1"/>
  <c r="BC261" i="1"/>
  <c r="BU261" i="1"/>
  <c r="BV261" i="1"/>
  <c r="BC244" i="1"/>
  <c r="BU244" i="1"/>
  <c r="BV244" i="1"/>
  <c r="BC15" i="1"/>
  <c r="BU15" i="1"/>
  <c r="BV15" i="1"/>
  <c r="BC45" i="1"/>
  <c r="BU45" i="1"/>
  <c r="BV45" i="1"/>
  <c r="BC102" i="1"/>
  <c r="BU102" i="1"/>
  <c r="BV102" i="1"/>
  <c r="BC173" i="1"/>
  <c r="BU173" i="1"/>
  <c r="BV173" i="1"/>
  <c r="BC185" i="1"/>
  <c r="BU185" i="1"/>
  <c r="BV185" i="1"/>
  <c r="BC31" i="1"/>
  <c r="BU31" i="1"/>
  <c r="BV31" i="1"/>
  <c r="BC311" i="1"/>
  <c r="BU311" i="1"/>
  <c r="BV311" i="1"/>
  <c r="BC424" i="1"/>
  <c r="BU424" i="1"/>
  <c r="BV424" i="1"/>
  <c r="BC422" i="1"/>
  <c r="BU422" i="1"/>
  <c r="BV422" i="1"/>
  <c r="BC412" i="1"/>
  <c r="BU412" i="1"/>
  <c r="BV412" i="1"/>
  <c r="BC418" i="1"/>
  <c r="BU418" i="1"/>
  <c r="BV418" i="1"/>
  <c r="BC253" i="1"/>
  <c r="BU253" i="1"/>
  <c r="BV253" i="1"/>
  <c r="BC42" i="1"/>
  <c r="BU42" i="1"/>
  <c r="BV42" i="1"/>
  <c r="BC68" i="1"/>
  <c r="BU68" i="1"/>
  <c r="BV68" i="1"/>
  <c r="BC29" i="1"/>
  <c r="BU29" i="1"/>
  <c r="BV29" i="1"/>
  <c r="BC19" i="1"/>
  <c r="BU19" i="1"/>
  <c r="BV19" i="1"/>
  <c r="BC96" i="1"/>
  <c r="BU96" i="1"/>
  <c r="BV96" i="1"/>
  <c r="BC115" i="1"/>
  <c r="BU115" i="1"/>
  <c r="BV115" i="1"/>
  <c r="BC147" i="1"/>
  <c r="BU147" i="1"/>
  <c r="BV147" i="1"/>
  <c r="BC133" i="1"/>
  <c r="BU133" i="1"/>
  <c r="BV133" i="1"/>
  <c r="BC194" i="1"/>
  <c r="BU194" i="1"/>
  <c r="BV194" i="1"/>
  <c r="BC238" i="1"/>
  <c r="BU238" i="1"/>
  <c r="BV238" i="1"/>
  <c r="BC323" i="1"/>
  <c r="BU323" i="1"/>
  <c r="BV323" i="1"/>
  <c r="BC408" i="1"/>
  <c r="BU408" i="1"/>
  <c r="BV408" i="1"/>
  <c r="BC282" i="1"/>
  <c r="BU282" i="1"/>
  <c r="BV282" i="1"/>
  <c r="BC310" i="1"/>
  <c r="BU310" i="1"/>
  <c r="BV310" i="1"/>
  <c r="BC442" i="1"/>
  <c r="BU442" i="1"/>
  <c r="BV442" i="1"/>
  <c r="BC265" i="1"/>
  <c r="BU265" i="1"/>
  <c r="BV265" i="1"/>
  <c r="BC167" i="1"/>
  <c r="BU167" i="1"/>
  <c r="BV167" i="1"/>
  <c r="BC230" i="1"/>
  <c r="BU230" i="1"/>
  <c r="BV230" i="1"/>
  <c r="BC18" i="1"/>
  <c r="BU18" i="1"/>
  <c r="BV18" i="1"/>
  <c r="BC318" i="1"/>
  <c r="BU318" i="1"/>
  <c r="BV318" i="1"/>
  <c r="BC302" i="1"/>
  <c r="BU302" i="1"/>
  <c r="BV302" i="1"/>
  <c r="BC285" i="1"/>
  <c r="BU285" i="1"/>
  <c r="BV285" i="1"/>
  <c r="BC389" i="1"/>
  <c r="BU389" i="1"/>
  <c r="BV389" i="1"/>
  <c r="BC380" i="1"/>
  <c r="BU380" i="1"/>
  <c r="BV380" i="1"/>
  <c r="BC448" i="1"/>
  <c r="BU448" i="1"/>
  <c r="BV448" i="1"/>
  <c r="BC251" i="1"/>
  <c r="BU251" i="1"/>
  <c r="BV251" i="1"/>
  <c r="BC139" i="1"/>
  <c r="BU139" i="1"/>
  <c r="BV139" i="1"/>
  <c r="BC207" i="1"/>
  <c r="BU207" i="1"/>
  <c r="BV207" i="1"/>
  <c r="BC193" i="1"/>
  <c r="BU193" i="1"/>
  <c r="BV193" i="1"/>
  <c r="BC227" i="1"/>
  <c r="BU227" i="1"/>
  <c r="BV227" i="1"/>
  <c r="BC14" i="1"/>
  <c r="BU14" i="1"/>
  <c r="BV14" i="1"/>
  <c r="BC44" i="1"/>
  <c r="BU44" i="1"/>
  <c r="BV44" i="1"/>
  <c r="BC5" i="1"/>
  <c r="BU5" i="1"/>
  <c r="BV5" i="1"/>
  <c r="BC392" i="1"/>
  <c r="BU392" i="1"/>
  <c r="BV392" i="1"/>
  <c r="BC350" i="1"/>
  <c r="BU350" i="1"/>
  <c r="BV350" i="1"/>
  <c r="BC435" i="1"/>
  <c r="BU435" i="1"/>
  <c r="BV435" i="1"/>
  <c r="BC276" i="1"/>
  <c r="BU276" i="1"/>
  <c r="BV276" i="1"/>
  <c r="BC86" i="1"/>
  <c r="BU86" i="1"/>
  <c r="BV86" i="1"/>
  <c r="BC119" i="1"/>
  <c r="BU119" i="1"/>
  <c r="BV119" i="1"/>
  <c r="BC79" i="1"/>
  <c r="BU79" i="1"/>
  <c r="BV79" i="1"/>
  <c r="BC156" i="1"/>
  <c r="BU156" i="1"/>
  <c r="BV156" i="1"/>
  <c r="BC179" i="1"/>
  <c r="BU179" i="1"/>
  <c r="BV179" i="1"/>
  <c r="BC206" i="1"/>
  <c r="BU206" i="1"/>
  <c r="BV206" i="1"/>
  <c r="BC428" i="1"/>
  <c r="BU428" i="1"/>
  <c r="BV428" i="1"/>
  <c r="BC210" i="1"/>
  <c r="BU210" i="1"/>
  <c r="BV210" i="1"/>
  <c r="BC209" i="1"/>
  <c r="BU209" i="1"/>
  <c r="BV209" i="1"/>
  <c r="BC34" i="1"/>
  <c r="BU34" i="1"/>
  <c r="BV34" i="1"/>
  <c r="BC74" i="1"/>
  <c r="BU74" i="1"/>
  <c r="BV74" i="1"/>
  <c r="BC304" i="1"/>
  <c r="BU304" i="1"/>
  <c r="BV304" i="1"/>
  <c r="BC254" i="1"/>
  <c r="BU254" i="1"/>
  <c r="BV254" i="1"/>
  <c r="BC264" i="1"/>
  <c r="BU264" i="1"/>
  <c r="BV264" i="1"/>
  <c r="BC271" i="1"/>
  <c r="BU271" i="1"/>
  <c r="BV271" i="1"/>
  <c r="BC123" i="1"/>
  <c r="BU123" i="1"/>
  <c r="BV123" i="1"/>
  <c r="BC152" i="1"/>
  <c r="BU152" i="1"/>
  <c r="BV152" i="1"/>
  <c r="BC41" i="1"/>
  <c r="BU41" i="1"/>
  <c r="BV41" i="1"/>
  <c r="BC172" i="1"/>
  <c r="BU172" i="1"/>
  <c r="BV172" i="1"/>
  <c r="BC235" i="1"/>
  <c r="BU235" i="1"/>
  <c r="BV235" i="1"/>
  <c r="BC33" i="1"/>
  <c r="BU33" i="1"/>
  <c r="BV33" i="1"/>
  <c r="BC72" i="1"/>
  <c r="BU72" i="1"/>
  <c r="BV72" i="1"/>
  <c r="BC328" i="1"/>
  <c r="BU328" i="1"/>
  <c r="BV328" i="1"/>
  <c r="BC325" i="1"/>
  <c r="BU325" i="1"/>
  <c r="BV325" i="1"/>
  <c r="BC404" i="1"/>
  <c r="BU404" i="1"/>
  <c r="BV404" i="1"/>
  <c r="BC398" i="1"/>
  <c r="BU398" i="1"/>
  <c r="BV398" i="1"/>
  <c r="BC299" i="1"/>
  <c r="BU299" i="1"/>
  <c r="BV299" i="1"/>
  <c r="BC307" i="1"/>
  <c r="BU307" i="1"/>
  <c r="BV307" i="1"/>
  <c r="BC315" i="1"/>
  <c r="BU315" i="1"/>
  <c r="BV315" i="1"/>
  <c r="BC362" i="1"/>
  <c r="BU362" i="1"/>
  <c r="BV362" i="1"/>
  <c r="BC431" i="1"/>
  <c r="BU431" i="1"/>
  <c r="BV431" i="1"/>
  <c r="BC417" i="1"/>
  <c r="BU417" i="1"/>
  <c r="BV417" i="1"/>
  <c r="BC281" i="1"/>
  <c r="BU281" i="1"/>
  <c r="BV281" i="1"/>
  <c r="BC82" i="1"/>
  <c r="BU82" i="1"/>
  <c r="BV82" i="1"/>
  <c r="BC94" i="1"/>
  <c r="BU94" i="1"/>
  <c r="BV94" i="1"/>
  <c r="BC158" i="1"/>
  <c r="BU158" i="1"/>
  <c r="BV158" i="1"/>
  <c r="BC165" i="1"/>
  <c r="BU165" i="1"/>
  <c r="BV165" i="1"/>
  <c r="BC225" i="1"/>
  <c r="BU225" i="1"/>
  <c r="BV225" i="1"/>
  <c r="BC242" i="1"/>
  <c r="BU242" i="1"/>
  <c r="BV242" i="1"/>
  <c r="BC283" i="1"/>
  <c r="BU283" i="1"/>
  <c r="BV283" i="1"/>
  <c r="BC296" i="1"/>
  <c r="BU296" i="1"/>
  <c r="BV296" i="1"/>
  <c r="BC439" i="1"/>
  <c r="BU439" i="1"/>
  <c r="BV439" i="1"/>
  <c r="BC255" i="1"/>
  <c r="BU255" i="1"/>
  <c r="BV255" i="1"/>
  <c r="BC249" i="1"/>
  <c r="BU249" i="1"/>
  <c r="BV249" i="1"/>
  <c r="BC22" i="1"/>
  <c r="BU22" i="1"/>
  <c r="BV22" i="1"/>
  <c r="BC61" i="1"/>
  <c r="BU61" i="1"/>
  <c r="BV61" i="1"/>
  <c r="BC63" i="1"/>
  <c r="BU63" i="1"/>
  <c r="BV63" i="1"/>
  <c r="BC25" i="1"/>
  <c r="BU25" i="1"/>
  <c r="BV25" i="1"/>
  <c r="BC110" i="1"/>
  <c r="BU110" i="1"/>
  <c r="BV110" i="1"/>
  <c r="BC168" i="1"/>
  <c r="BU168" i="1"/>
  <c r="BV168" i="1"/>
  <c r="BC146" i="1"/>
  <c r="BU146" i="1"/>
  <c r="BV146" i="1"/>
  <c r="BC200" i="1"/>
  <c r="BU200" i="1"/>
  <c r="BV200" i="1"/>
  <c r="BC341" i="1"/>
  <c r="BU341" i="1"/>
  <c r="BV341" i="1"/>
  <c r="BC395" i="1"/>
  <c r="BU395" i="1"/>
  <c r="BV395" i="1"/>
  <c r="BC295" i="1"/>
  <c r="BU295" i="1"/>
  <c r="BV295" i="1"/>
  <c r="BC308" i="1"/>
  <c r="BU308" i="1"/>
  <c r="BV308" i="1"/>
  <c r="BC379" i="1"/>
  <c r="BU379" i="1"/>
  <c r="BV379" i="1"/>
  <c r="BC373" i="1"/>
  <c r="BU373" i="1"/>
  <c r="BV373" i="1"/>
  <c r="BC414" i="1"/>
  <c r="BU414" i="1"/>
  <c r="BV414" i="1"/>
  <c r="BC118" i="1"/>
  <c r="BU118" i="1"/>
  <c r="BV118" i="1"/>
  <c r="BC164" i="1"/>
  <c r="BU164" i="1"/>
  <c r="BV164" i="1"/>
  <c r="BC135" i="1"/>
  <c r="BU135" i="1"/>
  <c r="BV135" i="1"/>
  <c r="CB135" i="1"/>
  <c r="BC38" i="1"/>
  <c r="BU38" i="1"/>
  <c r="BV38" i="1"/>
  <c r="BC321" i="1"/>
  <c r="BU321" i="1"/>
  <c r="BV321" i="1"/>
  <c r="BC331" i="1"/>
  <c r="BU331" i="1"/>
  <c r="BV331" i="1"/>
  <c r="BC334" i="1"/>
  <c r="BU334" i="1"/>
  <c r="BV334" i="1"/>
  <c r="BC402" i="1"/>
  <c r="BU402" i="1"/>
  <c r="BV402" i="1"/>
  <c r="BC306" i="1"/>
  <c r="BU306" i="1"/>
  <c r="BV306" i="1"/>
  <c r="BC365" i="1"/>
  <c r="BU365" i="1"/>
  <c r="BV365" i="1"/>
  <c r="BC363" i="1"/>
  <c r="BU363" i="1"/>
  <c r="BV363" i="1"/>
  <c r="BC420" i="1"/>
  <c r="BU420" i="1"/>
  <c r="BV420" i="1"/>
  <c r="BC47" i="1"/>
  <c r="BU47" i="1"/>
  <c r="BV47" i="1"/>
  <c r="BC132" i="1"/>
  <c r="BU132" i="1"/>
  <c r="BV132" i="1"/>
  <c r="BC98" i="1"/>
  <c r="BU98" i="1"/>
  <c r="BV98" i="1"/>
  <c r="BC127" i="1"/>
  <c r="BU127" i="1"/>
  <c r="BV127" i="1"/>
  <c r="BC131" i="1"/>
  <c r="BU131" i="1"/>
  <c r="BV131" i="1"/>
  <c r="BC111" i="1"/>
  <c r="BU111" i="1"/>
  <c r="BV111" i="1"/>
  <c r="BC160" i="1"/>
  <c r="BU160" i="1"/>
  <c r="BV160" i="1"/>
  <c r="BC169" i="1"/>
  <c r="BU169" i="1"/>
  <c r="BV169" i="1"/>
  <c r="BC126" i="1"/>
  <c r="BU126" i="1"/>
  <c r="BV126" i="1"/>
  <c r="BC155" i="1"/>
  <c r="BU155" i="1"/>
  <c r="BV155" i="1"/>
  <c r="BC10" i="1"/>
  <c r="BU10" i="1"/>
  <c r="BV10" i="1"/>
  <c r="BC60" i="1"/>
  <c r="BU60" i="1"/>
  <c r="BV60" i="1"/>
  <c r="BC329" i="1"/>
  <c r="BU329" i="1"/>
  <c r="BV329" i="1"/>
  <c r="BC287" i="1"/>
  <c r="BU287" i="1"/>
  <c r="BV287" i="1"/>
  <c r="BC305" i="1"/>
  <c r="BU305" i="1"/>
  <c r="BV305" i="1"/>
  <c r="BC360" i="1"/>
  <c r="BU360" i="1"/>
  <c r="BV360" i="1"/>
  <c r="BC245" i="1"/>
  <c r="BU245" i="1"/>
  <c r="BV245" i="1"/>
  <c r="BC259" i="1"/>
  <c r="BU259" i="1"/>
  <c r="BV259" i="1"/>
  <c r="BC270" i="1"/>
  <c r="BU270" i="1"/>
  <c r="BV270" i="1"/>
  <c r="BC46" i="1"/>
  <c r="BU46" i="1"/>
  <c r="BV46" i="1"/>
  <c r="BC116" i="1"/>
  <c r="BU116" i="1"/>
  <c r="BV116" i="1"/>
  <c r="BC16" i="1"/>
  <c r="BU16" i="1"/>
  <c r="BV16" i="1"/>
  <c r="BC97" i="1"/>
  <c r="BU97" i="1"/>
  <c r="BV97" i="1"/>
  <c r="BC88" i="1"/>
  <c r="BU88" i="1"/>
  <c r="BV88" i="1"/>
  <c r="BC170" i="1"/>
  <c r="BU170" i="1"/>
  <c r="BV170" i="1"/>
  <c r="BC224" i="1"/>
  <c r="BU224" i="1"/>
  <c r="BV224" i="1"/>
  <c r="BC339" i="1"/>
  <c r="BU339" i="1"/>
  <c r="BV339" i="1"/>
  <c r="BC337" i="1"/>
  <c r="BU337" i="1"/>
  <c r="BV337" i="1"/>
  <c r="BC401" i="1"/>
  <c r="BU401" i="1"/>
  <c r="BV401" i="1"/>
  <c r="BC382" i="1"/>
  <c r="BU382" i="1"/>
  <c r="BV382" i="1"/>
  <c r="BC352" i="1"/>
  <c r="BU352" i="1"/>
  <c r="BV352" i="1"/>
  <c r="BC446" i="1"/>
  <c r="BU446" i="1"/>
  <c r="BV446" i="1"/>
  <c r="BC444" i="1"/>
  <c r="BU444" i="1"/>
  <c r="BV444" i="1"/>
  <c r="BC269" i="1"/>
  <c r="BU269" i="1"/>
  <c r="BV269" i="1"/>
  <c r="BC70" i="1"/>
  <c r="BU70" i="1"/>
  <c r="BV70" i="1"/>
  <c r="BC83" i="1"/>
  <c r="BU83" i="1"/>
  <c r="BV83" i="1"/>
  <c r="BC129" i="1"/>
  <c r="BU129" i="1"/>
  <c r="BV129" i="1"/>
  <c r="BC157" i="1"/>
  <c r="BU157" i="1"/>
  <c r="BV157" i="1"/>
  <c r="BC202" i="1"/>
  <c r="BU202" i="1"/>
  <c r="BV202" i="1"/>
  <c r="BC326" i="1"/>
  <c r="BU326" i="1"/>
  <c r="BV326" i="1"/>
  <c r="BC324" i="1"/>
  <c r="BU324" i="1"/>
  <c r="BV324" i="1"/>
  <c r="BC300" i="1"/>
  <c r="BU300" i="1"/>
  <c r="BV300" i="1"/>
  <c r="BC383" i="1"/>
  <c r="BU383" i="1"/>
  <c r="BV383" i="1"/>
  <c r="BC347" i="1"/>
  <c r="BU347" i="1"/>
  <c r="BV347" i="1"/>
  <c r="BC426" i="1"/>
  <c r="BU426" i="1"/>
  <c r="BV426" i="1"/>
  <c r="BC250" i="1"/>
  <c r="BU250" i="1"/>
  <c r="BV250" i="1"/>
  <c r="BC273" i="1"/>
  <c r="BU273" i="1"/>
  <c r="BV273" i="1"/>
  <c r="BC62" i="1"/>
  <c r="BU62" i="1"/>
  <c r="BV62" i="1"/>
  <c r="BC59" i="1"/>
  <c r="BU59" i="1"/>
  <c r="BV59" i="1"/>
  <c r="BC113" i="1"/>
  <c r="BU113" i="1"/>
  <c r="BV113" i="1"/>
  <c r="BC143" i="1"/>
  <c r="BU143" i="1"/>
  <c r="BV143" i="1"/>
  <c r="BC130" i="1"/>
  <c r="BU130" i="1"/>
  <c r="BV130" i="1"/>
  <c r="BC163" i="1"/>
  <c r="BU163" i="1"/>
  <c r="BV163" i="1"/>
  <c r="BC43" i="1"/>
  <c r="BU43" i="1"/>
  <c r="BV43" i="1"/>
  <c r="BC65" i="1"/>
  <c r="BU65" i="1"/>
  <c r="BV65" i="1"/>
  <c r="BC49" i="1"/>
  <c r="BU49" i="1"/>
  <c r="BV49" i="1"/>
  <c r="BC69" i="1"/>
  <c r="BU69" i="1"/>
  <c r="BV69" i="1"/>
  <c r="BC320" i="1"/>
  <c r="BU320" i="1"/>
  <c r="BV320" i="1"/>
  <c r="BC405" i="1"/>
  <c r="BU405" i="1"/>
  <c r="BV405" i="1"/>
  <c r="BC396" i="1"/>
  <c r="BU396" i="1"/>
  <c r="BV396" i="1"/>
  <c r="BC406" i="1"/>
  <c r="BU406" i="1"/>
  <c r="BV406" i="1"/>
  <c r="BC387" i="1"/>
  <c r="BU387" i="1"/>
  <c r="BV387" i="1"/>
  <c r="CX387" i="1"/>
  <c r="BC388" i="1"/>
  <c r="BU388" i="1"/>
  <c r="BV388" i="1"/>
  <c r="BC434" i="1"/>
  <c r="BU434" i="1"/>
  <c r="BV434" i="1"/>
  <c r="BC275" i="1"/>
  <c r="BU275" i="1"/>
  <c r="BV275" i="1"/>
  <c r="BC280" i="1"/>
  <c r="BU280" i="1"/>
  <c r="BV280" i="1"/>
  <c r="BC50" i="1"/>
  <c r="BU50" i="1"/>
  <c r="BV50" i="1"/>
  <c r="BC40" i="1"/>
  <c r="BU40" i="1"/>
  <c r="BV40" i="1"/>
  <c r="BC231" i="1"/>
  <c r="BU231" i="1"/>
  <c r="BV231" i="1"/>
  <c r="BC197" i="1"/>
  <c r="BU197" i="1"/>
  <c r="BV197" i="1"/>
  <c r="BC3" i="1"/>
  <c r="BU3" i="1"/>
  <c r="BV3" i="1"/>
  <c r="BC336" i="1"/>
  <c r="BU336" i="1"/>
  <c r="BV336" i="1"/>
  <c r="BC409" i="1"/>
  <c r="BU409" i="1"/>
  <c r="BV409" i="1"/>
  <c r="BC294" i="1"/>
  <c r="BU294" i="1"/>
  <c r="BV294" i="1"/>
  <c r="BC292" i="1"/>
  <c r="BU292" i="1"/>
  <c r="BV292" i="1"/>
  <c r="BC386" i="1"/>
  <c r="BU386" i="1"/>
  <c r="BV386" i="1"/>
  <c r="BC247" i="1"/>
  <c r="BU247" i="1"/>
  <c r="BV247" i="1"/>
  <c r="BC30" i="1"/>
  <c r="BU30" i="1"/>
  <c r="BV30" i="1"/>
  <c r="BC28" i="1"/>
  <c r="BU28" i="1"/>
  <c r="BV28" i="1"/>
  <c r="BC114" i="1"/>
  <c r="BU114" i="1"/>
  <c r="BV114" i="1"/>
  <c r="BC159" i="1"/>
  <c r="BU159" i="1"/>
  <c r="BV159" i="1"/>
  <c r="BC150" i="1"/>
  <c r="BU150" i="1"/>
  <c r="BV150" i="1"/>
  <c r="BC142" i="1"/>
  <c r="BU142" i="1"/>
  <c r="BV142" i="1"/>
  <c r="BC149" i="1"/>
  <c r="BU149" i="1"/>
  <c r="BV149" i="1"/>
  <c r="BC208" i="1"/>
  <c r="BU208" i="1"/>
  <c r="BV208" i="1"/>
  <c r="BC212" i="1"/>
  <c r="BU212" i="1"/>
  <c r="BV212" i="1"/>
  <c r="BC73" i="1"/>
  <c r="BU73" i="1"/>
  <c r="BV73" i="1"/>
  <c r="BC338" i="1"/>
  <c r="BU338" i="1"/>
  <c r="BV338" i="1"/>
  <c r="BC374" i="1"/>
  <c r="BU374" i="1"/>
  <c r="BV374" i="1"/>
  <c r="BC356" i="1"/>
  <c r="BU356" i="1"/>
  <c r="BV356" i="1"/>
  <c r="BC267" i="1"/>
  <c r="BU267" i="1"/>
  <c r="BV267" i="1"/>
  <c r="BC257" i="1"/>
  <c r="BU257" i="1"/>
  <c r="BV257" i="1"/>
  <c r="BC58" i="1"/>
  <c r="BU58" i="1"/>
  <c r="BV58" i="1"/>
  <c r="BC124" i="1"/>
  <c r="BU124" i="1"/>
  <c r="BV124" i="1"/>
  <c r="BC2" i="1"/>
  <c r="BU2" i="1"/>
  <c r="BV2" i="1"/>
  <c r="BC340" i="1"/>
  <c r="BU340" i="1"/>
  <c r="BV340" i="1"/>
  <c r="BC393" i="1"/>
  <c r="BU393" i="1"/>
  <c r="BV393" i="1"/>
  <c r="BC355" i="1"/>
  <c r="BU355" i="1"/>
  <c r="BV355" i="1"/>
  <c r="BC437" i="1"/>
  <c r="BU437" i="1"/>
  <c r="BV437" i="1"/>
  <c r="BC64" i="1"/>
  <c r="BU64" i="1"/>
  <c r="BV64" i="1"/>
  <c r="BC99" i="1"/>
  <c r="BU99" i="1"/>
  <c r="BV99" i="1"/>
  <c r="BC104" i="1"/>
  <c r="BU104" i="1"/>
  <c r="BV104" i="1"/>
  <c r="BC240" i="1"/>
  <c r="BU240" i="1"/>
  <c r="BV240" i="1"/>
  <c r="BC196" i="1"/>
  <c r="BU196" i="1"/>
  <c r="BV196" i="1"/>
  <c r="BC186" i="1"/>
  <c r="BU186" i="1"/>
  <c r="BV186" i="1"/>
  <c r="BC203" i="1"/>
  <c r="BU203" i="1"/>
  <c r="BV203" i="1"/>
  <c r="BC36" i="1"/>
  <c r="BU36" i="1"/>
  <c r="BV36" i="1"/>
  <c r="BC236" i="1"/>
  <c r="BU236" i="1"/>
  <c r="BV236" i="1"/>
  <c r="BC213" i="1"/>
  <c r="BU213" i="1"/>
  <c r="BV213" i="1"/>
  <c r="BC330" i="1"/>
  <c r="BU330" i="1"/>
  <c r="BV330" i="1"/>
  <c r="BC390" i="1"/>
  <c r="BU390" i="1"/>
  <c r="BV390" i="1"/>
  <c r="BC290" i="1"/>
  <c r="BU290" i="1"/>
  <c r="BV290" i="1"/>
  <c r="BC288" i="1"/>
  <c r="BU288" i="1"/>
  <c r="BV288" i="1"/>
  <c r="BC309" i="1"/>
  <c r="BU309" i="1"/>
  <c r="BV309" i="1"/>
  <c r="BC372" i="1"/>
  <c r="BU372" i="1"/>
  <c r="BV372" i="1"/>
  <c r="BC346" i="1"/>
  <c r="BU346" i="1"/>
  <c r="BV346" i="1"/>
  <c r="BC349" i="1"/>
  <c r="BU349" i="1"/>
  <c r="BV349" i="1"/>
  <c r="BC266" i="1"/>
  <c r="BU266" i="1"/>
  <c r="BV266" i="1"/>
  <c r="BC21" i="1"/>
  <c r="BU21" i="1"/>
  <c r="BV21" i="1"/>
  <c r="BC27" i="1"/>
  <c r="BU27" i="1"/>
  <c r="BV27" i="1"/>
  <c r="BC17" i="1"/>
  <c r="BU17" i="1"/>
  <c r="BV17" i="1"/>
  <c r="BC100" i="1"/>
  <c r="BU100" i="1"/>
  <c r="BV100" i="1"/>
  <c r="BC103" i="1"/>
  <c r="BU103" i="1"/>
  <c r="BV103" i="1"/>
  <c r="BC95" i="1"/>
  <c r="BU95" i="1"/>
  <c r="BV95" i="1"/>
  <c r="BC128" i="1"/>
  <c r="BU128" i="1"/>
  <c r="BV128" i="1"/>
  <c r="BC182" i="1"/>
  <c r="BU182" i="1"/>
  <c r="BV182" i="1"/>
  <c r="BC239" i="1"/>
  <c r="BU239" i="1"/>
  <c r="BV239" i="1"/>
  <c r="BC52" i="1"/>
  <c r="BU52" i="1"/>
  <c r="BV52" i="1"/>
  <c r="BC122" i="1"/>
  <c r="BU122" i="1"/>
  <c r="BV122" i="1"/>
  <c r="BC13" i="1"/>
  <c r="BU13" i="1"/>
  <c r="BV13" i="1"/>
  <c r="BC394" i="1"/>
  <c r="BU394" i="1"/>
  <c r="BV394" i="1"/>
  <c r="BC368" i="1"/>
  <c r="BU368" i="1"/>
  <c r="BV368" i="1"/>
  <c r="BC348" i="1"/>
  <c r="BU348" i="1"/>
  <c r="BV348" i="1"/>
  <c r="BC345" i="1"/>
  <c r="BU345" i="1"/>
  <c r="BV345" i="1"/>
  <c r="BC447" i="1"/>
  <c r="BU447" i="1"/>
  <c r="BV447" i="1"/>
  <c r="BC436" i="1"/>
  <c r="BU436" i="1"/>
  <c r="BV436" i="1"/>
  <c r="BC429" i="1"/>
  <c r="BU429" i="1"/>
  <c r="BV429" i="1"/>
  <c r="BC56" i="1"/>
  <c r="BU56" i="1"/>
  <c r="BV56" i="1"/>
  <c r="BC108" i="1"/>
  <c r="BU108" i="1"/>
  <c r="BV108" i="1"/>
  <c r="BC90" i="1"/>
  <c r="BU90" i="1"/>
  <c r="BV90" i="1"/>
  <c r="BC85" i="1"/>
  <c r="BU85" i="1"/>
  <c r="BV85" i="1"/>
  <c r="BC144" i="1"/>
  <c r="BU144" i="1"/>
  <c r="BV144" i="1"/>
  <c r="BC176" i="1"/>
  <c r="BU176" i="1"/>
  <c r="BV176" i="1"/>
  <c r="BC204" i="1"/>
  <c r="BU204" i="1"/>
  <c r="BV204" i="1"/>
  <c r="BC55" i="1"/>
  <c r="BU55" i="1"/>
  <c r="BV55" i="1"/>
  <c r="BC291" i="1"/>
  <c r="BU291" i="1"/>
  <c r="BV291" i="1"/>
  <c r="BC313" i="1"/>
  <c r="BU313" i="1"/>
  <c r="BV313" i="1"/>
  <c r="BC384" i="1"/>
  <c r="BU384" i="1"/>
  <c r="BV384" i="1"/>
  <c r="BC425" i="1"/>
  <c r="BU425" i="1"/>
  <c r="BV425" i="1"/>
  <c r="BC413" i="1"/>
  <c r="BU413" i="1"/>
  <c r="BV413" i="1"/>
  <c r="BC248" i="1"/>
  <c r="BU248" i="1"/>
  <c r="BV248" i="1"/>
  <c r="BC278" i="1"/>
  <c r="BU278" i="1"/>
  <c r="BV278" i="1"/>
  <c r="BC274" i="1"/>
  <c r="BU274" i="1"/>
  <c r="BV274" i="1"/>
  <c r="BC105" i="1"/>
  <c r="BU105" i="1"/>
  <c r="BV105" i="1"/>
  <c r="BC107" i="1"/>
  <c r="BU107" i="1"/>
  <c r="BV107" i="1"/>
  <c r="BC161" i="1"/>
  <c r="BU161" i="1"/>
  <c r="BV161" i="1"/>
  <c r="BC8" i="1"/>
  <c r="BU8" i="1"/>
  <c r="BV8" i="1"/>
  <c r="BC198" i="1"/>
  <c r="BU198" i="1"/>
  <c r="BV198" i="1"/>
  <c r="BC195" i="1"/>
  <c r="BU195" i="1"/>
  <c r="BV195" i="1"/>
  <c r="BC226" i="1"/>
  <c r="BU226" i="1"/>
  <c r="BV226" i="1"/>
  <c r="BC342" i="1"/>
  <c r="BU342" i="1"/>
  <c r="BV342" i="1"/>
  <c r="BC391" i="1"/>
  <c r="BU391" i="1"/>
  <c r="BV391" i="1"/>
  <c r="BC441" i="1"/>
  <c r="BU441" i="1"/>
  <c r="BV441" i="1"/>
  <c r="BC262" i="1"/>
  <c r="BU262" i="1"/>
  <c r="BV262" i="1"/>
  <c r="BC67" i="1"/>
  <c r="BU67" i="1"/>
  <c r="BV67" i="1"/>
  <c r="BC84" i="1"/>
  <c r="BU84" i="1"/>
  <c r="BV84" i="1"/>
  <c r="BC121" i="1"/>
  <c r="BU121" i="1"/>
  <c r="BV121" i="1"/>
  <c r="BC6" i="1"/>
  <c r="BU6" i="1"/>
  <c r="BV6" i="1"/>
  <c r="BC403" i="1"/>
  <c r="BU403" i="1"/>
  <c r="BV403" i="1"/>
  <c r="BC293" i="1"/>
  <c r="BU293" i="1"/>
  <c r="BV293" i="1"/>
  <c r="BC357" i="1"/>
  <c r="BU357" i="1"/>
  <c r="BV357" i="1"/>
  <c r="BC260" i="1"/>
  <c r="BU260" i="1"/>
  <c r="BV260" i="1"/>
  <c r="BC76" i="1"/>
  <c r="BU76" i="1"/>
  <c r="BV76" i="1"/>
  <c r="BC78" i="1"/>
  <c r="BU78" i="1"/>
  <c r="BV78" i="1"/>
  <c r="BC148" i="1"/>
  <c r="BU148" i="1"/>
  <c r="BV148" i="1"/>
  <c r="BC112" i="1"/>
  <c r="BU112" i="1"/>
  <c r="BV112" i="1"/>
  <c r="BC120" i="1"/>
  <c r="BU120" i="1"/>
  <c r="BV120" i="1"/>
  <c r="BC145" i="1"/>
  <c r="BU145" i="1"/>
  <c r="BV145" i="1"/>
  <c r="BC189" i="1"/>
  <c r="BU189" i="1"/>
  <c r="BV189" i="1"/>
  <c r="BC192" i="1"/>
  <c r="BU192" i="1"/>
  <c r="BV192" i="1"/>
  <c r="BC117" i="1"/>
  <c r="BU117" i="1"/>
  <c r="BV117" i="1"/>
  <c r="BC221" i="1"/>
  <c r="BU221" i="1"/>
  <c r="BV221" i="1"/>
  <c r="BC317" i="1"/>
  <c r="BU317" i="1"/>
  <c r="BV317" i="1"/>
  <c r="BC358" i="1"/>
  <c r="BU358" i="1"/>
  <c r="BV358" i="1"/>
  <c r="BC430" i="1"/>
  <c r="BU430" i="1"/>
  <c r="BV430" i="1"/>
  <c r="BC445" i="1"/>
  <c r="BU445" i="1"/>
  <c r="BV445" i="1"/>
  <c r="BC432" i="1"/>
  <c r="BU432" i="1"/>
  <c r="BV432" i="1"/>
  <c r="BC11" i="1"/>
  <c r="BU11" i="1"/>
  <c r="BV11" i="1"/>
  <c r="BC54" i="1"/>
  <c r="BU54" i="1"/>
  <c r="BV54" i="1"/>
  <c r="BC48" i="1"/>
  <c r="BU48" i="1"/>
  <c r="BV48" i="1"/>
  <c r="BC37" i="1"/>
  <c r="BU37" i="1"/>
  <c r="BV37" i="1"/>
  <c r="BC109" i="1"/>
  <c r="BU109" i="1"/>
  <c r="BV109" i="1"/>
  <c r="BC136" i="1"/>
  <c r="BU136" i="1"/>
  <c r="BV136" i="1"/>
  <c r="BC140" i="1"/>
  <c r="BU140" i="1"/>
  <c r="BV140" i="1"/>
  <c r="BC180" i="1"/>
  <c r="BU180" i="1"/>
  <c r="BV180" i="1"/>
  <c r="BC184" i="1"/>
  <c r="BU184" i="1"/>
  <c r="BV184" i="1"/>
  <c r="BC217" i="1"/>
  <c r="BU217" i="1"/>
  <c r="BV217" i="1"/>
  <c r="BC218" i="1"/>
  <c r="BU218" i="1"/>
  <c r="BV218" i="1"/>
  <c r="BC57" i="1"/>
  <c r="BU57" i="1"/>
  <c r="BV57" i="1"/>
  <c r="BC12" i="1"/>
  <c r="BU12" i="1"/>
  <c r="BV12" i="1"/>
  <c r="BC335" i="1"/>
  <c r="BU335" i="1"/>
  <c r="BV335" i="1"/>
  <c r="BC415" i="1"/>
  <c r="BU415" i="1"/>
  <c r="BV415" i="1"/>
  <c r="BC312" i="1"/>
  <c r="BU312" i="1"/>
  <c r="BV312" i="1"/>
  <c r="BC353" i="1"/>
  <c r="BU353" i="1"/>
  <c r="BV353" i="1"/>
  <c r="BC263" i="1"/>
  <c r="BU263" i="1"/>
  <c r="BV263" i="1"/>
  <c r="BC93" i="1"/>
  <c r="BU93" i="1"/>
  <c r="BV93" i="1"/>
  <c r="BC174" i="1"/>
  <c r="BU174" i="1"/>
  <c r="BV174" i="1"/>
  <c r="BC20" i="1"/>
  <c r="BU20" i="1"/>
  <c r="BV20" i="1"/>
  <c r="BC181" i="1"/>
  <c r="BU181" i="1"/>
  <c r="BV181" i="1"/>
  <c r="BC199" i="1"/>
  <c r="BU199" i="1"/>
  <c r="BV199" i="1"/>
  <c r="BC241" i="1"/>
  <c r="BU241" i="1"/>
  <c r="BV241" i="1"/>
  <c r="BC229" i="1"/>
  <c r="BU229" i="1"/>
  <c r="BV229" i="1"/>
  <c r="BC222" i="1"/>
  <c r="BU222" i="1"/>
  <c r="BV222" i="1"/>
  <c r="BC319" i="1"/>
  <c r="BU319" i="1"/>
  <c r="BV319" i="1"/>
  <c r="BC378" i="1"/>
  <c r="BU378" i="1"/>
  <c r="BV378" i="1"/>
  <c r="BC385" i="1"/>
  <c r="BU385" i="1"/>
  <c r="BV385" i="1"/>
  <c r="BC421" i="1"/>
  <c r="BU421" i="1"/>
  <c r="BV421" i="1"/>
</calcChain>
</file>

<file path=xl/sharedStrings.xml><?xml version="1.0" encoding="utf-8"?>
<sst xmlns="http://schemas.openxmlformats.org/spreadsheetml/2006/main" count="22292" uniqueCount="3977">
  <si>
    <t>CASE_NUMBER</t>
  </si>
  <si>
    <t>CASE_STATUS</t>
  </si>
  <si>
    <t>RECEIVED_DATE</t>
  </si>
  <si>
    <t>TYPE_OF_APPLICATION</t>
  </si>
  <si>
    <t>LONG_TERM_WORKER</t>
  </si>
  <si>
    <t>CAP_EXEMPT_WORKER</t>
  </si>
  <si>
    <t>EMERGENCY_SITUATION</t>
  </si>
  <si>
    <t>LEGAL_BUSINESS_NAME</t>
  </si>
  <si>
    <t>TRADE_NAME_DBA</t>
  </si>
  <si>
    <t>EMPLOYER_ADDRESS1</t>
  </si>
  <si>
    <t>EMPLOYER_ADDRESS2</t>
  </si>
  <si>
    <t>EMPLOYER_CITY</t>
  </si>
  <si>
    <t>EMPLOYER_STATE</t>
  </si>
  <si>
    <t>EMPLOYER_POSTAL_CODE</t>
  </si>
  <si>
    <t>EMPLOYER_COUNTRY</t>
  </si>
  <si>
    <t>EMPLOYER_PROVINCE</t>
  </si>
  <si>
    <t>EMPLOYER_PHONE</t>
  </si>
  <si>
    <t>EMPLOYER_PHONE_EXT</t>
  </si>
  <si>
    <t>NAICS_CODE</t>
  </si>
  <si>
    <t>TYPE_OF_EMPLOYER</t>
  </si>
  <si>
    <t>APPENDIX_A_ATTACHED</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</si>
  <si>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</si>
  <si>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</si>
  <si>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</si>
  <si>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</si>
  <si>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</si>
  <si>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</si>
  <si>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</si>
  <si>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</si>
  <si>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</si>
  <si>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</si>
  <si>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</si>
  <si>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</si>
  <si>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</si>
  <si>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</si>
  <si>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</si>
  <si>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</si>
  <si>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</si>
  <si>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</si>
  <si>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</si>
  <si>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</si>
  <si>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</si>
  <si>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</si>
  <si>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</si>
  <si>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</si>
  <si>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</si>
  <si>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</si>
  <si>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</si>
  <si>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LAWFIRM_BUSINESS_EMAIL</t>
  </si>
  <si>
    <t>LAWFIRM_NAME_BUSINESS_NAME</t>
  </si>
  <si>
    <t>STATE_OF_HIGHEST_COURT</t>
  </si>
  <si>
    <t>NAME_OF_HIGHEST_STATE_COURT</t>
  </si>
  <si>
    <t>SOC_CODE</t>
  </si>
  <si>
    <t>SOC_TITLE</t>
  </si>
  <si>
    <t>PWD_CASE_NUMBER</t>
  </si>
  <si>
    <t>JOB_TITLE</t>
  </si>
  <si>
    <t>TOTAL_WORKERS_REQUESTED</t>
  </si>
  <si>
    <t>TOTAL_WORKERS_CERTIFIED</t>
  </si>
  <si>
    <t>REQUESTED_BEGIN_DATE</t>
  </si>
  <si>
    <t>REQUESTED_END_DATE</t>
  </si>
  <si>
    <t>EMPLOYMENT_BEGIN_DATE</t>
  </si>
  <si>
    <t>EMPLOYMENT_END_DATE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</si>
  <si>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</si>
  <si>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</si>
  <si>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</si>
  <si>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</si>
  <si>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</si>
  <si>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</si>
  <si>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</si>
  <si>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</si>
  <si>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</si>
  <si>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</si>
  <si>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</si>
  <si>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</si>
  <si>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t>
  </si>
  <si>
    <t>SUPERVISE_OTHER_EMP</t>
  </si>
  <si>
    <t>SUPERVISE_HOW_MANY</t>
  </si>
  <si>
    <t>SPECIAL_REQUIREMENTS</t>
  </si>
  <si>
    <t>WORKSITE_ADDRESS1</t>
  </si>
  <si>
    <t>WORKSITE_ADDRESS2</t>
  </si>
  <si>
    <t>WORKSITE_CITY</t>
  </si>
  <si>
    <t>WORKSITE_STATE</t>
  </si>
  <si>
    <t>WORKSITE_POSTAL_CODE</t>
  </si>
  <si>
    <t>BASIC_WAGE_RATE_FROM</t>
  </si>
  <si>
    <t>BASIC_RATE_OF_PAY_TO</t>
  </si>
  <si>
    <t>OVERTIME_RATE_FROM</t>
  </si>
  <si>
    <t>OVERTIME_RATE_TO</t>
  </si>
  <si>
    <t>PER</t>
  </si>
  <si>
    <t>ADDITIONAL_WAGE_CONDITIONS</t>
  </si>
  <si>
    <t>FREQUENCY_OF_PAY</t>
  </si>
  <si>
    <t>FREQUENCY_OF_PAY_OTHER</t>
  </si>
  <si>
    <t>OTHER_WORKSITE_LOCATION</t>
  </si>
  <si>
    <t>AGREED_TO_TERMS_AND_CONDITIONS</t>
  </si>
  <si>
    <t>DAILY_TRANSPORTATION</t>
  </si>
  <si>
    <t>OVERTIME_AVAILABLE</t>
  </si>
  <si>
    <t>ON_THE_JOB_TRAINING_AVAILABLE</t>
  </si>
  <si>
    <t>BOARD_LODGING_OTHER_FACILITIES</t>
  </si>
  <si>
    <t>DEDUCTIONS_FROM_PAY</t>
  </si>
  <si>
    <t>PHONE_TO_APPLY</t>
  </si>
  <si>
    <t>EMAIL_TO_APPLY</t>
  </si>
  <si>
    <t>WEBSITE_TO_APPLY</t>
  </si>
  <si>
    <t>EMPLOYER_AGREED_TO_TERMS</t>
  </si>
  <si>
    <t>EMP_CLIENT_AGREED_TO_TERMS</t>
  </si>
  <si>
    <t>PREPARER_LAST_NAME</t>
  </si>
  <si>
    <t>PREPARER_FIRST_NAME</t>
  </si>
  <si>
    <t>PREPARER_MIDDLE_NAME</t>
  </si>
  <si>
    <t>PREPARER_BUSINESS_NAME</t>
  </si>
  <si>
    <t>PREPARER_EMAIL</t>
  </si>
  <si>
    <t>C-500-21215-497721</t>
  </si>
  <si>
    <t>Withdrawn</t>
  </si>
  <si>
    <t>New employment</t>
  </si>
  <si>
    <t>N</t>
  </si>
  <si>
    <t>Northpac Corporation</t>
  </si>
  <si>
    <t>Northpac Construction</t>
  </si>
  <si>
    <t>G/F Mezzanine Norpac Bldg</t>
  </si>
  <si>
    <t>Saipan</t>
  </si>
  <si>
    <t>Dandan Village</t>
  </si>
  <si>
    <t>MP</t>
  </si>
  <si>
    <t>UNITED STATES OF AMERICA</t>
  </si>
  <si>
    <t>n/a</t>
  </si>
  <si>
    <t>Individual Employer</t>
  </si>
  <si>
    <t>Sablan</t>
  </si>
  <si>
    <t>Annie</t>
  </si>
  <si>
    <t>Lactao</t>
  </si>
  <si>
    <t>Administrative Assistant</t>
  </si>
  <si>
    <t>northpac.saipan@gmail.com</t>
  </si>
  <si>
    <t>Bookkeeping, Accounting, and Auditing Clerks</t>
  </si>
  <si>
    <t>P-500-21176-425736</t>
  </si>
  <si>
    <t>Bookeeping, Accounting, and Auditing Clerks</t>
  </si>
  <si>
    <t>Associate's</t>
  </si>
  <si>
    <t>Associate Degree in Accounting</t>
  </si>
  <si>
    <t>Hour</t>
  </si>
  <si>
    <t>Biweekly</t>
  </si>
  <si>
    <t>Y</t>
  </si>
  <si>
    <t>N/A</t>
  </si>
  <si>
    <t xml:space="preserve">Federal &amp; CNMI Tax </t>
  </si>
  <si>
    <t>C-500-21228-525719</t>
  </si>
  <si>
    <t>Determination Issued - Certification</t>
  </si>
  <si>
    <t>POLARIS DEVELOPMENT CORPORATION</t>
  </si>
  <si>
    <t>PMB 314 PPP BOX 10000</t>
  </si>
  <si>
    <t>SAIPAN</t>
  </si>
  <si>
    <t>FALLER</t>
  </si>
  <si>
    <t>JOJO</t>
  </si>
  <si>
    <t>M.</t>
  </si>
  <si>
    <t>VICE PRESIDENT</t>
  </si>
  <si>
    <t>PMB 314 PPP BOX  10000</t>
  </si>
  <si>
    <t>gtfaller011045@gmail.com</t>
  </si>
  <si>
    <t>Maintenance and Repair Workers, General</t>
  </si>
  <si>
    <t>P-500-21201-471414</t>
  </si>
  <si>
    <t>MAINTENANCE AND REPAIR WORKERS, GENERAL</t>
  </si>
  <si>
    <t>High School/GED</t>
  </si>
  <si>
    <t>PROVEN 12 MONTHS EXPERIENCE AS REPAIRER MAINTENANCE. WELL VERSE IN CARPENTY,PLUMBING, WELDING AND MAINTENANCE OF MECHANICAL AND ELECTRICAL EQUIPMENT. MUST HAVE THE ABILITY TO MAINTAIN AND
REPAIR AIR CONDITIONING SYSTEM, REPAIRING WINDOWS AND DOOR,REPAIR AND INSTALL ROOFING. ABILITY TO MIX AND APPLY PAINTS ON WALLS AND ROOFING.</t>
  </si>
  <si>
    <t>Chalan Laulau Village</t>
  </si>
  <si>
    <t>None</t>
  </si>
  <si>
    <t>CNMI Taxes and Federal (FICA taxes)</t>
  </si>
  <si>
    <t>Faller</t>
  </si>
  <si>
    <t>Jojo</t>
  </si>
  <si>
    <t>M</t>
  </si>
  <si>
    <t>C-500-21230-528919</t>
  </si>
  <si>
    <t>Determination Issued - Denied</t>
  </si>
  <si>
    <t>TENDER HOSPICE CARE, INC.</t>
  </si>
  <si>
    <t>TENDER CARE</t>
  </si>
  <si>
    <t>BRI BUILDING KOPA DI ORU ST. GARAPAN</t>
  </si>
  <si>
    <t>SUITE 104B</t>
  </si>
  <si>
    <t>NA</t>
  </si>
  <si>
    <t>RAMOS</t>
  </si>
  <si>
    <t>GIA</t>
  </si>
  <si>
    <t>BLANCAFLOR</t>
  </si>
  <si>
    <t>PRESIDENT</t>
  </si>
  <si>
    <t>PO BOX 9663</t>
  </si>
  <si>
    <t>TAMUNING</t>
  </si>
  <si>
    <t>GU</t>
  </si>
  <si>
    <t>admin@hhcare.co</t>
  </si>
  <si>
    <t>Physical Therapist Aides</t>
  </si>
  <si>
    <t>P-500-21188-447272</t>
  </si>
  <si>
    <t>PHYSICAL THERAPIST AIDE</t>
  </si>
  <si>
    <t>PHYSICAL THERAPIST AIDE TRAINING CERTIFICATE OR EQUIVALENT EXPERIENCE
CPR</t>
  </si>
  <si>
    <t>Group Medical Insurance</t>
  </si>
  <si>
    <t>hcs@pticom.com</t>
  </si>
  <si>
    <t>C-500-21222-511639</t>
  </si>
  <si>
    <t>LUCY CORPORATION</t>
  </si>
  <si>
    <t>ZOOM CAFE</t>
  </si>
  <si>
    <t>P.O. BOX 506163</t>
  </si>
  <si>
    <t>YU</t>
  </si>
  <si>
    <t>JI KWANG</t>
  </si>
  <si>
    <t>cho_jinjoocorp@yahoo.com</t>
  </si>
  <si>
    <t>Agent</t>
  </si>
  <si>
    <t>CHO</t>
  </si>
  <si>
    <t>JIN KOO</t>
  </si>
  <si>
    <t>P.O. BOX 502564</t>
  </si>
  <si>
    <t>siclair9665@hotmail.com</t>
  </si>
  <si>
    <t>JIN JOO CORPORATION</t>
  </si>
  <si>
    <t>Waiters and Waitresses</t>
  </si>
  <si>
    <t>P-500-21193-455226</t>
  </si>
  <si>
    <t>WAITRESS</t>
  </si>
  <si>
    <t>Must be legal age to serve alcohol beverages. Must have a food handler certificate for food safety applied equally for both US citizen and CW1 workers. Must have clear written and verbal communication skills. Can carry out the functions of the job description. Must be responsible in handle cash transactions. Able to coordinate needs for all tables within their station.</t>
  </si>
  <si>
    <t>BEACH ROAD, SUSUPE VILLAGE</t>
  </si>
  <si>
    <t>CNMI AND FEDERAL TAX</t>
  </si>
  <si>
    <t>C-500-21256-578486</t>
  </si>
  <si>
    <t>Renewal of approved employment</t>
  </si>
  <si>
    <t>KIN &amp; RIT INCORPORATED</t>
  </si>
  <si>
    <t>LUCKY STORE/LUCKY II MART</t>
  </si>
  <si>
    <t>PO BOX 597 SONGSONG VILLAGE</t>
  </si>
  <si>
    <t>SONGSONG VILLAGE 597</t>
  </si>
  <si>
    <t>ROTA</t>
  </si>
  <si>
    <t>MANGLONA</t>
  </si>
  <si>
    <t>RITA</t>
  </si>
  <si>
    <t>ATALIG</t>
  </si>
  <si>
    <t>EMPLOYER</t>
  </si>
  <si>
    <t>rtmanglona@yahoo.com</t>
  </si>
  <si>
    <t>First-Line Supervisors of Retail Sales Workers</t>
  </si>
  <si>
    <t>P-500-21147-348633</t>
  </si>
  <si>
    <t>STORE SUPERVISOR</t>
  </si>
  <si>
    <t>KNOWLEGEABLE IN MICROSOFT OFFICE SUCH AS POWER POINT, EXCEL AND MS WORD.</t>
  </si>
  <si>
    <t>DISTRICT 4 SONGSONG VILLAGE</t>
  </si>
  <si>
    <t>Income Taxes (CNMI Withholding Tax) Federal Taxes ( Social  Security &amp; Medicare) if applicable</t>
  </si>
  <si>
    <t>C-500-21237-543104</t>
  </si>
  <si>
    <t>Laverne D. Masangcay</t>
  </si>
  <si>
    <t>ABM Auto Repair Shop</t>
  </si>
  <si>
    <t>Tun Joaquin Doi Road</t>
  </si>
  <si>
    <t>Chalan Kanoa</t>
  </si>
  <si>
    <t>Masangcay</t>
  </si>
  <si>
    <t>Laverne</t>
  </si>
  <si>
    <t>Dela Cruz</t>
  </si>
  <si>
    <t>Proprietor</t>
  </si>
  <si>
    <t>masangcayrowena@gmail.com</t>
  </si>
  <si>
    <t>Automotive Body and Related Repairers</t>
  </si>
  <si>
    <t>P-500-21207-484485</t>
  </si>
  <si>
    <t>Some previous work-related skill, knowledge or experience is required.</t>
  </si>
  <si>
    <t>CNMI Local Taxes &amp; FICA</t>
  </si>
  <si>
    <t>masangcayrowena@mail.com</t>
  </si>
  <si>
    <t>D</t>
  </si>
  <si>
    <t>C-500-21237-543397</t>
  </si>
  <si>
    <t>ALFREDO J. CABAEL</t>
  </si>
  <si>
    <t>KAUILA ENTERPRISE PROFESSIONAL SERVICES</t>
  </si>
  <si>
    <t>P.O. BOX 505053</t>
  </si>
  <si>
    <t>STE 201 LANGSE STREET</t>
  </si>
  <si>
    <t>CABAEL</t>
  </si>
  <si>
    <t>ALFREDO</t>
  </si>
  <si>
    <t>JAVIER</t>
  </si>
  <si>
    <t>SOLE PROPRIETOR/PRESIDENT</t>
  </si>
  <si>
    <t>aljcabael@gmail.com</t>
  </si>
  <si>
    <t>Maids and Housekeeping Cleaners</t>
  </si>
  <si>
    <t>P-500-21137-317209</t>
  </si>
  <si>
    <t>MAIDS AND HOUSEKEEPING CLEANERS</t>
  </si>
  <si>
    <t xml:space="preserve">PLEASE SEE ADDENDUM. </t>
  </si>
  <si>
    <t xml:space="preserve">CNMI LOCAL TAXES (CHP.2) &amp; SOCIAL SECURITY/MEDICARE TAXES. </t>
  </si>
  <si>
    <t>www.marianaslabor.net</t>
  </si>
  <si>
    <t>C-500-21239-549264</t>
  </si>
  <si>
    <t>JM ENT., INC.</t>
  </si>
  <si>
    <t>9 ELEVEN RESTOBAR, TECH AUTO SHOP</t>
  </si>
  <si>
    <t>P.O. BOX 503589</t>
  </si>
  <si>
    <t>SAVELLANO</t>
  </si>
  <si>
    <t>JESSIE JOJO</t>
  </si>
  <si>
    <t>jm_ent.inc@yahoo.com</t>
  </si>
  <si>
    <t>P-500-21138-321006</t>
  </si>
  <si>
    <t>BASIC KNOWLEDGE EITHER IN MECHANICAL, ELECTRICAL AND REFRIGERANT OR AS GENERAL REPAIR WORKER</t>
  </si>
  <si>
    <t>SAN JOSE VILLAGE</t>
  </si>
  <si>
    <t>CNMI WITHHOLDING TAX AND FICA EMPLOYEES SHARE</t>
  </si>
  <si>
    <t>marianaslabor.net</t>
  </si>
  <si>
    <t>C-500-21300-670116</t>
  </si>
  <si>
    <t>PACIFIC RIM CNMI, LLC</t>
  </si>
  <si>
    <t>PMB 583 PPP BOX 10000</t>
  </si>
  <si>
    <t>SUITE 409 MARIANAS BUSINESS PLAZA NAURU LOOP SUSUPE</t>
  </si>
  <si>
    <t>SURYNT</t>
  </si>
  <si>
    <t>RICHARD</t>
  </si>
  <si>
    <t xml:space="preserve">SAIPAN OPERATIONS MANAGER </t>
  </si>
  <si>
    <t xml:space="preserve">SUITE 409 MARIANAS BUSINESS PLAZA NAURU LOOP SUSUPE </t>
  </si>
  <si>
    <t>pacificrimsaipan@gmail.com</t>
  </si>
  <si>
    <t>Carpenters</t>
  </si>
  <si>
    <t>P-500-21265-598627</t>
  </si>
  <si>
    <t xml:space="preserve"> CARPENTERS</t>
  </si>
  <si>
    <t>MUST HAVE A GED/HIGHSCHOOL DIPLOMA WITH 1 YEAR WORK EXPERIENCE IN THE SAME OR SIMILAR FIELD. MUST BE ABLE TO SAFELY LIFT UP TO 30-40LBS. HAVE KNOWLEDGE OF CARPENTRY TOOLS. MUST BE ABLE TO READ BLUEPRINTS AND FOLLOW BUILDING PLANS IN ORDER TO MEET THE NEEDS OF THE PROJECT. MUST BE ABLE TO PERFORM IMPORTANT TASKS SUCH AS CONCRETE SETTING, ROOFING, SCAFFOLD ERECTING, ASSEMBLING LADDERS, PAINTING, TILING, PLASTERING, CABINET MAKING, INSTALLING LIGHTS AND FIXTURES, BRICKLAYING, PLUMBING, AND OTHER CARPENTRY WORK. MUST BE ABLE TO WORK ON FLEXIBLE HOURS INCLUDING WEEKENDS, HOLIDAYS AND NIGHT SHIFTS, IF NEEDED. MUST AGREE TO A POST-OFFER, PRE-EMPLOYMENT DRUG SCREENING TEST THE PROSPECTIVE EMPLOYEE OR APPLICANT WILL BE REQUIRED AN EMPLOYMENT DRUG SCREENING TEST WHICH WILL APPLY EQUALLY TO U.S. WORKERS AND CW-1 WORKERS.</t>
  </si>
  <si>
    <t>CNMI LOCAL TAXES (CH.2) &amp; SOCIAL SECURITY/MEDICARE TAXES</t>
  </si>
  <si>
    <t>C-500-21265-598428</t>
  </si>
  <si>
    <t>BLUE EAGLE ENTERPRISES LLC</t>
  </si>
  <si>
    <t>DAMA DI NOCHE STREET P.O. BOX 506082</t>
  </si>
  <si>
    <t>GARAPAN</t>
  </si>
  <si>
    <t>JOSON</t>
  </si>
  <si>
    <t>RIZALLY</t>
  </si>
  <si>
    <t>DE LEON</t>
  </si>
  <si>
    <t>CORPORATE SECRETARY</t>
  </si>
  <si>
    <t>DAMA DI NOCHE STREET PO Box 506082</t>
  </si>
  <si>
    <t>blue_eagle_enterprises@yahoo.com</t>
  </si>
  <si>
    <t>Janitors and Cleaners, Except Maids and Housekeeping Cleaners</t>
  </si>
  <si>
    <t>P-500-21152-357302</t>
  </si>
  <si>
    <t>CLEANERS</t>
  </si>
  <si>
    <t>Must possess active listening - Giving full attention to what other people are saying, taking time to understand the points being made, asking questions as appropriate, and not interrupting at inappropriate times.  Able to work safely with a variety of cleaning supplies, ability to manage time efficiently, work well when supervisors are not present, follows written and verbal instructions from the supervisor and handles the physical demands of the job, including standing  and walking for most of the shift, bending and climbing.</t>
  </si>
  <si>
    <t>DAMA DI NOCHE STREET BEACH ROAD</t>
  </si>
  <si>
    <t>Overtime rate applies in excess of 40 hours work per week</t>
  </si>
  <si>
    <t>CNMI Withholding Tax, Federal Withholding Tax, Social Security and Medicare Contributions.  Employer will assist in securing board and lodging at no cost to employees.</t>
  </si>
  <si>
    <t>C-500-21220-508777</t>
  </si>
  <si>
    <t>Le Queen Printing Inc</t>
  </si>
  <si>
    <t>Gold Crown Manpower</t>
  </si>
  <si>
    <t xml:space="preserve">PO Box 505406 </t>
  </si>
  <si>
    <t xml:space="preserve">Texas Road Chalan Kanoa </t>
  </si>
  <si>
    <t>Job Contractor - Joint Employer</t>
  </si>
  <si>
    <t>Reyes</t>
  </si>
  <si>
    <t>Jan Arriane</t>
  </si>
  <si>
    <t>Palma</t>
  </si>
  <si>
    <t>Director</t>
  </si>
  <si>
    <t>PO Box 505406</t>
  </si>
  <si>
    <t>Texas Road Chalan Kanoa</t>
  </si>
  <si>
    <t>renzreyes@gmail.com</t>
  </si>
  <si>
    <t>P-500-21142-336067</t>
  </si>
  <si>
    <t>Housekeeper</t>
  </si>
  <si>
    <t xml:space="preserve">They must be willing to perform many unpleasant tasks, including emptying trash cans, cleaning toilets and cleaning up spills and other messes.  Can  follow and understand instructions from the supervisor and can work in flexible hours and even holidays.
</t>
  </si>
  <si>
    <t>All CNMI and Federal Payroll Taxes</t>
  </si>
  <si>
    <t>C-500-21270-609388</t>
  </si>
  <si>
    <t>TOWN INCORPORATED</t>
  </si>
  <si>
    <t>HOME &amp; PLUS DEPARTMENT STORE</t>
  </si>
  <si>
    <t>AFETNAS ROAD, SAN ANTONIO</t>
  </si>
  <si>
    <t>P.O. BOX 502651</t>
  </si>
  <si>
    <t>YOON</t>
  </si>
  <si>
    <t>HO JIN</t>
  </si>
  <si>
    <t>townincorporated@gmail.com</t>
  </si>
  <si>
    <t>Cashiers</t>
  </si>
  <si>
    <t>P-500-21237-543309</t>
  </si>
  <si>
    <t>CASHIER</t>
  </si>
  <si>
    <t>CERTIFICATE OF EMPLOYMENT RELATED TO JOB CATEGORY.</t>
  </si>
  <si>
    <t>PO Box 502651</t>
  </si>
  <si>
    <t>CNMI WITHHOLDING TAX AND FICA TAX (SS AND MEDICARE)</t>
  </si>
  <si>
    <t>C-500-21301-672898</t>
  </si>
  <si>
    <t>PACIFIC RIM CNMI,LLC</t>
  </si>
  <si>
    <t>SAIPAN OPERATIONS MANAGER</t>
  </si>
  <si>
    <t xml:space="preserve">PMB 583 PPP BOX 10000 </t>
  </si>
  <si>
    <t>P-500-21265-598578</t>
  </si>
  <si>
    <t>JANITORS AND CLEANERS</t>
  </si>
  <si>
    <t>3 months work experience in the same or similar field, must be able to work on flexible hours including weekends and holidays and night shifts. If needed, must agree to a post-offer, preemployment drug screening test which will apply equally to U.S. and CW-1 workers.</t>
  </si>
  <si>
    <t>CNMI Local Taxes (Chp. 2), Social Security/Medicare Taxes</t>
  </si>
  <si>
    <t>FM CORPORATION</t>
  </si>
  <si>
    <t>FM MANPOWER, BENCH SNACK BAR</t>
  </si>
  <si>
    <t>MARIANAS BUSINESS PLAZA  1F SUITE 100</t>
  </si>
  <si>
    <t xml:space="preserve">NAURU LOOP SUSUPE </t>
  </si>
  <si>
    <t>NMI</t>
  </si>
  <si>
    <t>LEGASPI</t>
  </si>
  <si>
    <t>ALDRIN</t>
  </si>
  <si>
    <t>VILLANUEVA</t>
  </si>
  <si>
    <t>GENERAL MANAGER</t>
  </si>
  <si>
    <t>MARIANAS BUSINESS PLAZA</t>
  </si>
  <si>
    <t>1F SUITE 100 NAURU LOOP SUSUPE</t>
  </si>
  <si>
    <t>aldrin.fmcorporation@gmail.com</t>
  </si>
  <si>
    <t>Food Preparation Workers</t>
  </si>
  <si>
    <t>P-500-21278-624333</t>
  </si>
  <si>
    <t>FOOD PREPARATION WORKER</t>
  </si>
  <si>
    <t>C-500-21306-680937</t>
  </si>
  <si>
    <t>ASC ARCH STRUCTURE CORPORATION</t>
  </si>
  <si>
    <t>PMB 885 BOX 10001</t>
  </si>
  <si>
    <t>CHANLAN KIYA ROAD</t>
  </si>
  <si>
    <t>XU</t>
  </si>
  <si>
    <t>HAO</t>
  </si>
  <si>
    <t>MANAGER</t>
  </si>
  <si>
    <t>CHALAN KIYA ROAD</t>
  </si>
  <si>
    <t>asc@pticom.com</t>
  </si>
  <si>
    <t>Tour Guides and Escorts</t>
  </si>
  <si>
    <t>P-500-21158-373210</t>
  </si>
  <si>
    <t>TOUR GUIDE</t>
  </si>
  <si>
    <t>CHALAN KIYA VILLAGE</t>
  </si>
  <si>
    <t>https://www.marianaslabor.net</t>
  </si>
  <si>
    <t>C-500-21300-669976</t>
  </si>
  <si>
    <t>Marianas Security Corporation</t>
  </si>
  <si>
    <t>P.O. Box 500438</t>
  </si>
  <si>
    <t>April</t>
  </si>
  <si>
    <t>Jambalos</t>
  </si>
  <si>
    <t>Managing Consultant</t>
  </si>
  <si>
    <t xml:space="preserve">P.O. Box 500438 </t>
  </si>
  <si>
    <t>Roong LN#1 San Jose</t>
  </si>
  <si>
    <t>office@marianassecurity.com</t>
  </si>
  <si>
    <t>Security Guards</t>
  </si>
  <si>
    <t>P-500-21267-603886</t>
  </si>
  <si>
    <t>Monitoring Officer</t>
  </si>
  <si>
    <t>Video Surveillance Certification, Attention to details
Ability to Multitask and work independently 
familiar with Surveillance equipment and communication
 equipment such as hand two way radio and cellphone.</t>
  </si>
  <si>
    <t>Joeten Superstore Bldg.,Roong Ln#1, San Jose</t>
  </si>
  <si>
    <t>CNMI Taxes and FICA</t>
  </si>
  <si>
    <t>Vice President</t>
  </si>
  <si>
    <t>Childcare Workers</t>
  </si>
  <si>
    <t>SAN JOSE</t>
  </si>
  <si>
    <t>All mandated CNMI and Federal Payroll Taxes</t>
  </si>
  <si>
    <t>C-500-21319-704696</t>
  </si>
  <si>
    <t>FE R. CABRERA</t>
  </si>
  <si>
    <t>YUTU COMMERCIAL MANPOWER SERVICES</t>
  </si>
  <si>
    <t>P.O. BOX 504126</t>
  </si>
  <si>
    <t>CNMI</t>
  </si>
  <si>
    <t>CABRERA</t>
  </si>
  <si>
    <t>FE</t>
  </si>
  <si>
    <t>R</t>
  </si>
  <si>
    <t>BATTO PLACE SAN ANTONIO</t>
  </si>
  <si>
    <t>carlosmanpower.fc@gmail.com</t>
  </si>
  <si>
    <t>P-500-21242-552130</t>
  </si>
  <si>
    <t>BUILDING MAINTENANCE LABORER</t>
  </si>
  <si>
    <t>WITH A MINIMUM 12 MONTHS EXPERIENCE. MUST HAVE GENERAL KNOWLEDGE OF CARPENTRY, ELECTRICAL, PLUMBING, BUILDING
&amp; MAINTENANCE SKILLS. MUST HAVE SKILLS ON
PAINTING AND REPAIRING ROOFS, WINDOWS, DOORS, FLOORS, AND WOODWORK. ABILITY TO UNDERSTANDS AND FOLLOW SAFETY PROCEDURES. MUST BE ABLE TO
READ BLUEPRINTS AND ENGINEERING PLUMBING,
STRUCTURAL AND ELECTRICAL LAYOUTS.  CAN WORK WITHOUT ANY SUPERVISION. EMPLOYMENT CERTIFICATE RELEVANT TO THIS JOB OPPORTUNITY</t>
  </si>
  <si>
    <t>BASED ON APPROVED WORKING SCHEDULES</t>
  </si>
  <si>
    <t>CNMI &amp; FEDERAL TAXES AND OTHER DEDUCTIONS</t>
  </si>
  <si>
    <t>Tender Care</t>
  </si>
  <si>
    <t>BRI BLDG. KOPA DI ORU ST. GARAPAN</t>
  </si>
  <si>
    <t>SUITE 104 B</t>
  </si>
  <si>
    <t>Medical Equipment Repairers</t>
  </si>
  <si>
    <t>P-500-21243-554770</t>
  </si>
  <si>
    <t>MEDICAL EQUIPMENT AND REPAIRERS</t>
  </si>
  <si>
    <t>MEDICAL EQUIPMENT REPAIRER TRAINING CERTIFICATE OR EQUIVALENT EXPERIENCE</t>
  </si>
  <si>
    <t xml:space="preserve">FRITZ PACIFIC </t>
  </si>
  <si>
    <t>P.O. BOX 505923</t>
  </si>
  <si>
    <t xml:space="preserve">STE 201 LANGSE STREET </t>
  </si>
  <si>
    <t xml:space="preserve">CABAEL </t>
  </si>
  <si>
    <t xml:space="preserve">ALFREDO </t>
  </si>
  <si>
    <t>al@fritzpac.com</t>
  </si>
  <si>
    <t>Civil Engineering Technicians</t>
  </si>
  <si>
    <t xml:space="preserve">SAIPAN </t>
  </si>
  <si>
    <t>CNMI LOCAL TAXES (CHP.2) &amp; SOCIAL SECURITY/ MEDICARE TAXES</t>
  </si>
  <si>
    <t>C-500-21308-686284</t>
  </si>
  <si>
    <t>Helpers--Carpenters</t>
  </si>
  <si>
    <t>P-500-21265-598593</t>
  </si>
  <si>
    <t>CARPENTER HELPER</t>
  </si>
  <si>
    <t>MUST HAVE A GED/HIGHSCHOOL DIPLOMA WITH 1 YEAR WORK EXPERIENCE IN THE SAME OR SIMILAR FILED. MUST BE ABLE TO SAFELY LIFT UP TO 30-40LBS. HAVE
KNOWLEDGE OF BASIC CARPENTRY TOOLS. MUST BE ABLE TO WORK ON FLEXIBLE HOURS INCLUDING WEEKENDS, HOLIDAYS AND NIGHT SHIFTS, IF NEEDED. MUST AGREE TO A POST-OFFER, PRE-EMPLOYMENT DRUG SCREENING
TEST THE PROSPECTIVE EMPLOYEE OR APPLICANT WILL BE REQUIRED AN EMPLOYMENT DRUG SCREENING TEST WHICH WILL APPLY EQUALLY TO U.S. WORKERS AND CW-1 WORKERS.</t>
  </si>
  <si>
    <t>CNMI LOCAL TAXES (CHP.2) SOCIAL SECURITY/MEDICARE TAXES</t>
  </si>
  <si>
    <t>www.marianslabor.net</t>
  </si>
  <si>
    <t>C-500-21237-543687</t>
  </si>
  <si>
    <t>AMERICAN K&amp;W CORPORATION</t>
  </si>
  <si>
    <t>Aroma Salon Kasumi</t>
  </si>
  <si>
    <t>2ND FLOOR COCO BUILDING, CPL. DERRENCE JACK RD GARAPAN</t>
  </si>
  <si>
    <t>Chong</t>
  </si>
  <si>
    <t>Gemma</t>
  </si>
  <si>
    <t>Admin. Assist.</t>
  </si>
  <si>
    <t>PMB 978 BOX 10001</t>
  </si>
  <si>
    <t>kasumi1819@gmail.com</t>
  </si>
  <si>
    <t>Massage Therapists</t>
  </si>
  <si>
    <t>P-500-21175-423122</t>
  </si>
  <si>
    <t>Masseuse</t>
  </si>
  <si>
    <t>KNOWLEDGEABLE IN BEING A MASSEUSE . MUST HAVE 2 YEARS EXPERIENCE AS A MASSEUSE</t>
  </si>
  <si>
    <t>CNMI LOCAL AND STATE TAXES, MEDICARE,SS, AND ALL TAXES REQUIRED BY LAW</t>
  </si>
  <si>
    <t>C-500-21242-551979</t>
  </si>
  <si>
    <t>ADVANCE MARINE SAIPAN CORPORATION</t>
  </si>
  <si>
    <t>LOWER BASE DRIVE</t>
  </si>
  <si>
    <t>PMB 6 P.O. BOX 10003, SAIPAN</t>
  </si>
  <si>
    <t>LOWER BASE</t>
  </si>
  <si>
    <t>KOBAYASHI</t>
  </si>
  <si>
    <t>MASAAKI</t>
  </si>
  <si>
    <t>amscorp@pticom.com</t>
  </si>
  <si>
    <t>IKEDA</t>
  </si>
  <si>
    <t>MAMI</t>
  </si>
  <si>
    <t>ROUTE 38 (NAVY HILL ROAD)</t>
  </si>
  <si>
    <t>P.O. BOX 500047, SAIPAN</t>
  </si>
  <si>
    <t>NAVY HILL</t>
  </si>
  <si>
    <t>mami96950@gmail.com</t>
  </si>
  <si>
    <t>M&amp;M's CORPORATION</t>
  </si>
  <si>
    <t>Motorboat Mechanics and Service Technicians</t>
  </si>
  <si>
    <t>P-500-21208-484753</t>
  </si>
  <si>
    <t>MARINE ENGINE MECHANIC</t>
  </si>
  <si>
    <t>Preferable to have maintenance and repair experiences with various marine engines and Hydraulic Winch Systems in Saipan
or within the CNMI.</t>
  </si>
  <si>
    <t>Workers' Compensation provided.</t>
  </si>
  <si>
    <t>Any and all Federal and CNMI taxes applicable by law.</t>
  </si>
  <si>
    <t>https://marianaslabor.net</t>
  </si>
  <si>
    <t>C-500-21231-533522</t>
  </si>
  <si>
    <t>CIPRIANO L. TABUCOL</t>
  </si>
  <si>
    <t>CEE JEE ENTERPRISES</t>
  </si>
  <si>
    <t>P.O. BOX 504072 CK</t>
  </si>
  <si>
    <t>TABUCOL</t>
  </si>
  <si>
    <t>CIPRIANO</t>
  </si>
  <si>
    <t>LAUREANO</t>
  </si>
  <si>
    <t>OWNER</t>
  </si>
  <si>
    <t>PO BOX 504072 CK</t>
  </si>
  <si>
    <t>mengtabucol618@gmail.com</t>
  </si>
  <si>
    <t>Computer User Support Specialists</t>
  </si>
  <si>
    <t>P-500-21153-360371</t>
  </si>
  <si>
    <t>COMPUTER USER SUPPORT SPECIALIST</t>
  </si>
  <si>
    <t>MUST HAVE THE REQUISITE COMPUTER TECHNOLOGY KNOWLEDGE; MUST BE KNOWLEDGEABLE WITH MS WORD AND EXCEL; MUST BE PATIENT AND WILLING TO ASSIST NON-IT COMPUTER USERS</t>
  </si>
  <si>
    <t>ALOF AVENUE, DANDAN</t>
  </si>
  <si>
    <t>MENGTABUCOL618@GMAIL.COM</t>
  </si>
  <si>
    <t>C-500-21300-670124</t>
  </si>
  <si>
    <t>C-500-21218-505973</t>
  </si>
  <si>
    <t>ABILITY TO UNDERSTAND AND FOLLOW SAFETY PROCEDURES. MUST AGREE TO POST-OFFER, PRE-EMPLOYMENT DRUG SCREENING. MUST LIFT UP TO 30 LBS OF MATERIALS, SOLUTIONS OR LINENS. MUST BE ABLE TO WORK ON FLEXIBLE HOURS INCLUDING WEEKENDS, HOLIDAYS AND NIGHT SHIFTS.</t>
  </si>
  <si>
    <t>C-500-21265-598407</t>
  </si>
  <si>
    <t>blue eagle enterprises llc</t>
  </si>
  <si>
    <t>DAMA DI NOCHE STREET</t>
  </si>
  <si>
    <t>PO BOX 506082 SAIPAN</t>
  </si>
  <si>
    <t>P-500-21152-357297</t>
  </si>
  <si>
    <t>FOOD PREPARER</t>
  </si>
  <si>
    <t>Knowledge of principles and processes for providing customer and personal services. This includes customer needs assessment, meeting quality standards for services, and evaluation of customer satisfaction. The ability to make precisely coordinated movements of the fingers of one or both hands to grasp, manipulate, or assemble very small objects.</t>
  </si>
  <si>
    <t>Overtime rate applies in excess of 40 hrs work bi-weekly</t>
  </si>
  <si>
    <t>Daily</t>
  </si>
  <si>
    <t>C-500-21258-584037</t>
  </si>
  <si>
    <t>S.T.A.R. MARIANAS, INC.</t>
  </si>
  <si>
    <t>MANUFACTURE/WHOLESALEDRINKINGWATER,RETAILMERCHANDISE,IMPORT/EXPORT</t>
  </si>
  <si>
    <t>I-LIYANG STREET, BEACH ROAD</t>
  </si>
  <si>
    <t>SOUTH GARAPAN</t>
  </si>
  <si>
    <t>DAYAO</t>
  </si>
  <si>
    <t>MICHELLE</t>
  </si>
  <si>
    <t>GALANZA</t>
  </si>
  <si>
    <t>ACCOUNTING CLERK</t>
  </si>
  <si>
    <t>starwater@pticom.com</t>
  </si>
  <si>
    <t>P-500-21218-506192</t>
  </si>
  <si>
    <t>Skilled accounting clerk to perform variety of accounting, bookkeeping and accounting procedures. Competency in MS Office, Data Bases and Accounting Software. Accuracy and attention to detail. Aptitude for number. Ability to perform filing and record keeping tasks. Data entry and word processing skills. Well organized. Must speak and understand basic Japanese Language. Must be Associates degree. College graduate and relevant certification is a plus. No more than 24 months of work experience including on the job experience and informal training with experienced workers. Available to work flexible hours that may include early mornings, evenings, weekends, nights and/or holidays. Proof of eligibility is required for both U.S. and Foreign applicants/workers.</t>
  </si>
  <si>
    <t>F.I.C.A., MEDICARE &amp; CHAPTER 2 TAXES</t>
  </si>
  <si>
    <t>C-500-21277-621332</t>
  </si>
  <si>
    <t>HONG YE RENTAL &amp; CONSTRUCTION LTD</t>
  </si>
  <si>
    <t>3786 AFETNAS ROAD</t>
  </si>
  <si>
    <t>SAN ANTONIO</t>
  </si>
  <si>
    <t>SHEU</t>
  </si>
  <si>
    <t>MICHAEL</t>
  </si>
  <si>
    <t>UNPINGCO</t>
  </si>
  <si>
    <t>hongye-mei@hotmail.com</t>
  </si>
  <si>
    <t>Cost Estimators</t>
  </si>
  <si>
    <t>P-500-21232-534695</t>
  </si>
  <si>
    <t>ESTIMATOR</t>
  </si>
  <si>
    <t>Bachelor's</t>
  </si>
  <si>
    <t>BACHELOR'S DEGREE IN CIVIL ENGINEERING/RELATED FIELDS WITH 24 MONTHS OF WORK RELATED EXPERIENCE IN A CONSTRUCTION COMPANY</t>
  </si>
  <si>
    <t>Employees' Income Taxes as required by Federal &amp; CNMI laws</t>
  </si>
  <si>
    <t>C-500-21259-587575</t>
  </si>
  <si>
    <t>iLAN GIRLS, LLC</t>
  </si>
  <si>
    <t>SHORELINE CAFE</t>
  </si>
  <si>
    <t>G/F GOLD BEACH HOTEL, BEACH ROAD</t>
  </si>
  <si>
    <t>PO BOX 504515</t>
  </si>
  <si>
    <t>MARATITA</t>
  </si>
  <si>
    <t>CLAIRE ANN</t>
  </si>
  <si>
    <t>LUNA</t>
  </si>
  <si>
    <t xml:space="preserve">G/F GOLD BEACH HOTEL </t>
  </si>
  <si>
    <t>BEACH ROAD, GARAPAN</t>
  </si>
  <si>
    <t>iLanGirlsLLC@gmail.com</t>
  </si>
  <si>
    <t>Cooks, Restaurant</t>
  </si>
  <si>
    <t>P-500-21209-487872</t>
  </si>
  <si>
    <t>COOK</t>
  </si>
  <si>
    <t>1 YEAR EXPERIENCE AS A COOK IN INTERNATIONAL CUISINE IS REQUIRED AND PREFERABLY FROM A HIGH VOLUME RESTAURANT.  MUST HAVE PROBLEM SOLVING SKILLS AND ORGANIZED.  MUST BE ABLE TO WORK UNDER PRESSURE AND ADAPTABLE TO LAST MINUTE PREPARATION.  ABLE TO WORK A FLEXIBLE SCHEDULE INCLUDING EARLY MORNING HOURS, NIGHTS, WEEKENDS AND HOLIDAYS.</t>
  </si>
  <si>
    <t>SHORELINE CAFE, G/F GOLD BEACH HOTEL</t>
  </si>
  <si>
    <t>ALL FEDERAL TAXES AND CNMI TAXES</t>
  </si>
  <si>
    <t>C-500-21194-457878</t>
  </si>
  <si>
    <t>P-500-21152-357259</t>
  </si>
  <si>
    <t>GENERAL MAINTENANCE</t>
  </si>
  <si>
    <t xml:space="preserve">Ability to follow instructions from supervisors or senior maintenance workers. Knowledge of general carpentry and repair. 
Ability to use hand tools and power tools. 
</t>
  </si>
  <si>
    <t>Overtime rate applies in excess of 40 hrs. work per week.</t>
  </si>
  <si>
    <t>Deduction would be CNMI withholding Tax, Federal Tax, Social Security and Medicare Contributions.  Employer offer housing to employees with a cost of $100.00 per month including utilities.  This offer is optional.  Employees may look for their own place to stay.</t>
  </si>
  <si>
    <t>C-500-21243-554666</t>
  </si>
  <si>
    <t>KEEBENTTON INTERNATIONAL, INC.</t>
  </si>
  <si>
    <t>SERENITY SALON &amp; SPA</t>
  </si>
  <si>
    <t>PO Box 501328</t>
  </si>
  <si>
    <t>saipan</t>
  </si>
  <si>
    <t>Ta</t>
  </si>
  <si>
    <t>Kuy</t>
  </si>
  <si>
    <t>Bun</t>
  </si>
  <si>
    <t>micprt@gmail.com</t>
  </si>
  <si>
    <t>Hairdressers, Hairstylists, and Cosmetologists</t>
  </si>
  <si>
    <t>P-500-21211-492237</t>
  </si>
  <si>
    <t>COSMETOLOGIST</t>
  </si>
  <si>
    <t>NONE</t>
  </si>
  <si>
    <t>BEACH ROAD, GARARPAN</t>
  </si>
  <si>
    <t>ALL APPLICABLE CNMI AND FEDERAL TAXES</t>
  </si>
  <si>
    <t>NENITA DELOS SANTOS OLARTE</t>
  </si>
  <si>
    <t>PROPHET MANPOWER SERVICES</t>
  </si>
  <si>
    <t>MARIANAS INSURANCE BLDG. CHALAN MONSIGNOR GUERRERO</t>
  </si>
  <si>
    <t>P.O. BOX 504330, SAIPAN</t>
  </si>
  <si>
    <t>OLARTE</t>
  </si>
  <si>
    <t>NENITA</t>
  </si>
  <si>
    <t>DELOS SANTOS</t>
  </si>
  <si>
    <t>GEN. MANAGER</t>
  </si>
  <si>
    <t>P.O. BOX 504330 SAIPAN</t>
  </si>
  <si>
    <t>prophetmanpower2017@yahoo.com</t>
  </si>
  <si>
    <t>P-500-21202-474333</t>
  </si>
  <si>
    <t>CHALAN MONSIGNOR GUERRERO</t>
  </si>
  <si>
    <t>OVERTIME RATE IN EXCESS OF 40 HOURS IN A WEEK</t>
  </si>
  <si>
    <t>Saint_Trading1986@yahoo.com</t>
  </si>
  <si>
    <t>TRI ENTERPRISES, INC.</t>
  </si>
  <si>
    <t>Marianas Visiting Nurses</t>
  </si>
  <si>
    <t>Social and Human Service Assistants</t>
  </si>
  <si>
    <t>P-500-21243-554780</t>
  </si>
  <si>
    <t>SOCIAL AND HUMAN SERVICES ASSISTANTS</t>
  </si>
  <si>
    <t>DIPLOMA IN SOCIAL WORK OR EQUIVALENT EXPERIENCE</t>
  </si>
  <si>
    <t>GROUP MEDICAL INSURANCE</t>
  </si>
  <si>
    <t>C-500-21308-686258</t>
  </si>
  <si>
    <t>Determination Issued - Partial Certification</t>
  </si>
  <si>
    <t>AKHIL CHANDRA MOLLICK</t>
  </si>
  <si>
    <t>MOLLICK ENTERPRISES</t>
  </si>
  <si>
    <t>P.O. BOX 502555, LOWER NAVY HILL</t>
  </si>
  <si>
    <t>MOLLICK</t>
  </si>
  <si>
    <t>AKHIL CHANDRA</t>
  </si>
  <si>
    <t>PROPRIETOR</t>
  </si>
  <si>
    <t>akhilchandramollick@yahoo.com</t>
  </si>
  <si>
    <t>P-500-21273-615648</t>
  </si>
  <si>
    <t>SECURITY GUARD</t>
  </si>
  <si>
    <t>At least 12 months working experience. Highschool graduate. Guard and patrol the whole area of the premises. Willing to work from flexible schedule.</t>
  </si>
  <si>
    <t>LOWER NAVY HILL</t>
  </si>
  <si>
    <t>Weekly</t>
  </si>
  <si>
    <t>EMPLOYEE WITHHOLDING TAX</t>
  </si>
  <si>
    <t>C-500-21245-562498</t>
  </si>
  <si>
    <t>1st FLOOR COCO BUILDING, CPL. DERRENCE JACK RD GARAPAN</t>
  </si>
  <si>
    <t>Admin. Assistant</t>
  </si>
  <si>
    <t>P-500-21175-423128</t>
  </si>
  <si>
    <t>Waiter/Waitress</t>
  </si>
  <si>
    <t>Must have 12 months work experience as a Waiter/Waitress.</t>
  </si>
  <si>
    <t>1ST FLOOR COCO BUILDING, CPL. DERRENCE JACK RD GARAPAN</t>
  </si>
  <si>
    <t>CNMI LOCAL AND STATE TAXES, MEDICARE, SS, AND ALL TAXES REQUIRED BY LAW</t>
  </si>
  <si>
    <t>C-500-21260-589780</t>
  </si>
  <si>
    <t>CARGO EXPRESS (SAIPAN), INC</t>
  </si>
  <si>
    <t>PO BOX 506391 LOWER BASE DRIVE</t>
  </si>
  <si>
    <t>LIBERATO</t>
  </si>
  <si>
    <t>CRUZ</t>
  </si>
  <si>
    <t>ceispn@cargoexpressi.com</t>
  </si>
  <si>
    <t>Cargo and Freight Agents</t>
  </si>
  <si>
    <t>P-500-21163-392454</t>
  </si>
  <si>
    <t>Cargo &amp; Freight Agent</t>
  </si>
  <si>
    <t>Payroll taxes</t>
  </si>
  <si>
    <t>C-500-21299-667303</t>
  </si>
  <si>
    <t>SUPERTECH, INC.</t>
  </si>
  <si>
    <t>WHITE COCONUT COMPUTER SERVICES</t>
  </si>
  <si>
    <t>Asusena Avenue, Garapan Village</t>
  </si>
  <si>
    <t>MASILUNGAN</t>
  </si>
  <si>
    <t>MARCELO</t>
  </si>
  <si>
    <t>VILLEGAS</t>
  </si>
  <si>
    <t>President</t>
  </si>
  <si>
    <t>supertech@supertechsaipan.com</t>
  </si>
  <si>
    <t>P-500-21267-603858</t>
  </si>
  <si>
    <t>Basic IT certification required.</t>
  </si>
  <si>
    <t>CNMI TAXES AND FICA</t>
  </si>
  <si>
    <t>mar@supertechsaipan.com</t>
  </si>
  <si>
    <t>C-500-21300-669692</t>
  </si>
  <si>
    <t>PENTECOSTAL MISSIONARY CHURCH OF CHRIST, INC. (4th WATCH)</t>
  </si>
  <si>
    <t xml:space="preserve">PMB 229 P.O. BOX 10005 </t>
  </si>
  <si>
    <t>CONCEPCION</t>
  </si>
  <si>
    <t>GALLAGHER</t>
  </si>
  <si>
    <t>LOYOLA</t>
  </si>
  <si>
    <t>PRESBYTER</t>
  </si>
  <si>
    <t>franzwarrior99@yahoo.com</t>
  </si>
  <si>
    <t>Clergy</t>
  </si>
  <si>
    <t>P-500-21266-601097</t>
  </si>
  <si>
    <t>MISSIONARY WORKER</t>
  </si>
  <si>
    <t>Knowledge of different  philosophical systems and religions. This includes their basic principles, values, ethics, ways of thinking, customs, practices and their impacts on human culture. The ability to communicate information and ideas in speaking so others will understand. Communicating with other people outside the organization and develop constructive and cooperative working relationship. Organize and lead regular religious services.</t>
  </si>
  <si>
    <t>PMB 229 P.O. BOX 10005</t>
  </si>
  <si>
    <t>L</t>
  </si>
  <si>
    <t>Pentecostal Missionary Church of Christ, Inc.(4th Watch)</t>
  </si>
  <si>
    <t>C-500-21312-691223</t>
  </si>
  <si>
    <t>PCC Corporation</t>
  </si>
  <si>
    <t>Roberto's Cafe</t>
  </si>
  <si>
    <t>I Fadang</t>
  </si>
  <si>
    <t>Saipan International Airport</t>
  </si>
  <si>
    <t>Pacala</t>
  </si>
  <si>
    <t>Marilou</t>
  </si>
  <si>
    <t>P.O. Box 505252</t>
  </si>
  <si>
    <t>pccrobertoscafe@gmail.com</t>
  </si>
  <si>
    <t>P-500-21277-621776</t>
  </si>
  <si>
    <t>Computer User Support Analyst</t>
  </si>
  <si>
    <t>Computer related such as encoding and program installing.</t>
  </si>
  <si>
    <t>Federal and CNMI taxes</t>
  </si>
  <si>
    <t xml:space="preserve">PACIFIC RIM CNMI, LLC </t>
  </si>
  <si>
    <t>P-500-21265-598646</t>
  </si>
  <si>
    <t>CNMI Local Taxes (Chp. 2) Social Security/Medicare Taxes</t>
  </si>
  <si>
    <t>MANAGING MEMBER</t>
  </si>
  <si>
    <t>MMC &amp; Pacific Labs. LLC</t>
  </si>
  <si>
    <t>PMB 145 PO Box 10003</t>
  </si>
  <si>
    <t>Deleon Guerrero</t>
  </si>
  <si>
    <t>Ni</t>
  </si>
  <si>
    <t>Nie</t>
  </si>
  <si>
    <t>General Manager</t>
  </si>
  <si>
    <t>nidlg78@gmail.com</t>
  </si>
  <si>
    <t>Nursing Assistants</t>
  </si>
  <si>
    <t>P-500-21292-655097</t>
  </si>
  <si>
    <t>Nursing Assistant</t>
  </si>
  <si>
    <t>Graduate from an accredited school of nursing. Associate Degree in Nursing is preferred.  Two (2) years of relevant work experience in a clinic or hospital setting.  Must have the ability to communicate with others (both verbal and written) and have the ability to multi-task and work well under pressure in a fast-paced work environment.  Must have excellent interpersonal skills and proficient use of a computer</t>
  </si>
  <si>
    <t>JKR Building Beach Road</t>
  </si>
  <si>
    <t>Garapan</t>
  </si>
  <si>
    <t>Withholding Taxes, FICA &amp; Medicare Contributions</t>
  </si>
  <si>
    <t>C-500-21281-632708</t>
  </si>
  <si>
    <t>Beatriz Q. Fejeran</t>
  </si>
  <si>
    <t>WJC MarT</t>
  </si>
  <si>
    <t>P O BOX  503742</t>
  </si>
  <si>
    <t>Fejeran</t>
  </si>
  <si>
    <t>Beatriz</t>
  </si>
  <si>
    <t>Q</t>
  </si>
  <si>
    <t>P O Box 503742</t>
  </si>
  <si>
    <t>bettyfejeran1964@gmail.com</t>
  </si>
  <si>
    <t>P-500-21253-575768</t>
  </si>
  <si>
    <t>Proven 12 months maintenance experience. Knowledgeable of using repair tools like Measuring, Marking, Leveling &amp; Layout Tools, Hammer, Saw, sanders and accessories needed for repairing.</t>
  </si>
  <si>
    <t>Dandan Road, San Vicente Village</t>
  </si>
  <si>
    <t>none</t>
  </si>
  <si>
    <t>CNMI taxes and FICA taxes</t>
  </si>
  <si>
    <t>C-500-21238-546253</t>
  </si>
  <si>
    <t>TROPEX GARDEN CO., LTD.</t>
  </si>
  <si>
    <t>FEDDOS LANE CORNER TUN JOAQUIN DOI ROAD</t>
  </si>
  <si>
    <t>P.O. BOX 502473, SAIPAN</t>
  </si>
  <si>
    <t>FINASISU</t>
  </si>
  <si>
    <t>MENDOZA</t>
  </si>
  <si>
    <t>PABLO</t>
  </si>
  <si>
    <t>BAUTISTA</t>
  </si>
  <si>
    <t>tropex@pticom.com</t>
  </si>
  <si>
    <t>P-500-21203-476944</t>
  </si>
  <si>
    <t>COST ESTIMATOR</t>
  </si>
  <si>
    <t>Proficient in AutoCAD 2D, Microsoft Office (Word, Excel, PowerPoint) and Civil 3D software.</t>
  </si>
  <si>
    <t>CNMI Withholding Tax &amp; FICA Tax</t>
  </si>
  <si>
    <t>C-500-21218-505987</t>
  </si>
  <si>
    <t>C-500-21276-621233</t>
  </si>
  <si>
    <t>E SUPPLY ENTERPRISE</t>
  </si>
  <si>
    <t>P.O. BOX 506557</t>
  </si>
  <si>
    <t xml:space="preserve">DANDAN </t>
  </si>
  <si>
    <t>NORTHERN MARIANA ISLANDS</t>
  </si>
  <si>
    <t>TORRES</t>
  </si>
  <si>
    <t>ELIZABETH</t>
  </si>
  <si>
    <t>BARTOLOME</t>
  </si>
  <si>
    <t>e_supplyenterprise@yahoo.com</t>
  </si>
  <si>
    <t>P-500-21213-494943</t>
  </si>
  <si>
    <t>MAINTENANCE AND REPAIR WORKERS- GENERAL</t>
  </si>
  <si>
    <t xml:space="preserve">KNOWLEDGE IN REPAIRING AND MAINTENANCE JOB OF BUILDING, EQUIPMENT AND MACHINES.
</t>
  </si>
  <si>
    <t>TUN HERMAN PAN ROAD, DANDAN VILLAGE</t>
  </si>
  <si>
    <t>SOCIAL SECURITY AND MEDICARE TAXES, CHAPTER 2 AND CHAPTER 7 TAXES</t>
  </si>
  <si>
    <t>C-500-21230-528962</t>
  </si>
  <si>
    <t>MARIANAS VISITING NURSES</t>
  </si>
  <si>
    <t>SUITE 104</t>
  </si>
  <si>
    <t>Personal Care Aides</t>
  </si>
  <si>
    <t>P-500-21188-447283</t>
  </si>
  <si>
    <t>PERSONAL CARE &amp; SERVICE WORKERS, ALL OTHER</t>
  </si>
  <si>
    <t>Home Care Aide Certificate</t>
  </si>
  <si>
    <t>C-500-21253-575649</t>
  </si>
  <si>
    <t>PACIFIC CHANGHONG CORPORATION</t>
  </si>
  <si>
    <t>CHANGHONG RETAIL AIR-CONDITIONERS</t>
  </si>
  <si>
    <t>P O BOX 505201</t>
  </si>
  <si>
    <t>KOBLERVILLE ROAD</t>
  </si>
  <si>
    <t>LIN</t>
  </si>
  <si>
    <t>YONG</t>
  </si>
  <si>
    <t>pacificchanghongac@gmail.com</t>
  </si>
  <si>
    <t>Heating and Air Conditioning Mechanics and Installers</t>
  </si>
  <si>
    <t>P-500-21162-388765</t>
  </si>
  <si>
    <t>AIRCONDITIONING INSTALLER</t>
  </si>
  <si>
    <t>PACIFIC CHANGHONG BUILDING</t>
  </si>
  <si>
    <t>KOBLER VILLE ROAD, KOBLERVILLE VILLAGE</t>
  </si>
  <si>
    <t>C-500-21215-500299</t>
  </si>
  <si>
    <t>UNITED EQUIPMENT RENTAL COMPANY CORPORATION</t>
  </si>
  <si>
    <t>United Construction Services</t>
  </si>
  <si>
    <t>P.O. Box 504029</t>
  </si>
  <si>
    <t>BATALLONES</t>
  </si>
  <si>
    <t xml:space="preserve">RENATO </t>
  </si>
  <si>
    <t>PRADO</t>
  </si>
  <si>
    <t>uer.saipan@gmail.com</t>
  </si>
  <si>
    <t>Bus and Truck Mechanics and Diesel Engine Specialists</t>
  </si>
  <si>
    <t>P-500-21188-447274</t>
  </si>
  <si>
    <t>BUS AND TRUCK MECHANICSAND DIESEL ENGINE SPECIALISTS</t>
  </si>
  <si>
    <t xml:space="preserve">Diesel Mechanic Certificate . 
</t>
  </si>
  <si>
    <t>PUETTO STREET, PUERTO RICO</t>
  </si>
  <si>
    <t>P.O. BOX 504029,</t>
  </si>
  <si>
    <t>C-500-21293-655358</t>
  </si>
  <si>
    <t>ELIZABETH K. TENORIO</t>
  </si>
  <si>
    <t>BLOSSOMS FLORAL DEPOT/NOVELTIES</t>
  </si>
  <si>
    <t>G/F JET BLDG CHALAN PALE ARNOLD ST MIDDLE ROAD GUALO RAI</t>
  </si>
  <si>
    <t>TENORIO</t>
  </si>
  <si>
    <t>K.</t>
  </si>
  <si>
    <t>BFSsaipan@gmail.com</t>
  </si>
  <si>
    <t>Floral Designers</t>
  </si>
  <si>
    <t>P-500-21260-589709</t>
  </si>
  <si>
    <t>FLORAL DESIGNERS</t>
  </si>
  <si>
    <t>12 months work related experience required. Must be able to speak and communicate clearly. The ability to listen to and understand information and ideas presented through spoken words
and sentences. Knowledge of principles and processes for providing customer and personal services. This includes customer needs assessment, meeting quality standards for services,
and evaluation of customer satisfaction. The ability to imagine how something will look after it is moved around or when its parts are moved or rearranged. Knowledge of design
techniques, tools, and principles involved in production of precision technical plans, drawings, and models</t>
  </si>
  <si>
    <t>Mandatory CNMI &amp; Federal Taxes</t>
  </si>
  <si>
    <t>J.T.M. CORPORATION</t>
  </si>
  <si>
    <t>PMB 246 BOX 10003</t>
  </si>
  <si>
    <t>GUEVARRA</t>
  </si>
  <si>
    <t>ROSALINDA</t>
  </si>
  <si>
    <t>T.</t>
  </si>
  <si>
    <t>ASSISTANT SECRETARY</t>
  </si>
  <si>
    <t>jhems.restaurant@yahoo.com</t>
  </si>
  <si>
    <t>P-500-21266-600994</t>
  </si>
  <si>
    <t>According to approved working schedules</t>
  </si>
  <si>
    <t>Taxes and other CNMI Deductions</t>
  </si>
  <si>
    <t>C-500-21320-707235</t>
  </si>
  <si>
    <t>Bernabe Santos</t>
  </si>
  <si>
    <t>Jan's Fish Mart</t>
  </si>
  <si>
    <t>P.O. Box 503688</t>
  </si>
  <si>
    <t>Santos</t>
  </si>
  <si>
    <t>Bernabe</t>
  </si>
  <si>
    <t xml:space="preserve">Torres </t>
  </si>
  <si>
    <t>Owner</t>
  </si>
  <si>
    <t>jansfishmart670@gmail.com</t>
  </si>
  <si>
    <t>P-500-21238-546655</t>
  </si>
  <si>
    <t>Retail Sales Worker</t>
  </si>
  <si>
    <t>US AND CW WORKER MUST HAVE FOOD HANDLER.</t>
  </si>
  <si>
    <t>CHALAN LAULAU</t>
  </si>
  <si>
    <t>CHAPTER 2, CHAPTER 7, FICA EMPLOYEE SHARE</t>
  </si>
  <si>
    <t>C-500-21333-727626</t>
  </si>
  <si>
    <t>MTO Maintenance (Saipan), Inc.</t>
  </si>
  <si>
    <t>P.O. BOX 504053</t>
  </si>
  <si>
    <t>DOREZA</t>
  </si>
  <si>
    <t>JOCELYN</t>
  </si>
  <si>
    <t>PADDAYUMAN</t>
  </si>
  <si>
    <t>Corporate Secretary</t>
  </si>
  <si>
    <t>P.O. Box 506693</t>
  </si>
  <si>
    <t>jocelynd@bcmcpa.com</t>
  </si>
  <si>
    <t>P-500-21274-618316</t>
  </si>
  <si>
    <t>Cooks</t>
  </si>
  <si>
    <t>Suite 203 MH II Bldg Puerto Rico</t>
  </si>
  <si>
    <t>Payroll related taxes as required by law</t>
  </si>
  <si>
    <t>jhocelyn_d@cpasaipan.com</t>
  </si>
  <si>
    <t>C-500-21314-696555</t>
  </si>
  <si>
    <t>ASIA PACIFIC CORPORATION</t>
  </si>
  <si>
    <t>1+1 TOUR SERVICE</t>
  </si>
  <si>
    <t>PO BOX 505213</t>
  </si>
  <si>
    <t>WAN</t>
  </si>
  <si>
    <t>KIN YEE EDICK</t>
  </si>
  <si>
    <t>PRESIDENT/MANAGER</t>
  </si>
  <si>
    <t>edickwan@yahoo.com</t>
  </si>
  <si>
    <t>P-500-21272-613259</t>
  </si>
  <si>
    <t>TOUR GUIDE &amp; ESCORTS</t>
  </si>
  <si>
    <t>REQUIRED TO TAKE OUR GUIDE EXAMINATION IF WORK AT CNMI, RELATED 12 MONTHS PREVIOUS WORK EXPERIENCE AS TOUR GUIDE &amp; ESCORTS.</t>
  </si>
  <si>
    <t>5474 Ellegth Ave, Oleai</t>
  </si>
  <si>
    <t>C-500-21328-723819</t>
  </si>
  <si>
    <t>DAMA DI NOCHE STREET, GARAPAN</t>
  </si>
  <si>
    <t>PO BOX 506082</t>
  </si>
  <si>
    <t>P-500-21294-658283</t>
  </si>
  <si>
    <t>Must have at least 3 months experience. Knowledge of principles and processes for providing customer and personal services. This includes customer needs assessment, meeting quality standards for services, and evaluation of customer satisfaction. The ability to make a precisely coordinated movements of the fingers of one or both hands to grasp, manipulate, or assemble very small objects.</t>
  </si>
  <si>
    <t>CNMI WITHHOLDING TAX, FEDERAL WITHHOLDING TAX, SOCIAL SECURITY AND MEDICARE CONTRIBUTIONS, EMPLOYER WILL ASSIST IN SECURING BOARD AND LODGING AT NO COST OR DEDUCTION TO EMPLOYEES.</t>
  </si>
  <si>
    <t>B</t>
  </si>
  <si>
    <t>C-500-21322-712156</t>
  </si>
  <si>
    <t>DOUBLE A CORPORATION</t>
  </si>
  <si>
    <t>PATNITOS ST., AS LITO</t>
  </si>
  <si>
    <t>P.O. BOX 505470</t>
  </si>
  <si>
    <t>BALURAN</t>
  </si>
  <si>
    <t>GERLIE</t>
  </si>
  <si>
    <t>DOUBLEACORP@HOTMAIL.COM</t>
  </si>
  <si>
    <t>Plumbers</t>
  </si>
  <si>
    <t>P-500-21292-652401</t>
  </si>
  <si>
    <t>PLUMBER</t>
  </si>
  <si>
    <t>Qualified applicants must have at least 2 years of experience as a plumber, experience with various mechanical works such as piping of cooling towers, pumps, sewer and water, fire protection, HVAC. Strong analytical and problem solving skills.  Must have experience working on fire sprinkler systems. Must be self motivated and have time management skills. Hardworking, able to multi-task and work under pressure. Willing to work flexible time, weekends and holidays if necessary.</t>
  </si>
  <si>
    <t>Patnitos St, As Lito</t>
  </si>
  <si>
    <t>P.O. Box 505470</t>
  </si>
  <si>
    <t>C Pacific Corporation</t>
  </si>
  <si>
    <t>Five Star Builders</t>
  </si>
  <si>
    <t>Beach Road San Antonio</t>
  </si>
  <si>
    <t>Cataluna</t>
  </si>
  <si>
    <t>Freddie</t>
  </si>
  <si>
    <t>Z</t>
  </si>
  <si>
    <t>PO BOX 503984</t>
  </si>
  <si>
    <t>cpacificcorp@gmail.com</t>
  </si>
  <si>
    <t>P-500-21190-452444</t>
  </si>
  <si>
    <t>Civil Engineering Technician</t>
  </si>
  <si>
    <t>All applicable taxes</t>
  </si>
  <si>
    <t>C-500-21256-578446</t>
  </si>
  <si>
    <t>UNITED EQUIPMENT COMPANY CORPORATION</t>
  </si>
  <si>
    <t>P.O. BOX 504029</t>
  </si>
  <si>
    <t xml:space="preserve">PRADO </t>
  </si>
  <si>
    <t xml:space="preserve">PRESIDENT </t>
  </si>
  <si>
    <t>Crane and Tower Operators</t>
  </si>
  <si>
    <t>P-500-21221-511323</t>
  </si>
  <si>
    <t xml:space="preserve">CRANE AND TOWER OPERATORS </t>
  </si>
  <si>
    <t xml:space="preserve">Operator candidates must be physcially able to operate a crane. 
Candidates are required to complete and sign the Medical Verifcation Form prior to taking the first written exam.
Pass the General Knowledge and the Type and Capacity Level written exams for which you are applying.
Pass a Practical Operating Exam on the highest type and capacity level for which you are applying.
</t>
  </si>
  <si>
    <t>C-500-21216-500459</t>
  </si>
  <si>
    <t>Diocese of Chalan Kanoa</t>
  </si>
  <si>
    <t>Not Applicable</t>
  </si>
  <si>
    <t>P. O. Box 500745</t>
  </si>
  <si>
    <t>Jimenez</t>
  </si>
  <si>
    <t>Ryan</t>
  </si>
  <si>
    <t>P.</t>
  </si>
  <si>
    <t>Bishop</t>
  </si>
  <si>
    <t>Chalan Kanoa Village</t>
  </si>
  <si>
    <t>ryansaipan@gmail.com</t>
  </si>
  <si>
    <t>Secretaries and Administrative Assistants, Except Legal, Medical, and Executive</t>
  </si>
  <si>
    <t>P-500-21106-229815</t>
  </si>
  <si>
    <t>Secretaries and Administrative Assistants</t>
  </si>
  <si>
    <t>Require training in vocational schools, related on-the-job training experience.  Previous work-related skill, knowledge, or experience is required for these occupations.    Employees in these occupations usually need one or two years of training involving both on-the-job experience and informal training with experience  workers.  These occupations usually involved using communication and organization skills to coordinate, supervise, manage, or train others to accomplish goals.   While it is not necessary, the Secretary usually belongs to the Church denomination where he/she works, preferable able to speak/understand Chinese and or Korean.</t>
  </si>
  <si>
    <t>Korean Catholic Church</t>
  </si>
  <si>
    <t>ER Quarterly Withholding Tax; EE share on SS &amp; Medicare</t>
  </si>
  <si>
    <t>rcdck.org</t>
  </si>
  <si>
    <t>C-500-21214-497471</t>
  </si>
  <si>
    <t>Smile Marianas Inc.</t>
  </si>
  <si>
    <t>PMB 121 Box 10001</t>
  </si>
  <si>
    <t>Park</t>
  </si>
  <si>
    <t>Zivin</t>
  </si>
  <si>
    <t>PMB 121 BOX 10001</t>
  </si>
  <si>
    <t>smilemarianas@gmail.com</t>
  </si>
  <si>
    <t>P-500-21151-356282</t>
  </si>
  <si>
    <t>COMMERCIAL CLEANER</t>
  </si>
  <si>
    <t>PREFERABLY WITH KNOWLEDGE OR EXPERIENCE WITH CLEANING SUPPLIES SUCH AS CLEANING CHEMICALS AND SOLVENTS AND THE ABILITY TO OPERATE THE CLEANING EQUIPMENT/MACHINES, TIME MANAGEMENT, ATTENTION TO DETAIL, ABILITY TO WORK INDEPENDENTLY AND SUPPLY MANAGEMENT. JANITORIAL WORK IS NOT ONLY ABOUT CLEANING, SOMEONE HAS THE ABILITY TO ORGANIZE WHAT WORK NEEDS TO BE DONE AND WHEN AND WHERE TO DO IT. CLEANING SUPPLIES MUST BE TRACKED, SCHEDULES SET, AND RECORDS KEPT, INCLUDING INVENTORY, ORDERING SUPPLIES, RECORDKEEPING, AND PROPER WORK SCHEDULING. MUST BE WORKING AS PART OF A TEAM AND FOLLOWING INSTRUCTIONS.</t>
  </si>
  <si>
    <t>C-500-21242-552039</t>
  </si>
  <si>
    <t>AFETNA CORPORATION</t>
  </si>
  <si>
    <t>AFETNA SUPERMARKET</t>
  </si>
  <si>
    <t>AFETNA'S ROAD, SAN ANTONIO</t>
  </si>
  <si>
    <t>yuns_corporation@yahoo.com</t>
  </si>
  <si>
    <t>Stock Clerks, Sales Floor</t>
  </si>
  <si>
    <t>P-500-21202-474082</t>
  </si>
  <si>
    <t>STOCK CLERK AND ORDER FILLERS</t>
  </si>
  <si>
    <t xml:space="preserve">CERTIFICATE OF EMPLOYMENT JOB RELATED.
FOOD HANDLER
</t>
  </si>
  <si>
    <t>C-500-21215-497681</t>
  </si>
  <si>
    <t>ZHENS CORP</t>
  </si>
  <si>
    <t>FREE TOWN MARKET</t>
  </si>
  <si>
    <t>San Antonio Beach RD</t>
  </si>
  <si>
    <t>xu</t>
  </si>
  <si>
    <t>suqun</t>
  </si>
  <si>
    <t>secretary</t>
  </si>
  <si>
    <t xml:space="preserve"> San Antonio  Beach RD</t>
  </si>
  <si>
    <t>zhenscorp@yahoo.com</t>
  </si>
  <si>
    <t>P-500-21172-413693</t>
  </si>
  <si>
    <t>STORE MAINTENANCE WORKER</t>
  </si>
  <si>
    <t>At least 24 months working continuous experience in related position.</t>
  </si>
  <si>
    <t>CNMI  TAX AND FEDERAL TAX</t>
  </si>
  <si>
    <t>C-500-21222-511792</t>
  </si>
  <si>
    <t>Saipan Laulau Development Inc</t>
  </si>
  <si>
    <t xml:space="preserve">Laolao Bay Golf &amp; Resort </t>
  </si>
  <si>
    <t>Kagman III</t>
  </si>
  <si>
    <t>Sambile</t>
  </si>
  <si>
    <t>Jenypy</t>
  </si>
  <si>
    <t>Human Resources Specialist</t>
  </si>
  <si>
    <t>jsambile@laolaobaygolf.com</t>
  </si>
  <si>
    <t>Landscaping and Groundskeeping Workers</t>
  </si>
  <si>
    <t>P-500-21189-449974</t>
  </si>
  <si>
    <t>Greenskeeper</t>
  </si>
  <si>
    <t>Three (3) months of experience as a greens keeper or landscaper of a golf course required as maintaining the greens of a golf course is significantly different from regular landscaping functions. Must be highly dependable. Must be able to work outdoors, exposed to natures elements, for extended periods of time. Must be able to lift at least 50lbs. Must be able to work early mornings, weekends, and holidays.</t>
  </si>
  <si>
    <t>Kagman road</t>
  </si>
  <si>
    <t>Applicable Federal and CNMI taxes. Housing is optional at the amount of one hundred dollars ($100) per month for housing costs. Medical insurance also optional.</t>
  </si>
  <si>
    <t>C-500-21216-500673</t>
  </si>
  <si>
    <t>KEFENG CORPORATION</t>
  </si>
  <si>
    <t>CHANGGUI DECORATION</t>
  </si>
  <si>
    <t>PMB 266 BOX 10003</t>
  </si>
  <si>
    <t>BOOKKEEPER</t>
  </si>
  <si>
    <t>kefengspn@gmail.com</t>
  </si>
  <si>
    <t>P-500-21146-344458</t>
  </si>
  <si>
    <t>MAINTENANCE &amp; REPAIR WORKER, GENERAL</t>
  </si>
  <si>
    <t>KNOWLEDGE OF MAINTENANCE &amp; REPAIRING BUILDING ELECTRICAL, SEWAGE, PLUMBING PROBLEMS, AT LEAST PREVIOUS WORK EXPERIENCE AS MAINTENANCE &amp; REPAIR WORK BEFORE.</t>
  </si>
  <si>
    <t>C-500-21230-528936</t>
  </si>
  <si>
    <t>Registered Nurses</t>
  </si>
  <si>
    <t>P-500-21188-447193</t>
  </si>
  <si>
    <t>REGISTERED NURSE</t>
  </si>
  <si>
    <t>NURSING DIPLOMA
RN LICENSED</t>
  </si>
  <si>
    <t>Year</t>
  </si>
  <si>
    <t>C-500-21237-545744</t>
  </si>
  <si>
    <t>AQUATIC MARINE CO., INC.</t>
  </si>
  <si>
    <t>AQUATIC MARINE SPORTS</t>
  </si>
  <si>
    <t>PMB 114 BOX 10002</t>
  </si>
  <si>
    <t>AZUCENA STREET, GARAPAN</t>
  </si>
  <si>
    <t>ORPIANO</t>
  </si>
  <si>
    <t>JENNIFER ROSE</t>
  </si>
  <si>
    <t>SOLIMAN</t>
  </si>
  <si>
    <t>VICE-PRESIDENT</t>
  </si>
  <si>
    <t>sunnysidesaipan@gmail.com</t>
  </si>
  <si>
    <t>P-500-21207-482263</t>
  </si>
  <si>
    <t>MECHANICS</t>
  </si>
  <si>
    <t>At least 24 months of work experience as a mechanic</t>
  </si>
  <si>
    <t>CNMI AND FICA Taxes</t>
  </si>
  <si>
    <t>C-500-21197-466225</t>
  </si>
  <si>
    <t>HEMINE IPWAN ISLAM</t>
  </si>
  <si>
    <t>IPWAN SECURITY SERVICES</t>
  </si>
  <si>
    <t>PO BOX 503235 CK</t>
  </si>
  <si>
    <t>AFETNA RD SAN ANTONIO VILLAGE</t>
  </si>
  <si>
    <t>ISLAM</t>
  </si>
  <si>
    <t>HEMINE</t>
  </si>
  <si>
    <t>IPWAN</t>
  </si>
  <si>
    <t>SOLE PROPRIETOR</t>
  </si>
  <si>
    <t>AFETN RD SAN ANOTNIO VILLAGE</t>
  </si>
  <si>
    <t>ipwansec.spn@gmail.com</t>
  </si>
  <si>
    <t>P-500-21136-317122</t>
  </si>
  <si>
    <t xml:space="preserve">SKILLS REQUIRED:
12 months security officer patrolling and law enforcement experience
Work in a flexible/ on-call schedule and must have no criminal records, - all background checking will be applied to all applicants regardless of nationality, age, gender and status.
</t>
  </si>
  <si>
    <t>AFETNA ROAD SAN ANTONIO VILLAGE</t>
  </si>
  <si>
    <t>All applicable CNMI and federal tax deductions</t>
  </si>
  <si>
    <t xml:space="preserve">HEMINE </t>
  </si>
  <si>
    <t>I</t>
  </si>
  <si>
    <t>C-500-21218-506217</t>
  </si>
  <si>
    <t>Zamora</t>
  </si>
  <si>
    <t>PO Box 503984</t>
  </si>
  <si>
    <t>Cement Masons and Concrete Finishers</t>
  </si>
  <si>
    <t>P-500-21112-248115</t>
  </si>
  <si>
    <t>Mason</t>
  </si>
  <si>
    <t xml:space="preserve">With 3 months work experience as mason. Knowledge of related tools, masonry techniques, equipment and materials.  Skill in the construction, alteration, repair, and maintenance of masonry structures and surfaces. Ability to lift heavy objects on a continual basis. </t>
  </si>
  <si>
    <t>C-500-21252-574524</t>
  </si>
  <si>
    <t>Hydroaire Mechanical Systems (Saipan), Inc.</t>
  </si>
  <si>
    <t>VP Enterprises</t>
  </si>
  <si>
    <t>As Perdido Road</t>
  </si>
  <si>
    <t xml:space="preserve">As Perdido </t>
  </si>
  <si>
    <t>Erese</t>
  </si>
  <si>
    <t>Fernando</t>
  </si>
  <si>
    <t>Falloran</t>
  </si>
  <si>
    <t>As Perdido</t>
  </si>
  <si>
    <t>hydromechsyssaipan@gmail.com</t>
  </si>
  <si>
    <t>Attorney</t>
  </si>
  <si>
    <t>KING</t>
  </si>
  <si>
    <t>JANET</t>
  </si>
  <si>
    <t>HAN</t>
  </si>
  <si>
    <t>2ND FLOOR, D' TORRES BUILDING, MIDDLE ROAD</t>
  </si>
  <si>
    <t>JANETHANKING@GMAIL.COM</t>
  </si>
  <si>
    <t>KING LAW OFFICE, LLC</t>
  </si>
  <si>
    <t>CNMI SUPREME COURT</t>
  </si>
  <si>
    <t>Sheet Metal Workers</t>
  </si>
  <si>
    <t>P-500-21223-514407</t>
  </si>
  <si>
    <t>Ductman</t>
  </si>
  <si>
    <t>Must have extensive knowledge in the process for making, repairing, and installing duct materials, copper and composite parts. Must have knowledge of duct materials and job standards and specifications.</t>
  </si>
  <si>
    <t>HYDROMECHSYSSAIPAN@GMAIL.COM</t>
  </si>
  <si>
    <t>H.</t>
  </si>
  <si>
    <t>C-500-21196-463176</t>
  </si>
  <si>
    <t>D' Elegance Enterprises, Inc.</t>
  </si>
  <si>
    <t>Restaurant/BBQ Stand/Commercial Space Rental/Catering</t>
  </si>
  <si>
    <t>PO Box 501106</t>
  </si>
  <si>
    <t>Alaihai Avenue corner  Garapan St</t>
  </si>
  <si>
    <t>Cabrera</t>
  </si>
  <si>
    <t>Emily</t>
  </si>
  <si>
    <t>David</t>
  </si>
  <si>
    <t>delegancesaipan@gmail.com</t>
  </si>
  <si>
    <t>Bakers</t>
  </si>
  <si>
    <t>P-500-21127-294567</t>
  </si>
  <si>
    <t>Baker</t>
  </si>
  <si>
    <t>Understand the importance of sanitation and practice proper procedures to keep their work area tight. Knowledge of ingredients, how those ingredients interact, how to properly store and work with those ingredients, and which items can serve as a substitute for others is essential in the kitchen. Ability to understand and practice the steps involved in all of the primary baking methods. Must be able to delineate between criticism and critique and accept those opportunities to learn from their mistakes. Is able and willing to ask for help when the time arises.  Ability to work shifts over weekend and on holidays as required.</t>
  </si>
  <si>
    <t>Alaihai Avenue corner Garapan St</t>
  </si>
  <si>
    <t>Workman's Compensation</t>
  </si>
  <si>
    <t>All mandated CNMI and Federal payroll taxes</t>
  </si>
  <si>
    <t>C-500-21236-540085</t>
  </si>
  <si>
    <t>Commonwealth Healthcare Corporation</t>
  </si>
  <si>
    <t>1 Lower Navy Hill Road, Navy Hill</t>
  </si>
  <si>
    <t>P. O. Box 500409</t>
  </si>
  <si>
    <t>Muna</t>
  </si>
  <si>
    <t>Esther</t>
  </si>
  <si>
    <t>Lizama</t>
  </si>
  <si>
    <t>Chief Executive Officer</t>
  </si>
  <si>
    <t>chccimmigration@gmail.com</t>
  </si>
  <si>
    <t>Medical and Clinical Laboratory Technicians</t>
  </si>
  <si>
    <t>P-500-21195-462860</t>
  </si>
  <si>
    <t>Clinical Laboratory Technician</t>
  </si>
  <si>
    <t>Licensed by the CNMI Healthcare Professions Licensing Board (HCLB) as a Clinical Laboratory Technician, meeting all requirements with appropriate documents and have at least one of the following: U.S. Associate Degree in a Laboratory or Biological Science with the minimum hours of coursework and training required to perform laboratory testing, as defined by CLIA requirements. Graduate of a Foreign Medical Technology program that meets all education and training, as defined by CLIA requirements. At least two years of recent and pertinent experience in the field of laboratory medicine.</t>
  </si>
  <si>
    <t>Fringe benefits - paid time off &amp; holidays. Optional-medical &amp; dental insurance, life insurance, 401k retirement plan.</t>
  </si>
  <si>
    <t>CNMI Tax, Federal Tax, Medicare and Social Security</t>
  </si>
  <si>
    <t>humanresources@dph.gov.mp</t>
  </si>
  <si>
    <t>www.chcc.gov.mp</t>
  </si>
  <si>
    <t>Vanessa</t>
  </si>
  <si>
    <t xml:space="preserve">B. </t>
  </si>
  <si>
    <t>vanessa.deleonguerrero@dph.gov.mp</t>
  </si>
  <si>
    <t>C-500-21265-598426</t>
  </si>
  <si>
    <t>SUNLEADER CO., LTD</t>
  </si>
  <si>
    <t>SUNLEADER WHOLESALE</t>
  </si>
  <si>
    <t>PMB 85 PO BOX 10003</t>
  </si>
  <si>
    <t>HUI</t>
  </si>
  <si>
    <t>TAO TSANG</t>
  </si>
  <si>
    <t>CHALAN MOGSIGNOR GUERRERO LOT #397-2</t>
  </si>
  <si>
    <t>sunleadersaipan@gmail.com</t>
  </si>
  <si>
    <t>P-500-21235-537663</t>
  </si>
  <si>
    <t>At least one (1) year of work experience as an accounting clerk, Computer Literate.</t>
  </si>
  <si>
    <t>LOT #397-2</t>
  </si>
  <si>
    <t>ALL APPLICABLE CNMI AND FEDERAL TAXES.</t>
  </si>
  <si>
    <t>C-500-21308-686298</t>
  </si>
  <si>
    <t>Structural Iron and Steel Workers</t>
  </si>
  <si>
    <t>P-500-21265-598606</t>
  </si>
  <si>
    <t xml:space="preserve">IRON WORKERS </t>
  </si>
  <si>
    <t>MUST HAVE A GED/HIGHSCHOOL DIPLOMA WITH 12 MONTHS WORK EXPERIENCE IN THE SAME OR SIMILAR FIELD. PREFERABLY WITH WELDER CERTIFICATE. PROFICIENT IN USE OF TOOLS, INCLUDING WELDING EQUIPMENT, LASER LEVELS, JACKS AND METAL SHEARS. MUST BE ABLE TO WORK ON FLEXIBLE HOURS INCLUDING WEEKENDS, HOLIDAYS AND NIGHT SHIFTS, IF NEEDED. MUST AGREE TO A POST-OFFER, PRE-EMPLOYMENT DRUG SCREENING TEST THE PROSPECTIVE EMPLOYEE OR APPLICANT WILL BE REQUIRED AN EMPLOYMENT DRUG SCREENING TEST WHICH WILL APPLY EQUALLY TO U.S. WORKERS AND CW-1 WORKERS.</t>
  </si>
  <si>
    <t>Ken Aqua Hotel &amp; Resort, Inc.</t>
  </si>
  <si>
    <t>Aqua Resort Club, Saipan</t>
  </si>
  <si>
    <t>P.O. Box 500009 Achugao</t>
  </si>
  <si>
    <t>Mafnas</t>
  </si>
  <si>
    <t>Sachiko</t>
  </si>
  <si>
    <t>N.</t>
  </si>
  <si>
    <t>Acting General Manager</t>
  </si>
  <si>
    <t>hradmin@aquaresortsaipan.com</t>
  </si>
  <si>
    <t>Chefs and Head Cooks</t>
  </si>
  <si>
    <t>P-500-21188-447191</t>
  </si>
  <si>
    <t>C-500-21274-618489</t>
  </si>
  <si>
    <t>TRAVEL LINES,LLC</t>
  </si>
  <si>
    <t>P O BOX 502625</t>
  </si>
  <si>
    <t>UNIT 108 CDA BLDG SAN JOSE VILLAGE</t>
  </si>
  <si>
    <t>CAMACHO</t>
  </si>
  <si>
    <t>EDWARD</t>
  </si>
  <si>
    <t>CDA BLDG UNIT 108, SAN JOSE BEACH ROAD</t>
  </si>
  <si>
    <t>matheresacrz@yahoo.com</t>
  </si>
  <si>
    <t>Travel Agents</t>
  </si>
  <si>
    <t>P-500-21242-552397</t>
  </si>
  <si>
    <t>TRAVEL COUNSELOR</t>
  </si>
  <si>
    <t>CERTIFICATION OF RELATED EXPERIENCE TO BE APPLIED EQUALLY TO BOTH U.S. WORKERS OR CW1 WORKERS WITH ASSOCIATE DEGREES.</t>
  </si>
  <si>
    <t>CDA BLDG , UNIT 108 SAN JOSE , BEACH ROAD</t>
  </si>
  <si>
    <t>P.O. BOX 502625</t>
  </si>
  <si>
    <t>WORKERS COMPENSATION COMPANY PROVIDED</t>
  </si>
  <si>
    <t>WITHHOLDING TAX AND FICA</t>
  </si>
  <si>
    <t>C-500-21273-615248</t>
  </si>
  <si>
    <t>P-500-21242-552045</t>
  </si>
  <si>
    <t>BOOKKEEPING, ACCOUNTING AND AUDITING CLERK</t>
  </si>
  <si>
    <t>BOOKKEEPING CERTIFICATE OR EQUIVALENT EXPERIENCE</t>
  </si>
  <si>
    <t>C-500-21281-632777</t>
  </si>
  <si>
    <t>Exercise Physiologists</t>
  </si>
  <si>
    <t>P-500-21246-563607</t>
  </si>
  <si>
    <t>EXERCISE PHYSIOLOGIST</t>
  </si>
  <si>
    <t>EXERCISE PHYSIOLOGY, KINESIOLOGY, OR EQUIVALENT</t>
  </si>
  <si>
    <t>LEE</t>
  </si>
  <si>
    <t xml:space="preserve">Garapan Village </t>
  </si>
  <si>
    <t xml:space="preserve">Saipan </t>
  </si>
  <si>
    <t>CNMI Taxes and Fica Taxes</t>
  </si>
  <si>
    <t>CNMI LOCAL TAXES (CHP.2) &amp; SOCIAL SECURITY/MEDICARE TAXES</t>
  </si>
  <si>
    <t>C-500-21309-688645</t>
  </si>
  <si>
    <t>WILLIAM F. BURRELL</t>
  </si>
  <si>
    <t>APINAN'S ROYAL THAI EMPORIUM (ARTE)</t>
  </si>
  <si>
    <t>CHALAN MONSIGNOR GUERRERO ROAD</t>
  </si>
  <si>
    <t>PO BOX 7435 SVRB</t>
  </si>
  <si>
    <t>BURRELL</t>
  </si>
  <si>
    <t xml:space="preserve">WILLIAM </t>
  </si>
  <si>
    <t xml:space="preserve">F. </t>
  </si>
  <si>
    <t>PO BOX 7435 SVRB SAN JOSE</t>
  </si>
  <si>
    <t>wfburrell0148@gmail.com</t>
  </si>
  <si>
    <t>MAILMAN</t>
  </si>
  <si>
    <t>BRUCE</t>
  </si>
  <si>
    <t>2ND FLOOR SASHA BLDG. CHALAN LAULAU</t>
  </si>
  <si>
    <t>PMB 238 PPP BOX 10000</t>
  </si>
  <si>
    <t>bmailman@lexmarianas.com</t>
  </si>
  <si>
    <t xml:space="preserve">MAILMAN &amp; KARA,LLC. </t>
  </si>
  <si>
    <t>P-500-21253-575741</t>
  </si>
  <si>
    <t>MASSAGE THERAPIST</t>
  </si>
  <si>
    <t>PO BOX 7435 SVRB SAN VICENTE</t>
  </si>
  <si>
    <t>Housing is optional or offered to workers, with a housing allowance up to $400 - $500</t>
  </si>
  <si>
    <t>C-500-21218-505978</t>
  </si>
  <si>
    <t>C-500-21237-543489</t>
  </si>
  <si>
    <t xml:space="preserve">ALFREDO J. CABAEL </t>
  </si>
  <si>
    <t xml:space="preserve">JAVIER </t>
  </si>
  <si>
    <t xml:space="preserve">SOLE PROPRIETOR/ PRESIDENT </t>
  </si>
  <si>
    <t>Civil Engineers</t>
  </si>
  <si>
    <t>P-500-21151-356371</t>
  </si>
  <si>
    <t xml:space="preserve">CIVIL ENGINEERS </t>
  </si>
  <si>
    <t xml:space="preserve">1 year project experience construction management of civil activities, project utility design, road and site work profile, cost estimate, determine scope of work. Must be able to work on flexible hours including weekends, holidays and night shifts. Must agree to a post-offer, pre-employment drug screening test the prospective employee or applicant will be required an employment drug screening test which will apply equally to U.S. WORKERS AND CW-1 WORKERS. </t>
  </si>
  <si>
    <t xml:space="preserve">CNMI LOCAL TAXES (CHP.2) &amp; SOCIAL SECURITY/ MEDICARE TAXES. </t>
  </si>
  <si>
    <t>C-500-21246-563408</t>
  </si>
  <si>
    <t>J C Tenorio Enterprises, Inc</t>
  </si>
  <si>
    <t>Insatto Street, Susupe P O Box 500137</t>
  </si>
  <si>
    <t>Lam</t>
  </si>
  <si>
    <t>Maxine</t>
  </si>
  <si>
    <t>HR Manager</t>
  </si>
  <si>
    <t>hrd@joeten.com</t>
  </si>
  <si>
    <t>Driver/Sales Workers</t>
  </si>
  <si>
    <t>P-500-21203-476839</t>
  </si>
  <si>
    <t>Route Sales Representative</t>
  </si>
  <si>
    <t>PRIOR EXPERIENCE IN SALES.
WRITTEN AND VERBAL COMMUNICATION SKILLS.
EXPERIENCE USING COMPUTERS FOR A VARIETY OF TASKS AND THE COMPETENCY IN MICROSOFT APPLICATIONS INCLUDING WORD, EXCEL AND OUTLOOK.
ABLE TO WORK IN A FAST PACED ENVIRONMENT.
MUST BE ABLE TO WORK BOTH INDEPENDENTLY AND WITHIN A TEAM ENVIRONMENT.
MUST BE ABLE TO WORK ON HOLIDAYS AND WEEKENDS ON SHORT NOTICE.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</si>
  <si>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(Opt)Medical, dental, vision, life ins, holiday pay, 401(K) personal time employee discounts</t>
  </si>
  <si>
    <t>J C Tenorio Enterprises Inc</t>
  </si>
  <si>
    <t>C-500-21227-522785</t>
  </si>
  <si>
    <t>Song and Jang Corporation</t>
  </si>
  <si>
    <t>PMB 303 Box 10000</t>
  </si>
  <si>
    <t>Song</t>
  </si>
  <si>
    <t>Hang</t>
  </si>
  <si>
    <t>Eui</t>
  </si>
  <si>
    <t>Corporate President</t>
  </si>
  <si>
    <t>PMB 303 BOX 10000</t>
  </si>
  <si>
    <t>thd7203@naver.com</t>
  </si>
  <si>
    <t>P-500-21154-365112</t>
  </si>
  <si>
    <t>Tour Coordinator</t>
  </si>
  <si>
    <t>MUST KNOW HOW TO SPEAK AND READ KOREAN AS 100% OF CLIENTS ARE KOREAN AND HAVE LIMITED O
R NO ENGLISH KNOWLEDGE. MUST HAVE EXPERIENCE AS TOUR COORDINATOR AS SPECIFIED ABOVE AN
D MUST HAVE A PLEASING PERSONALITY AND IS A PEOPLE PERSON.</t>
  </si>
  <si>
    <t>ALAHAI AVENUE GARAPAN</t>
  </si>
  <si>
    <t>UNIT 102</t>
  </si>
  <si>
    <t>Chapter 2, Chapter 7 and Fica Employee Share</t>
  </si>
  <si>
    <t>C-500-21239-549739</t>
  </si>
  <si>
    <t>L&amp;T GROUP OF COMPANIES, LTD.</t>
  </si>
  <si>
    <t>2ND FLOOR JP CENTRE</t>
  </si>
  <si>
    <t>BEACH ROAD GARAPAN</t>
  </si>
  <si>
    <t>ARAGO</t>
  </si>
  <si>
    <t>GLICERIO</t>
  </si>
  <si>
    <t>DEL MUNDO</t>
  </si>
  <si>
    <t>SECRETARY &amp; TREASURER</t>
  </si>
  <si>
    <t>hrd@ltsaipan.com</t>
  </si>
  <si>
    <t>P-500-21181-435204</t>
  </si>
  <si>
    <t>HOUSEKEEPING CLEANER</t>
  </si>
  <si>
    <t>Education Requirement: High School Diploma/GED 
Work Experience: 3 months of previous work-related experience 
Special Requirements: Must be able to work night, weekend, and holidays. Must be able to walk, stand, lift, and carry objects. Must be able to work during inclement weather. Previous work-related skill and knowledge is required for this occupation</t>
  </si>
  <si>
    <t>JP CENTRE</t>
  </si>
  <si>
    <t>Paid leave, Holiday pay, and 401(k) retirement plan subject to company policy</t>
  </si>
  <si>
    <t>All CNMI and Federal Income Taxes, share in medical insurance and 401(k) retirement plan, if applicable.</t>
  </si>
  <si>
    <t>YUTU COMMERCIAL SERVICES MANPOWER</t>
  </si>
  <si>
    <t>P-500-21242-552137</t>
  </si>
  <si>
    <t>MAIDS &amp; HOUSEKEEPING CLEANER</t>
  </si>
  <si>
    <t xml:space="preserve">Must have 3 months of work experience and has an employment certification in Housekeeping Attendant, Commercial Cleaner, or Operational service workers, </t>
  </si>
  <si>
    <t>BASED ON WORKING SCHEDULES</t>
  </si>
  <si>
    <t>CNMI AND FEDERAL TAXES</t>
  </si>
  <si>
    <t>Computer Network Support Specialists</t>
  </si>
  <si>
    <t>A</t>
  </si>
  <si>
    <t>C-500-21308-686301</t>
  </si>
  <si>
    <t>C-500-21218-506133</t>
  </si>
  <si>
    <t>ZANE WILLIAM MUSTION</t>
  </si>
  <si>
    <t>MARY'S BEAUTY SHOP</t>
  </si>
  <si>
    <t>PMB 388 BOX 1000</t>
  </si>
  <si>
    <t>MUSTION</t>
  </si>
  <si>
    <t>FENGYING</t>
  </si>
  <si>
    <t>MA</t>
  </si>
  <si>
    <t>fmustion@gmail.com</t>
  </si>
  <si>
    <t>P-500-21207-482018</t>
  </si>
  <si>
    <t>HAIRDRESSER</t>
  </si>
  <si>
    <t>GARAPAN STREET</t>
  </si>
  <si>
    <t>GARAPAN ST</t>
  </si>
  <si>
    <t>CNMI WITHHOLDING AND FICA TAXES</t>
  </si>
  <si>
    <t>C-500-21299-667010</t>
  </si>
  <si>
    <t>MAHILUM ENTERPRISES</t>
  </si>
  <si>
    <t>KATHY BARBER SHOP</t>
  </si>
  <si>
    <t>P.O BOX 520281</t>
  </si>
  <si>
    <t>TINIAN</t>
  </si>
  <si>
    <t>MAHILUM</t>
  </si>
  <si>
    <t>ETERNSVY</t>
  </si>
  <si>
    <t>eterns.mahilum@gmail.com</t>
  </si>
  <si>
    <t>P-500-21264-597966</t>
  </si>
  <si>
    <t>BARBER,HAIR STYLIST</t>
  </si>
  <si>
    <t>Greet clients and make them comfortable. Cut, dry, and style hair. Clean and disinfect all tools and work areas.</t>
  </si>
  <si>
    <t>CNMI TAXES, FICA</t>
  </si>
  <si>
    <t>C-500-21300-670098</t>
  </si>
  <si>
    <t>First-Line Supervisors of Construction Trades and Extraction Workers</t>
  </si>
  <si>
    <t>P-500-21265-598663</t>
  </si>
  <si>
    <t>SITE SUPERINTENDENT</t>
  </si>
  <si>
    <t xml:space="preserve">MUST HAVE AN ASSOCIATES CERTIFICATE IN CONSTRUCTION MANAGEMENT/ENGINEERING OR SIMILAR FIELD WITH 24 MONTHS WORK EXPERIENCE AS A CONSTRUCTION SUPERINTENDENT OR IN A SIMILAR ROLE.  IN-DEPTH UNDERSTANDING OF CONSTRUCTION OPERATIONS AND PROCESSES.  FAMILIARITY WITH CAD SOFTWARE.  PROFICIENCY IN MS OFFICE.  MUST HAVE THE ABILITY TO READ &amp; INTERPRET, WORKING DRAWINGS AND SHOP DRAWINGS.  HAS AN ORGANIZATIONAL AND TIME-MANAGEMENT SKILLS AND ABILITY TO LEAD AND INSPIRE.  MUST BE ABLE TO WORK ON FLEXIBLE HOURS INCLUDING WEEKENDS, HOLIDAYS AND NIGHT SHIFTS, IF NEEDED.  MUST AGREE TO A POST OFFER, PRE-EMPLOYMENT DRUG SCREENING TEST THE PROSPECTIVE EMPLOYEE OR 
APPLICANT WILL BE REQUIRED AN EMPLOYMENT DRUG SCREENING TEST WHICH WILL APPLY EQUALLY TO U.S. WORKERS AND CW-1 WORKERS.
</t>
  </si>
  <si>
    <t>C-500-21292-652386</t>
  </si>
  <si>
    <t>Pacific Sunrise Corporation</t>
  </si>
  <si>
    <t>Garapan Restaurant</t>
  </si>
  <si>
    <t>PO Box 504972</t>
  </si>
  <si>
    <t>Coral Tree Avenue Garapan</t>
  </si>
  <si>
    <t>Yoo</t>
  </si>
  <si>
    <t>Yi Eun</t>
  </si>
  <si>
    <t>P O BOX 504972</t>
  </si>
  <si>
    <t>psc237700@gmail.com</t>
  </si>
  <si>
    <t>P-500-21203-476990</t>
  </si>
  <si>
    <t>Cook</t>
  </si>
  <si>
    <t>Must have one year work experience in Japanese, western and Korean cuisines, can work flexible time. Work Certificate is required for both US workers and CW-1 Workers.</t>
  </si>
  <si>
    <t>C-500-21295-661630</t>
  </si>
  <si>
    <t>UNITED CONSTRUCTION CORPORATION</t>
  </si>
  <si>
    <t>HEAVY EQUIPMENT RENTAL</t>
  </si>
  <si>
    <t>P O BOX 502571</t>
  </si>
  <si>
    <t>PUMPKIN ST. CHALANLAULAU</t>
  </si>
  <si>
    <t>IGLESIAS</t>
  </si>
  <si>
    <t>GINA</t>
  </si>
  <si>
    <t>PUMPKIN ST. CHALAN LAULAU VILLAGE</t>
  </si>
  <si>
    <t>Heavy and Tractor-Trailer Truck Drivers</t>
  </si>
  <si>
    <t>P-500-21260-589710</t>
  </si>
  <si>
    <t>TRUCK TRAILER DRIVER</t>
  </si>
  <si>
    <t xml:space="preserve"> Safe driving is the top priority for truck drivers and the companies they work for.  As a truck driver,  need to stay focused for an extended period of time.Responsibility.Organizational. Mechanical knowledge
Cleanliness. Practice driving. Learn from others.</t>
  </si>
  <si>
    <t xml:space="preserve">PUMPKIN ST.  CHALAN LAULAU VILLAGE </t>
  </si>
  <si>
    <t>P.O. BOX 502571</t>
  </si>
  <si>
    <t>C-500-21301-672920</t>
  </si>
  <si>
    <t>P-500-21265-598560</t>
  </si>
  <si>
    <t>CEMENT MASONS AND CONCRETE FINISHERS</t>
  </si>
  <si>
    <t>MUST HAVE A GED/HIGH SCHOOL DIPLOMA WITH 3 MONTHS WORK EXPERIENCE IN THE SAME OR SIMILAR FIELD. MUST HAVE A KNOWLEDGE ON MIXING, POURING, FINISHING AND SELECTING CONCRETE. 
MUST BE ABLE TO WORK ON FLEXIBLE HOURS  INCLUDING WEEKENDS, HOLIDAYS AND NIGHT SHIFTS, IF NEEDED, MUST AGREE TO A POST-OFFER, PRE-EMPLOYMENT DRUG SCREENING TEST THE PROSPECTIVE EMPLOYEE OR APPLICANT WILL BE REQUIRED AN EMPLOYMENT DRUG SCREENING TEST WHICH WILL APPLY EQUALLY TO U.S. WORKERS AND CW-1 WORKERS.</t>
  </si>
  <si>
    <t>PMB 583 PPP 10000</t>
  </si>
  <si>
    <t>C-500-21320-707118</t>
  </si>
  <si>
    <t>AGA ENTERPRISES, INC.</t>
  </si>
  <si>
    <t>Beauty Salon/Acctg. serv/Janitorial/Room Rental/Telecom Contract</t>
  </si>
  <si>
    <t>PO BOX 503894</t>
  </si>
  <si>
    <t>DAMA DE NOCHE ST. GARAPAN</t>
  </si>
  <si>
    <t>GAGARING</t>
  </si>
  <si>
    <t>AIDA</t>
  </si>
  <si>
    <t>MADREO</t>
  </si>
  <si>
    <t>DAMA DE NOCHE ST GARAPAN</t>
  </si>
  <si>
    <t>agaenterprises9@gmail.com</t>
  </si>
  <si>
    <t>P-500-21277-621578</t>
  </si>
  <si>
    <t>OPERATIONAL SERVICE WORKER</t>
  </si>
  <si>
    <t>Have the ability to use common tools such as hammers, hoist, saws, drill and wrenches. Experience in performing routine maintenance. Skilled in the use of hand and power tools. Have a organizational and follow-up skills.</t>
  </si>
  <si>
    <t>P-500-21196-463051</t>
  </si>
  <si>
    <t>Registered Nurse</t>
  </si>
  <si>
    <t xml:space="preserve">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t>
  </si>
  <si>
    <t>C-500-21307-683618</t>
  </si>
  <si>
    <t>CWM TRUST LLC</t>
  </si>
  <si>
    <t>CWM Trust Real Estate Development</t>
  </si>
  <si>
    <t>P.O. Box 500087</t>
  </si>
  <si>
    <t>WEI</t>
  </si>
  <si>
    <t>CHRISTIANA</t>
  </si>
  <si>
    <t>DORREENNE</t>
  </si>
  <si>
    <t>MEMBER/SECRETARY</t>
  </si>
  <si>
    <t>NORTHERN MARIANA ISLAND</t>
  </si>
  <si>
    <t>hr@eucon.edu</t>
  </si>
  <si>
    <t>Automotive Master Mechanics</t>
  </si>
  <si>
    <t>P-500-21274-618398</t>
  </si>
  <si>
    <t>DRIVER MECHANIC</t>
  </si>
  <si>
    <t>Determining causes of operating errors and deciding what to do about it.
Performing routine maintenance on equipment and determining when and what kind of maintenance is needed.
Controlling operations of equipment or systems.</t>
  </si>
  <si>
    <t>Kulales Place, Chalan Pale Arnold Road</t>
  </si>
  <si>
    <t>GUALO RAI</t>
  </si>
  <si>
    <t>CNMI withheld tax and FICA will apply</t>
  </si>
  <si>
    <t>C-500-21208-484636</t>
  </si>
  <si>
    <t>Estrella C. Mendiola</t>
  </si>
  <si>
    <t>Harvest Mart/3Kings Market/3Kings Market Too!/8M Harvest</t>
  </si>
  <si>
    <t>District 4, Songsong Village</t>
  </si>
  <si>
    <t>P.O. Box 966</t>
  </si>
  <si>
    <t>Rota</t>
  </si>
  <si>
    <t>Mendiola</t>
  </si>
  <si>
    <t>Estrella</t>
  </si>
  <si>
    <t>Clitar</t>
  </si>
  <si>
    <t>cw1harvest@gmail.com</t>
  </si>
  <si>
    <t>Agricultural Equipment Operators</t>
  </si>
  <si>
    <t>P-500-21172-413351</t>
  </si>
  <si>
    <t>Farmworker</t>
  </si>
  <si>
    <t>Knowledge of techniques and equipment for planting, growing, and harvesting food products  for consumption, including storage/handling techniques; Able to use equipment such as harvesters, mowers, cargo trucks, crop planters, pesticide sprayers and other planting equipment</t>
  </si>
  <si>
    <t>Deductions include local and state taxes which is consistent and pertinent to U.S. Federal and CNMI Laws (e.g. Chapter 2, Chapter 7, SS, and Medicare).</t>
  </si>
  <si>
    <t>C-500-21215-497815</t>
  </si>
  <si>
    <t>CEASAR F SUPETRAN</t>
  </si>
  <si>
    <t>CELNAPS ENTERPRISES</t>
  </si>
  <si>
    <t>PO BOX 503540</t>
  </si>
  <si>
    <t>SUPETRAN</t>
  </si>
  <si>
    <t>CEASAR</t>
  </si>
  <si>
    <t>F</t>
  </si>
  <si>
    <t xml:space="preserve">PO BOX  503540 </t>
  </si>
  <si>
    <t>celnapsenterprises@gmail.com</t>
  </si>
  <si>
    <t>Electricians</t>
  </si>
  <si>
    <t>P-500-21182-439237</t>
  </si>
  <si>
    <t>ELECTRICIAN</t>
  </si>
  <si>
    <t>12 MONTHS EXPERIENCE AS AN ELECTRICIAN. MUST HAVE NO CRIMINAL RECIRDS - BACKGROUND CHECKING WILL BE APPLIED TO ALL APPLICANTS REGARDLESS OF GENDER, STATUS AGE OR NATIONALITY</t>
  </si>
  <si>
    <t>GREEN BLDG JUDEGWAY ST CHINATOWN GARAPAN</t>
  </si>
  <si>
    <t>C-500-21231-533392</t>
  </si>
  <si>
    <t xml:space="preserve">R&amp;E CNMI CORPORATION </t>
  </si>
  <si>
    <t>PARADISE FLORAL SHOP</t>
  </si>
  <si>
    <t>P.O. BOX 504280</t>
  </si>
  <si>
    <t>MIDDLE ROAD, GUALO RAI</t>
  </si>
  <si>
    <t>BARCELO</t>
  </si>
  <si>
    <t>ROBERTO</t>
  </si>
  <si>
    <t>MARGALLO</t>
  </si>
  <si>
    <t xml:space="preserve">P.O. BOX 504280 </t>
  </si>
  <si>
    <t xml:space="preserve">MIDDLE ROAD, GUALO RAI </t>
  </si>
  <si>
    <t>re.corp.123@gmail.com</t>
  </si>
  <si>
    <t>Retail Salespersons</t>
  </si>
  <si>
    <t>P-500-21200-468991</t>
  </si>
  <si>
    <t>FLORAL SALESPERSON</t>
  </si>
  <si>
    <t>MUST HAVE A VALID CNMI DRIVER'S LICENSE.</t>
  </si>
  <si>
    <t>RE.CORP.123@GMAIL.COM</t>
  </si>
  <si>
    <t>C-500-21230-528964</t>
  </si>
  <si>
    <t>Licensed Practical and Licensed Vocational Nurses</t>
  </si>
  <si>
    <t>P-500-21188-447180</t>
  </si>
  <si>
    <t>LICENSED PRATICAL AND LICENSED VOCATIONAL NURSES</t>
  </si>
  <si>
    <t>NURSING DIPLOMA
LPN LICENSED</t>
  </si>
  <si>
    <t>C-500-21246-563390</t>
  </si>
  <si>
    <t>J. C. Tenorio Enterprises, Inc</t>
  </si>
  <si>
    <t>P-500-21200-468766</t>
  </si>
  <si>
    <t>Sales Representative</t>
  </si>
  <si>
    <t>Prior experience in sales.
Written and verbal communication skills.
Experience using computers for a variety of tasks and the competency in Microsoft applications including Word, Excel and Outlook.
Able to work in a fast paced environment.
Must be able to work both independently and within a team environment.
Must be able to work on holidays and weekends on short notice.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</si>
  <si>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 xml:space="preserve">Insatto Street, Susupe P O Box 500137 </t>
  </si>
  <si>
    <t>(Opt)Medical, dental, vision, life ins, holiday pay, 401(K) personal time employee discounts subj to the terms &amp; cond</t>
  </si>
  <si>
    <t>J. C. Tenorio Enterprises, Inc.</t>
  </si>
  <si>
    <t>C-500-21245-560517</t>
  </si>
  <si>
    <t>Gualo Rai Center Inc</t>
  </si>
  <si>
    <t>P.O. Box 500621</t>
  </si>
  <si>
    <t>Unit 203, Gualo Rai Center Bldg 1</t>
  </si>
  <si>
    <t>Pangelinan</t>
  </si>
  <si>
    <t>Alfred</t>
  </si>
  <si>
    <t>Koyama</t>
  </si>
  <si>
    <t>President &amp; General Manager</t>
  </si>
  <si>
    <t>Unit 203, 2nd Flr Gualo Rai Center Bldg 1</t>
  </si>
  <si>
    <t>grcenter2017@gmail.com</t>
  </si>
  <si>
    <t>P-500-21215-497587</t>
  </si>
  <si>
    <t>Maintenance and Repair Worker, General</t>
  </si>
  <si>
    <t>Must have an Associate in Technology Certificate; must have knowledge in electrical system; knowledgeable in using electrical tester, troubleshoot small type of water pump (1/4 &amp; 3/4 HP); must know how to operate generator during power outage; must know plumbing, simple carpentry and other related maintenance and repair job.</t>
  </si>
  <si>
    <t>Unit 203, 2nd Flr., Gualo Rai Center Bldg. 1</t>
  </si>
  <si>
    <t>Withholding tax; SS/Medicare taxes</t>
  </si>
  <si>
    <t>C-500-21272-612259</t>
  </si>
  <si>
    <t>SOUDELOR CORPORATION</t>
  </si>
  <si>
    <t>J3 ENTERPRISES</t>
  </si>
  <si>
    <t>P.O. BOX 501393, BEACH ROAD</t>
  </si>
  <si>
    <t>CHALAN KANOA</t>
  </si>
  <si>
    <t>ESLABAN</t>
  </si>
  <si>
    <t>CARLOS JR.</t>
  </si>
  <si>
    <t>ESPIRITU</t>
  </si>
  <si>
    <t>soudelorcorp@yahoo.com</t>
  </si>
  <si>
    <t>Architectural Drafters</t>
  </si>
  <si>
    <t>P-500-21220-508773</t>
  </si>
  <si>
    <t>DRAFSTMEN</t>
  </si>
  <si>
    <t>At least 12 months working experience. High school graduate or equivalent. Know how to use and operate CAD equipment to produce design. Knowledge in drawing, interior and exterior designs. Know how to analyze building codes and site requirements. Knowledge in design techniques, tools and principle.</t>
  </si>
  <si>
    <t>BEACH ROAD</t>
  </si>
  <si>
    <t>C-500-21292-652567</t>
  </si>
  <si>
    <t>BIGBANG ENTERTAINMENT, LLC.</t>
  </si>
  <si>
    <t>P O BOX 506275</t>
  </si>
  <si>
    <t>CHALAN KIYA DRIVE, CHALAN KIYA VILLAGE</t>
  </si>
  <si>
    <t>JANG</t>
  </si>
  <si>
    <t>DU YOUNG</t>
  </si>
  <si>
    <t>ppr.reservation@gmail.com</t>
  </si>
  <si>
    <t>Marketing Managers</t>
  </si>
  <si>
    <t>P-500-21260-589673</t>
  </si>
  <si>
    <t>MARKETING MANAGER</t>
  </si>
  <si>
    <t>AT LEAST WITH 24 MONTHS OF WORK EXPERIENCED AS A MARKETING MANAGER</t>
  </si>
  <si>
    <t>AN OVERTIME PAYS OF $26.15 AN HOUR IN EXCESS OF 40 HOURS A WEEK</t>
  </si>
  <si>
    <t>SALARY TAX, SOCIAL SECURITY TAX AND MEDICARE TAX</t>
  </si>
  <si>
    <t>BEDANIA</t>
  </si>
  <si>
    <t>RODRIGO</t>
  </si>
  <si>
    <t>C-500-21319-704457</t>
  </si>
  <si>
    <t>BLUE EAGLE ENTERPRISES, LLC</t>
  </si>
  <si>
    <t>Blue Eagle Enterprises, Llc.</t>
  </si>
  <si>
    <t xml:space="preserve">DAMA DI NOCHE STREET </t>
  </si>
  <si>
    <t>P.O. BOX 506082</t>
  </si>
  <si>
    <t>P-500-21287-644254</t>
  </si>
  <si>
    <t>General Maintenace</t>
  </si>
  <si>
    <t xml:space="preserve">Must have at least 24 months of experience. Ability to follow the instructions from the supervisor or senior maintenance workers.  Knowledge of general carpentry or repairs.  Ability to use hand tools and power tools. </t>
  </si>
  <si>
    <t>Dama Di Noche Street, Garapan</t>
  </si>
  <si>
    <t xml:space="preserve">P.O BOX 506082 </t>
  </si>
  <si>
    <t>CNMI WITHHOLDING TAX, FEDERAL WITHHOLDING TAX, SOCIAL SECURITY AND MEDICARE CONTRIBUTIONS. EMPLOYER WILL ASSIST IN SECURING BOARD AND LODGING AT NO COST TO EMPLOYEES.</t>
  </si>
  <si>
    <t>BLUE_EAGLE_ENTERPRISES@YAHOO.COM</t>
  </si>
  <si>
    <t>FPA Pacific Corp.</t>
  </si>
  <si>
    <t>P.O. Box 520010</t>
  </si>
  <si>
    <t>San Jose Village</t>
  </si>
  <si>
    <t>Tinian</t>
  </si>
  <si>
    <t>POWER</t>
  </si>
  <si>
    <t>DONALD</t>
  </si>
  <si>
    <t>JAMES</t>
  </si>
  <si>
    <t>Vice-President</t>
  </si>
  <si>
    <t>jlibut@hawaiianrock.com</t>
  </si>
  <si>
    <t>Mobile Heavy Equipment Mechanics, Except Engines</t>
  </si>
  <si>
    <t>Mobile Heavy Equipment Mechanic</t>
  </si>
  <si>
    <t>Grand St. San Jose Village</t>
  </si>
  <si>
    <t>80 hours paid vacation leave and 40 hours paid sick leave</t>
  </si>
  <si>
    <t>C-500-21300-670103</t>
  </si>
  <si>
    <t xml:space="preserve">Have work experience in the same or similar field, must be able to work on flexible hours including weekends, holidays and night shifts. If needed must agree to a post-offer preemployment drug screening test which will apply equally to U.S. and CW-1 workers
</t>
  </si>
  <si>
    <t>C-500-21311-691114</t>
  </si>
  <si>
    <t>FRITZ PACIFIC</t>
  </si>
  <si>
    <t xml:space="preserve">P.O. BOX 505923 </t>
  </si>
  <si>
    <t>Architectural and Civil Drafters</t>
  </si>
  <si>
    <t>P-500-21274-618555</t>
  </si>
  <si>
    <t>ARCHITECTURAL AND CIVIL DRAFTERS</t>
  </si>
  <si>
    <t>MUST HAVE AN ASSOCIATE'S DEGREE IN ARCHITECHTURAL AND CIVIL DRAFTERS OR SIMILAR FIELD WITH 1 YEAR EXPERIENCE ARCHITECTURAL DESIGN, BUILD RESIDENTIAL AND COMMERCIAL PROJECTS, FAMILIAR ASSOCIATE DISCIPLINE ACTIVITIES.  MUST BE ABLE TO WORK ON FLEXIBLE HOURS INCLUDING WEEKENDS, HOLIDAYS AND NIGHT SHIFTS.  MUST AGREE TO A POST-OFFER, PRE-EMPLOYMENT DRUG SCREENING TEST THE PROPECTIVE EMPLOYEE OR APPLICANT WILL BE REQUIRED AN EMPLOYMENT DRUG SCREENING TEST WHICH WILL APPLY EQUALLY TO U.S. WORKERS AND CW-1 WORKERS.</t>
  </si>
  <si>
    <t>al@fritzpacific.com</t>
  </si>
  <si>
    <t>Triple J Saipan, Inc.</t>
  </si>
  <si>
    <t>Brigida St., Beach Road</t>
  </si>
  <si>
    <t>Chalan Kanoa, P.O. Box 500487</t>
  </si>
  <si>
    <t>Ada</t>
  </si>
  <si>
    <t>Francisco</t>
  </si>
  <si>
    <t>Seman</t>
  </si>
  <si>
    <t>Director of Human Resources</t>
  </si>
  <si>
    <t>hrtjsaipan@triplejsaipan.com</t>
  </si>
  <si>
    <t>https://www.carssaipan.com/careers</t>
  </si>
  <si>
    <t>C-500-21338-744345</t>
  </si>
  <si>
    <t>Must have 3 months of work experience and has an employment certification in Housekeeping Attendant, Commercial Cleaner, or Operational service workers</t>
  </si>
  <si>
    <t>CNMI Tax Withheld and FICA</t>
  </si>
  <si>
    <t>SABLAN</t>
  </si>
  <si>
    <t>C-500-21263-595157</t>
  </si>
  <si>
    <t>TELESOURCE CNMI, INC.</t>
  </si>
  <si>
    <t>PO BOX 520464</t>
  </si>
  <si>
    <t>BARR</t>
  </si>
  <si>
    <t>JEFFREY</t>
  </si>
  <si>
    <t>LYNN</t>
  </si>
  <si>
    <t>jeffbarr.telesource@gmail.com</t>
  </si>
  <si>
    <t>2ND FLOOR, SASHA BLDG. BEACH ROAD</t>
  </si>
  <si>
    <t>PMB 238 PPP BOX 10000 CHALAN LAULAU</t>
  </si>
  <si>
    <t xml:space="preserve">MAILMAN &amp; KARA, LLC. </t>
  </si>
  <si>
    <t>P-500-21217-503186</t>
  </si>
  <si>
    <t>TINIAN CUC POWER PLANT, SAN JOSE VILLAGE</t>
  </si>
  <si>
    <t>C-500-21207-482243</t>
  </si>
  <si>
    <t>SAIPAN MARINE CORPORATION</t>
  </si>
  <si>
    <t>GND FL., GEORGE FLEMING MEMORIAL BLDG., COMMERCIAL PORT AVE.</t>
  </si>
  <si>
    <t>PMB 170 PPP BOX 10000, SAIPAN</t>
  </si>
  <si>
    <t>PUERTO RICO</t>
  </si>
  <si>
    <t>BIGLER</t>
  </si>
  <si>
    <t>WAYNE</t>
  </si>
  <si>
    <t>WARREN</t>
  </si>
  <si>
    <t>HUMAN RESOURCES DIRECTOR</t>
  </si>
  <si>
    <t>wwbigler@cabtug.com</t>
  </si>
  <si>
    <t>SWAVELY</t>
  </si>
  <si>
    <t>MELINDA</t>
  </si>
  <si>
    <t>SUE</t>
  </si>
  <si>
    <t>865 SOUTH MARINE CORPS DRIVE, SUITE 201</t>
  </si>
  <si>
    <t>swavely@guamlawoffice.com</t>
  </si>
  <si>
    <t>ROBERTS FOWLER &amp; VISOSKY LLP</t>
  </si>
  <si>
    <t>SUPREME</t>
  </si>
  <si>
    <t>Industrial Machinery Mechanics</t>
  </si>
  <si>
    <t>P-500-21124-283631</t>
  </si>
  <si>
    <t>MARINE MECHANIC</t>
  </si>
  <si>
    <t xml:space="preserve">24 months experience as a Marine Mechanic in shipyard environment. High school diploma may be foreign equivalent. Verification of qualifications required. Required to take and pass a substance abuse test after hire. Housing is optional.  At the worker's option,  Employer will provide free housing to worker consisting of a shared bedroom and shared bathroom.  
</t>
  </si>
  <si>
    <t xml:space="preserve">Social Security, Medicare and withholding tax. </t>
  </si>
  <si>
    <t>S</t>
  </si>
  <si>
    <t>C-500-21244-560154</t>
  </si>
  <si>
    <t>Let's Go Tour Company</t>
  </si>
  <si>
    <t>SeaTouch</t>
  </si>
  <si>
    <t>Beach Side, Crowne Plaza Resort Saipan</t>
  </si>
  <si>
    <t>Coral Tree Avenue, Garapan Village</t>
  </si>
  <si>
    <t>Orallo</t>
  </si>
  <si>
    <t>Camille</t>
  </si>
  <si>
    <t>Human Resources Officer</t>
  </si>
  <si>
    <t>International Terminal Lp, I'Fadang Village</t>
  </si>
  <si>
    <t>P.O. Box 10000 PMB 1028 PPP</t>
  </si>
  <si>
    <t>camille.orallo@saipan.travel</t>
  </si>
  <si>
    <t>Animal Control Workers</t>
  </si>
  <si>
    <t>P-500-21217-503429</t>
  </si>
  <si>
    <t>Animal Attendant</t>
  </si>
  <si>
    <t>THREE (3) MONTH PRIOR TRAINING IN ANIMAL HUSBANDRY. AT LEAST TWELVE (12) MONTHS PRIOR WORK EXPERIENCE AS AN ANIMAL ATTENDANT/TRAINER. MUST BE ABLE AND WILLING TO WORK SHIFTS, EVENINGS, HOLIDAYS, AND WEEKENDS. MUST BE ABLE AND WILLING TO WORK DURING INCLEMENT WEATHER. KNOWLEDGE OF PRINCIPLES AND PROCESSES FOR PROVIDING CUSTOMER AND PERSONAL SERVICES. THIS INCLUDES CUSTOMER NEEDS ASSESSMENT, MEETING QUALITY STANDARDS FOR SERVICES, AND EVALUATION OF CUSTOMER SATISFACTION. KNOWLEDGE OF LAWS, LEGAL CODES, COURT PROCEDURES, PRECEDENTS, GOVERNMENT REGULATIONS, EXECUTIVE ORDERS, AGENCY RULES, AND THE DEMOCRATIC POLITICAL PROCESS. KNOWLEDGE OF RELEVANT EQUIPMENT, POLICIES, PROCEDURES, AND STRATEGIES TO PROMOTE EFFECTIVE LOCAL, STATE, OR NATIONAL SECURITY OPERATIONS FOR THE PROTECTION OF PEOPLE, DATA, PROPERTY, AND INSTITUTIONS. USING LOGIC AND REASONING TO IDENTIFY THE STRENGTHS AND WEAKNESSES OF ALTERNATIVE SOLUTIONS, CONCLUSIONS OR APPROACHES TO PROBLEMS. LIFEGUARD, AND FIRST-AID AND CPR CERTIFICATIONS.</t>
  </si>
  <si>
    <t>ceti.hr@saipan.travel</t>
  </si>
  <si>
    <t>C-500-21295-661633</t>
  </si>
  <si>
    <t>P-500-21263-592802</t>
  </si>
  <si>
    <t>Must be a High School graduate.  Must have 3 months experience as a Housekeeper.  Strong ability to pull and push work-related equipment, such as a loaded housekeeping cart.  Must be able to understand and follow instructions and put tasks in order.  Must have good interpersonal skills to get along well with supervisors and the guests they serve.</t>
  </si>
  <si>
    <t>P.O. Box 520397</t>
  </si>
  <si>
    <t>CNMI TAX &amp; FICA TAX</t>
  </si>
  <si>
    <t>GUEVARA</t>
  </si>
  <si>
    <t>P-500-21291-649461</t>
  </si>
  <si>
    <t>HOUSEKEEPING ATTENDANT</t>
  </si>
  <si>
    <t>ROSE ST</t>
  </si>
  <si>
    <t>ACCORDING TO APPROVED WORKING SCHEDULES</t>
  </si>
  <si>
    <t>C-500-21267-604250</t>
  </si>
  <si>
    <t>ITS CORPORATION</t>
  </si>
  <si>
    <t>ITS HEAVY EQUIPMENT RENTAL</t>
  </si>
  <si>
    <t>P O BOX 502305</t>
  </si>
  <si>
    <t>LOT#22703-8 CHALAN PALE ARNOLD MIDDLE ROAD</t>
  </si>
  <si>
    <t>CHOI</t>
  </si>
  <si>
    <t>YONGDUK</t>
  </si>
  <si>
    <t>LOT #22703-8 CHALAN PALE ARNOLD MIDDLE ROAD</t>
  </si>
  <si>
    <t>P.O. BOX 502305</t>
  </si>
  <si>
    <t>Excavating and Loading Machine and Dragline Operators</t>
  </si>
  <si>
    <t>P-500-21230-529101</t>
  </si>
  <si>
    <t>HEAVY EQUIPMENT OPERATOR</t>
  </si>
  <si>
    <t>EXPERIENCE AS MACHINE OPERATOR, KNOWLEDGE OF PRODUCTION PROCEDURE ABILITY TO READ BLUEPRINT SKILLS INT SCHEMATICS AND MANUALS ANALYTICAL SKILLS. PHYSICAL STAMINA, AND STRENGTH HANDLE HEAVY EQUIPMENT. HIGH SCHOOL GRADUATE. MUST HAVE A DRIVERS LICENSE</t>
  </si>
  <si>
    <t>LOT#22703-8  CHALAN PALE ARNOLD MIDDLE ROAD</t>
  </si>
  <si>
    <t>C-500-21264-595396</t>
  </si>
  <si>
    <t>Joeten Motor Company Inc</t>
  </si>
  <si>
    <t>Beach Road, Oleai P O Box 500137</t>
  </si>
  <si>
    <t>Shipping, Receiving, and Traffic Clerks</t>
  </si>
  <si>
    <t>P-500-21231-531622</t>
  </si>
  <si>
    <t>Parts Receiving Clerk</t>
  </si>
  <si>
    <t>PREVIOUS WORK RELATED EXPERIENCE AS A PARTS RECEIVING CLERK.
HIGH SCHOOL DIPLOMA/GED REQUIRED.
MUST HAVE BASIC COMPUTER SKILLS (MUST BE KNOWLEDGEABLE IN MICROSOFT WORD AND MICROSOFT EXCEL).
MUST BE FLEXIBLE WITH DUTIES, WORK SCHEDULE AND BE ABLE TO WORK INDEPENDENTLY.
MUST HAVE BASIC AUTOMOTIVE KNOWLEDGE.
MUST BE ABLE TO LIFT 30-50 LBS.
MUST BE ABLE TO COMMUNICATE IN A PROFESSIONAL MANNER (OVER THE PHONE, EMAIL AND IN PERSON).
APPLICANTS MUST PASS SKILLED TEST DURING APPLICATION PROCESS. (TOTAL PASSING SCORE OF 89%)
THE SKILL TESTING AND COMPREHENSION EXAM ARE REQUIRED EQUALLY OF BOTH US AND FOREIGN WORKERS.
MUST BE ABLE TO WORK DURING WEEKENDS AND HOLIDAYS WHEN NEEDED.</t>
  </si>
  <si>
    <t>(Opt) Medical, dental, vision, holiday pay, 401(K) personal time employee discounts subj to the terms &amp; cond</t>
  </si>
  <si>
    <t>Joeten Motor Company, Inc.</t>
  </si>
  <si>
    <t>MARIANAS DENTAL CENTER, LLC.</t>
  </si>
  <si>
    <t>TSL PLAZA 2ND FLOOR, BEACH ROAD</t>
  </si>
  <si>
    <t>PO BOX 504699 GARAPAN</t>
  </si>
  <si>
    <t>LIMBO</t>
  </si>
  <si>
    <t>NEIL</t>
  </si>
  <si>
    <t>smile@mdcsaipan.com</t>
  </si>
  <si>
    <t xml:space="preserve">BRUCE </t>
  </si>
  <si>
    <t>TSL PLAZA, 2ND FLOOR BEACH ROAD</t>
  </si>
  <si>
    <t>Farmworkers and Laborers, Crop</t>
  </si>
  <si>
    <t>Physical Therapists</t>
  </si>
  <si>
    <t>P-500-21188-447229</t>
  </si>
  <si>
    <t>PHYSICAL THERAPIST</t>
  </si>
  <si>
    <t xml:space="preserve">DIPLOMA IN PHYSICAL THERAPY
PT LICENSED
</t>
  </si>
  <si>
    <t>Reliance Help Supply</t>
  </si>
  <si>
    <t>Building Facilities Maintenance Technician</t>
  </si>
  <si>
    <t>C-500-21308-686260</t>
  </si>
  <si>
    <t>C-500-21279-626968</t>
  </si>
  <si>
    <t>Star Marianas Air, Inc.</t>
  </si>
  <si>
    <t>Hangar One West Tinian International Airport</t>
  </si>
  <si>
    <t>P.O. Box 520461</t>
  </si>
  <si>
    <t>Christian</t>
  </si>
  <si>
    <t>Shaun</t>
  </si>
  <si>
    <t>Robert</t>
  </si>
  <si>
    <t>hrdept@starmarianasair.com</t>
  </si>
  <si>
    <t>P-500-21232-534805</t>
  </si>
  <si>
    <t>KNOWLEDGEABLE IN COMPUTER SYSTEMS, BOTH HARDWARE, AND SOFTWARE. ABILITY TO READ MANUALS FOR COMPUTER DIAGNOSTICS AND TROUBLESHOOTING.</t>
  </si>
  <si>
    <t>All applicable CNMI and Federal Taxes</t>
  </si>
  <si>
    <t>jobs@starmarianasair.com</t>
  </si>
  <si>
    <t>www.starmarianasair.com</t>
  </si>
  <si>
    <t>C-500-21230-528954</t>
  </si>
  <si>
    <t>P-500-21188-447227</t>
  </si>
  <si>
    <t>DIPLOMA IN PHYSICAL THERAPY
PT LICENSED</t>
  </si>
  <si>
    <t>C-500-21242-552035</t>
  </si>
  <si>
    <t>AIC MARIANAS, INC.</t>
  </si>
  <si>
    <t>PMB 564, PPP BOX 10000</t>
  </si>
  <si>
    <t>STEWART</t>
  </si>
  <si>
    <t>HENRY</t>
  </si>
  <si>
    <t>saipan@aicconstruction.com</t>
  </si>
  <si>
    <t>Operating Engineers and Other Construction Equipment Operators</t>
  </si>
  <si>
    <t>P-500-21210-490021</t>
  </si>
  <si>
    <t>MUST HAVE KNOWLEDGE OF TROUBLESHOOTING AND ABLE TO DIAGNOSE PROBLEM OR MALFUNCTION AND MAKE REPAIRS AS NECESSARY. MUST BE ABLE TO PASS OPERATOR CERTIFICATION QUALIFICATION IF NEEDED AND TRADE TEST TO CHECK SKILLS AND QUALIFICATIONS REQUIRED.</t>
  </si>
  <si>
    <t>AIRPORT ROAD, KOBLERVILLE</t>
  </si>
  <si>
    <t>SAIPAN@AICCONSTRUCTION.COM</t>
  </si>
  <si>
    <t>C-500-21300-670128</t>
  </si>
  <si>
    <t>P-500-21243-554685</t>
  </si>
  <si>
    <t>BOOKKEEPING, ACCOUNTING, AND AUDITING CLERKS</t>
  </si>
  <si>
    <t>C-500-21318-704298</t>
  </si>
  <si>
    <t>Beach Road, Oleai P O Box 50137</t>
  </si>
  <si>
    <t xml:space="preserve">Shipping, Receiving, and Inventory Clerks </t>
  </si>
  <si>
    <t>Beach  Road, Oleai P O Box 500137</t>
  </si>
  <si>
    <t xml:space="preserve">(Opt medical, dental, vision, holiday pay (401(k) personal time and employee discounts </t>
  </si>
  <si>
    <t>Joeten Motoro Company Inc</t>
  </si>
  <si>
    <t>C-500-21280-632409</t>
  </si>
  <si>
    <t>Automotive Service Technicians and Mechanics</t>
  </si>
  <si>
    <t>P-500-21231-531811</t>
  </si>
  <si>
    <t>Auto Mechanic</t>
  </si>
  <si>
    <t>AT LEAST 12 MONTHS EXPERIENCE REQUIRED FOR THIS POSITION HIGH SCHOOL DIPLOMA OR EQUIVALENT.
APPLICANTS MUST PASS AUTO PARTS SKILLED TEST (TOTAL PASSING SCORE OF 89%) DURING APPLICATION PROCESS.
THE SKILL TESTING AND COMPREHENSION EXAM ARE REQUIRED EQUALLY OF BOTH US AND FOREIGN WORKERS.
MUST BE ABLE TO WORK ON WEEKENDS AND HOLIDAYS ON SHORT NOTICE</t>
  </si>
  <si>
    <t>(670) 234-6445</t>
  </si>
  <si>
    <t>C-500-21237-543431</t>
  </si>
  <si>
    <t>SCOTTBUILDERS CONSTRUCTION, INC.</t>
  </si>
  <si>
    <t>Manpower Services/Cleaning &amp; Maintenance Services/General Construc</t>
  </si>
  <si>
    <t>RM 209 Sunset Glow Bldg., San Jose Village Beach Road</t>
  </si>
  <si>
    <t>ERNI</t>
  </si>
  <si>
    <t>OSCAR</t>
  </si>
  <si>
    <t xml:space="preserve">PO BOX 7638 SVRB </t>
  </si>
  <si>
    <t>scottbuildersconstruction@gmail.com</t>
  </si>
  <si>
    <t>General and Operations Managers</t>
  </si>
  <si>
    <t>P-500-21142-336041</t>
  </si>
  <si>
    <t>OPERATION MANAGER</t>
  </si>
  <si>
    <t>36 MONTHS EXPERIENCE AS A MANAGER. KNOWLEDGEABLE IN MAKING PROPOSALS WITH ACCURATE PAPER RATES AND OTHER THINGS NEEDED. MUST HAVE
RELIABLE TRANSPORTATION. MUST BE ABLE TO WORK FLEXIBLE DAYS AND FLEXIBLE HOURS SCHEDULE INCLUDING NIGHTS, WEEKENDS, AND HOLIDAYS. MUST HAVE
UNDERSTANDING AND KNOWLEDGE OF SAFETY MUST BE WILLING TO TAKE DRUG TEST UPON HIRING - FINAL INTERVIEW WILL INCLUDE A SKILL TEST REVIEW
FINANCIAL STATEMENTS, SALES OR ACTIVITY REPORTS, OR OTHER PERFORMANCE DATA TO MEASURE PRODUCTIVITY OR GOAL ACHIEVEMENT OR TO IDENTIFY
AREAS NEEDING COST REDUCTION OR PROGRAM IMPROVEMENT, DIRECT AND COORDINATE ACTIVITIES OF BUSINESSES OR DEPARTMENTS CONCERNED WITH THE
SALES, KNOWLEDGE IN DESIGN, ADOBE ILLUSTRATOR &amp; OTHER FILE-RELATED, DIRECT ADMINISTRATIVE ACTIVITIES DIRECTLY RELATED TO PROVIDING SERVICES.
PREPARE STAFF WORK SCHEDULES AND ASSIGN SPECIFIC DUTIES. MONITOR SUPPLIERS TO ENSURE THAT THEY EFFICIENTLY AND EFFECTIVELY PROVIDE NEEDED
GOODS OR SERVICES WITHIN BUDGETARY LIMITS</t>
  </si>
  <si>
    <t>SUNSET GLOW BLDG. SAN JOSE VILLAGE</t>
  </si>
  <si>
    <t>LOCAL TAX - CHAP 2 &amp; CHAP 7 / FEDERAL TAX FICA SS &amp; MED</t>
  </si>
  <si>
    <t>SmartStart Learning, LLC.</t>
  </si>
  <si>
    <t>SmartStart Nurturing Center</t>
  </si>
  <si>
    <t>MICRO BEACH ROAD</t>
  </si>
  <si>
    <t>VILLAGOMEZ</t>
  </si>
  <si>
    <t>L.</t>
  </si>
  <si>
    <t>DIRECTOR</t>
  </si>
  <si>
    <t>linasaipan@aol.com</t>
  </si>
  <si>
    <t>P-500-21204-479641</t>
  </si>
  <si>
    <t>General Maintenance and Repair Worker</t>
  </si>
  <si>
    <t>HAWAIIAN ROCK PRODUCTS CORPORATION</t>
  </si>
  <si>
    <t>HAWAIIAN ROCK PRODUCTS</t>
  </si>
  <si>
    <t>PMB 139 PPP, PO BOX 10000</t>
  </si>
  <si>
    <t>SAIPAN, MP</t>
  </si>
  <si>
    <t>BUSH</t>
  </si>
  <si>
    <t>DAVID</t>
  </si>
  <si>
    <t>dbush@hawaiianrock.com</t>
  </si>
  <si>
    <t>www.marianaslabor.com</t>
  </si>
  <si>
    <t>P-500-21160-380906</t>
  </si>
  <si>
    <t>Tanduki Road Lower Dandan</t>
  </si>
  <si>
    <t>K. L. Carr Enterprises, Inc.</t>
  </si>
  <si>
    <t>Esmerallda Drive Achugao Village</t>
  </si>
  <si>
    <t>PO Box 502535</t>
  </si>
  <si>
    <t>SALUDEZ</t>
  </si>
  <si>
    <t>NOCUM</t>
  </si>
  <si>
    <t>Project Manager</t>
  </si>
  <si>
    <t>klcarr.2019@gmail.com</t>
  </si>
  <si>
    <t>P-500-21212-494823</t>
  </si>
  <si>
    <t>General Repair &amp; Maintenance Workers</t>
  </si>
  <si>
    <t>Must have at least 12-months of experience as General 
maintenance and building repairer and or similar job occupation.
Must be able to report to work 5-days a week. Must agree to a post-offer pre-employment drug screening and random drug testing which will apply to both US and CW-1 workers.</t>
  </si>
  <si>
    <t>Days and hours worked each week may vary according to business need.</t>
  </si>
  <si>
    <t>The only deductions from pay are those allowed under applicable laws such as FICA/Medicare and applicable local and federal taxes.</t>
  </si>
  <si>
    <t>Withholding Taxes, FICA &amp; Medicare Contribution</t>
  </si>
  <si>
    <t>Radiologic Technologists</t>
  </si>
  <si>
    <t>P-500-21196-463026</t>
  </si>
  <si>
    <t>Radiology &amp; X-ray Technician</t>
  </si>
  <si>
    <t>Associate of Science degree in Radiologic Technology from a recognized/accredited school of Radiology or foreign equivalent and two years of experience. CNMI Professionals License required for all U.S. and foreign workers.</t>
  </si>
  <si>
    <t>C-500-21281-632522</t>
  </si>
  <si>
    <t>Shipping, Receiving, and Inventory Clerks</t>
  </si>
  <si>
    <t>Beach Road, Oleai P O Boax 500137</t>
  </si>
  <si>
    <t>C-500-21292-655091</t>
  </si>
  <si>
    <t>J.T.M. Corporation</t>
  </si>
  <si>
    <t>Rose Street Beach Road Garapan</t>
  </si>
  <si>
    <t xml:space="preserve">PMB 246 Box 10003 </t>
  </si>
  <si>
    <t>PMB 246 Box 10003</t>
  </si>
  <si>
    <t>P-500-21155-368365</t>
  </si>
  <si>
    <t>Accounting Assistant</t>
  </si>
  <si>
    <t>Associates Degree in Finance or Accounting with at least 3 months trainings and 24 months work related experience in financial management and/or payroll and general accounting procedures with emphasis on receivables and payable management. Proficient in Adobe Systems: Adobe Acrobat/Reader; Word, Excel &amp; Outlook</t>
  </si>
  <si>
    <t>TAXES AND OTHER CNMI DEDUCTIONS</t>
  </si>
  <si>
    <t>C-500-21245-560481</t>
  </si>
  <si>
    <t xml:space="preserve">KNOWLEDGE IN REPAIRING AND MAINTENANCE JOB OF BUILDING AND MACHINES.
</t>
  </si>
  <si>
    <t>https://www.marianaslabor.net/jva</t>
  </si>
  <si>
    <t>C-500-21195-460589</t>
  </si>
  <si>
    <t>LE QUEEN PRINTING, INC.</t>
  </si>
  <si>
    <t>HOLY ANGEL CHILDCARE AND LEARNING CENTER</t>
  </si>
  <si>
    <t xml:space="preserve">P.O. BOX 505406 CK </t>
  </si>
  <si>
    <t>P-500-21142-336048</t>
  </si>
  <si>
    <t>TODDLER TEACHER</t>
  </si>
  <si>
    <t xml:space="preserve">Must have no prior felonies or misdemeanors in the CNMI or any place of origin relating to children and minors and be punctual in arriving for shift time. Staff hired at the center, are required to comply with cnmi dcca-cclp requirements and documentations including the mandatory 40 hours of Annual training and participate in CNMI QRJS standard.
</t>
  </si>
  <si>
    <t xml:space="preserve">Texas Road, Chalan Kanoa (Across CK Headstart) </t>
  </si>
  <si>
    <t>All mandated CNMI and federal payroll taxes</t>
  </si>
  <si>
    <t>C-500-21216-502033</t>
  </si>
  <si>
    <t>Philippine Eagle Corporation</t>
  </si>
  <si>
    <t>Philippine Eagle Auto Repair Shop</t>
  </si>
  <si>
    <t>PO Box 501900</t>
  </si>
  <si>
    <t>678 Koblerville Road</t>
  </si>
  <si>
    <t>Cayetano</t>
  </si>
  <si>
    <t>Virgilio</t>
  </si>
  <si>
    <t>Ayuson</t>
  </si>
  <si>
    <t>President/General Manager</t>
  </si>
  <si>
    <t>PO BOX 501900</t>
  </si>
  <si>
    <t>678 Koblerville  Road</t>
  </si>
  <si>
    <t>phileaglespn@yahoo.com</t>
  </si>
  <si>
    <t>P-500-21183-441403</t>
  </si>
  <si>
    <t>Automotive Service Technician and Mechanics</t>
  </si>
  <si>
    <t>Koblerville Road</t>
  </si>
  <si>
    <t>Koblerville</t>
  </si>
  <si>
    <t>As per CNMI Labor Laws</t>
  </si>
  <si>
    <t>C-500-21230-528856</t>
  </si>
  <si>
    <t>Group Medical Insurances</t>
  </si>
  <si>
    <t>C-500-21272-612357</t>
  </si>
  <si>
    <t>JFAR CORPORATION</t>
  </si>
  <si>
    <t>STAR G ENTERPRISES</t>
  </si>
  <si>
    <t>P.O. BOX 502072, CRISPINA ST</t>
  </si>
  <si>
    <t>FARINAS</t>
  </si>
  <si>
    <t>JEREMIAS, JR.</t>
  </si>
  <si>
    <t>CORPUZ</t>
  </si>
  <si>
    <t>jfarg2015@gmail.com</t>
  </si>
  <si>
    <t>Cooks, Short Order</t>
  </si>
  <si>
    <t>P-500-21228-523326</t>
  </si>
  <si>
    <t>At least 3 months working experience. High School graduate. Knows how to make different kind of dishes. Knows how to make different kinds of snacks and desserts. Knows how to measure and assemble ingredients for menu items. Maintain accurate food inventories. Good in cooking. Ensure that the food preparation area and the kitchen are sanitized at the end of the shift.</t>
  </si>
  <si>
    <t>CRISPINA ST.</t>
  </si>
  <si>
    <t>C-500-21264-595448</t>
  </si>
  <si>
    <t>Sales Representatives, Wholesale and Manufacturing, Except Technical and Scientific Products</t>
  </si>
  <si>
    <t>P-500-21230-528860</t>
  </si>
  <si>
    <t>At least 6 months prior experience in sales.
Experience using computers for a variety of tasks and the competency in Microsoft applications including word, excel, and outlook.
Must be able to work during weekends and holidays when needed.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</si>
  <si>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C-500-21235-537681</t>
  </si>
  <si>
    <t>SAINT TRADING CO., INC.</t>
  </si>
  <si>
    <t>MARIANAS INSURANCE BUILDING CHALAN MONSIGNOR GUERRERO</t>
  </si>
  <si>
    <t>VELASQUEZ</t>
  </si>
  <si>
    <t>saint_trading1986@yahoo.com</t>
  </si>
  <si>
    <t>P-500-21153-360629</t>
  </si>
  <si>
    <t>CLEANER</t>
  </si>
  <si>
    <t>Knowledge of principles and processes for providing customer and personal services. This includes customer needs assessment, meeting quality standards for services, and evaluation of customer satisfaction.
Service Orientation Skills  Actively looking for ways to help people.
Oral Comprehension  The ability to listen to and understand information and ideas presented through spoken words and sentences.</t>
  </si>
  <si>
    <t>CNMI withholding Tax, Federal withholding tax, Social Security and Medicare Contributions.  Employees will be offered housing costing $100.00 per month excluding utilities.  This offer is optional.  Employees may choose their own housing facility.</t>
  </si>
  <si>
    <t>Welding, Soldering, and Brazing Machine Setters, Operators, and Tenders</t>
  </si>
  <si>
    <t>C-500-21245-560552</t>
  </si>
  <si>
    <t>P&amp;P ELEVATOR COMPANY</t>
  </si>
  <si>
    <t>Lot No. 1826-2 Chalan Laulau</t>
  </si>
  <si>
    <t>PMB 422 PO BOX 10000</t>
  </si>
  <si>
    <t>PARK</t>
  </si>
  <si>
    <t>CHUL</t>
  </si>
  <si>
    <t>Lot No. 1826-2 Chalan Laulau Village</t>
  </si>
  <si>
    <t>PMB 422 PO Box 10000</t>
  </si>
  <si>
    <t>pnpelevator@gmail.com</t>
  </si>
  <si>
    <t>P-500-21216-500477</t>
  </si>
  <si>
    <t>JANITORS AND COMMERCIAL CLEANERS</t>
  </si>
  <si>
    <t>Knowledge of principles and processes for providing customer and personal services which includes proper assessment and meet the desired plan.</t>
  </si>
  <si>
    <t>P&amp;P ELEVATOR CO.</t>
  </si>
  <si>
    <t>LOT 22703-8 CHALAN PALE ARNOLD MIDDLE ROAD</t>
  </si>
  <si>
    <t>P-500-21274-618673</t>
  </si>
  <si>
    <t>MAINTENANCE WORKER</t>
  </si>
  <si>
    <t>BROAD TECHNICAL KNOWLEDGE.PROBLEM-SOLVING, PHYSICAL STAMINA, AND DEXTERITY. BASIC COMPUTER SKILLS. FLEXIBILITY. TEAMWORK AND TECHNICAL EXPERTISE.</t>
  </si>
  <si>
    <t xml:space="preserve">P O BOX 502305 </t>
  </si>
  <si>
    <t>JOSEPH</t>
  </si>
  <si>
    <t>USA Fanter Corporation Ltd</t>
  </si>
  <si>
    <t>Bayogo Lane</t>
  </si>
  <si>
    <t>PMB 1372 Box 10003 Saipan</t>
  </si>
  <si>
    <t>Gualo Rai</t>
  </si>
  <si>
    <t>Qian</t>
  </si>
  <si>
    <t>Guocao</t>
  </si>
  <si>
    <t>usafanter.operations@gmail.com</t>
  </si>
  <si>
    <t>Heavy and Tractor - Trailer Truck Drivers</t>
  </si>
  <si>
    <t>Arlene</t>
  </si>
  <si>
    <t>Artigral LLC</t>
  </si>
  <si>
    <t>artigral670@gmail.com</t>
  </si>
  <si>
    <t>C-500-21320-709373</t>
  </si>
  <si>
    <t>Civil Drafters</t>
  </si>
  <si>
    <t>P-500-21190-452469</t>
  </si>
  <si>
    <t>Civil Designer</t>
  </si>
  <si>
    <t>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24 MONTHS OF DIRECT WORK WITH AUTOCAD AND CONSTRUCTION DRAWING PREPARATION.</t>
  </si>
  <si>
    <t>C-500-21319-704553</t>
  </si>
  <si>
    <t>WITH 24 MONTHS WORK EXPERIENCE AS GENERAL MAINTENANCE. MUST BE ABLE TO WORK FOR EXTENDED HOURS OR WORK DAYS. MUST BE ABLE TO WORK WITH POWERED TOOLS. UNDERSTAND AND IMPLEMENT BUILDING, FIRE AND OSHA SAFETY REQUIREMENTS</t>
  </si>
  <si>
    <t>C-500-21320-709409</t>
  </si>
  <si>
    <t>Joeten Development Inc</t>
  </si>
  <si>
    <t>Joeten Superstore</t>
  </si>
  <si>
    <t>Roong lane, Oleai P O Box 500137</t>
  </si>
  <si>
    <t>Insatto Street, Susupe P  O Box 500137</t>
  </si>
  <si>
    <t>P-500-21292-652338</t>
  </si>
  <si>
    <t>Cake Decorator</t>
  </si>
  <si>
    <t>High School Diploma or equivalent. 
Must have 12-months experience in commercial baking and operating a commercial mixer, commercial dough roller and commercial gas oven. 
Attention to detail, especially when performing quality inspections on ingredients and products. 
Basic math and computer skills. 
Willingness to work independently or with other team members to solve problems, plan schedules, fulfill orders, and create amazing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t>
  </si>
  <si>
    <t>Roong Lane, Oleai P O Box 500137</t>
  </si>
  <si>
    <t>Joeten Development Inc. dba Joeten Superstore</t>
  </si>
  <si>
    <t>Physical Therapist Assistants</t>
  </si>
  <si>
    <t>PHYSICAL THERAPIST ASSISTANT</t>
  </si>
  <si>
    <t>PT/PHYSICAL THERAPY ASSISTANT LICENSE</t>
  </si>
  <si>
    <t>C-500-21306-680872</t>
  </si>
  <si>
    <t>CHINESE BIBLE CHURCH IN'TL. INC</t>
  </si>
  <si>
    <t>EUCON INTERNATIONAL SCHOOL</t>
  </si>
  <si>
    <t>HSIEH-KAN</t>
  </si>
  <si>
    <t>CHRISTIAN</t>
  </si>
  <si>
    <t>Elementary School Teachers, Except Special Education</t>
  </si>
  <si>
    <t>P-500-21279-626782</t>
  </si>
  <si>
    <t>ELEMENTARY TEACHER</t>
  </si>
  <si>
    <t>The candidate must possess Bachelor's Degree in Education or related field. Must have 24 months experience in teaching preferably in Christian School.</t>
  </si>
  <si>
    <t>Eucon International School</t>
  </si>
  <si>
    <t>Kulales Place Chalan Pale Arnold Road</t>
  </si>
  <si>
    <t>Gualo Rai Saipan</t>
  </si>
  <si>
    <t>CNMI Withheld and FICA</t>
  </si>
  <si>
    <t>C-500-21280-629680</t>
  </si>
  <si>
    <t>Tinian Ice &amp; Water Bottling Co.</t>
  </si>
  <si>
    <t>tiwbc96952@gmail.com</t>
  </si>
  <si>
    <t>P-500-21244-560335</t>
  </si>
  <si>
    <t>High School graduate with a minimum of 3 months work experience as a cook. Willing to work in flexible shifts.</t>
  </si>
  <si>
    <t>Canal St. San Jose Village</t>
  </si>
  <si>
    <t>Local and Federal Taxes, 50% Health Insurance Premium</t>
  </si>
  <si>
    <t>C-500-21210-492184</t>
  </si>
  <si>
    <t>POONG WON CORPORATION</t>
  </si>
  <si>
    <t>P.O. BOX 503132</t>
  </si>
  <si>
    <t>P-500-21183-441191</t>
  </si>
  <si>
    <t>High school graduate or equivalent, experience in handling any cleaning equipment, must be able to tolerate any required cleaning chemicals. Must be able to work flexible hours. Able to work under pressure. Ability to work with little or no supervision.</t>
  </si>
  <si>
    <t>BEACH ROAD, CHALAN PIAO VILLAGE</t>
  </si>
  <si>
    <t>CNMI TAXES</t>
  </si>
  <si>
    <t>C-500-21208-484915</t>
  </si>
  <si>
    <t>SONG ZHU CORP LLC</t>
  </si>
  <si>
    <t>TEXAS ROAD SUSUPE VILLAGE</t>
  </si>
  <si>
    <t>SONG</t>
  </si>
  <si>
    <t>YU SHU</t>
  </si>
  <si>
    <t>songzhuwholesale@gmail.com</t>
  </si>
  <si>
    <t>P-500-21180-431091</t>
  </si>
  <si>
    <t>CAN WORK UNDER PRESSURE AND MINIMUM SUPERVISION. KNOWLEDGEABLE IN ACCOUNTING SYSTEM SPECIFICALLY
ACCOUNT EDGE PRO.</t>
  </si>
  <si>
    <t>FICA &amp; CNMI TAXES</t>
  </si>
  <si>
    <t>C-500-21204-479584</t>
  </si>
  <si>
    <t>SAINT TRADING COMPANY INC</t>
  </si>
  <si>
    <t>THE CHEF'S KITCHEN</t>
  </si>
  <si>
    <t>MARIANAS INSURANCE BUILDING CHALAN MOSIGNOR GUERRERO</t>
  </si>
  <si>
    <t>PO BOX 504330 SAIPAN</t>
  </si>
  <si>
    <t>MARIANAS INSURANCE BUILDING  CHALAN MONSIGNOR GUERRERO</t>
  </si>
  <si>
    <t>P-500-21148-352284</t>
  </si>
  <si>
    <t>FOOD SERVICE WORKER</t>
  </si>
  <si>
    <t>Knowledge of principles and processes for providing customer and personal services. This includes customer needs assessment, meeting quality standards for services, and evaluation of customer satisfaction.</t>
  </si>
  <si>
    <t>MARIANAS INSURANCE BLDG CHALAN MOSIGNOR GUERRERO</t>
  </si>
  <si>
    <t>OVERTIME RATE APPLIES IN EXCESS OF 40 HRS WORK PER WEEK</t>
  </si>
  <si>
    <t>CNMI WITHHOLDING TAX, FEDERAL WITHHOLDING TAX, SOCIAL SECURITY AND MEDICARE CONTRIBUTIONS.  EMPLOYER OFERS HOUSING TO EMPLOYEES FOR A MONTHLY COST OF $150.00 INCLUDING UTILITIES.  THIS OFER IS OPTIONAL EMPLOYEES MAY FIND  HOUSING FACILITIES THEIR CHOICE.</t>
  </si>
  <si>
    <t>C-500-21210-490006</t>
  </si>
  <si>
    <t>FRIENDSHIP ENTERPRISES INC</t>
  </si>
  <si>
    <t>PO BOX 501193 CK</t>
  </si>
  <si>
    <t>ASUNCION</t>
  </si>
  <si>
    <t>AMORLITA</t>
  </si>
  <si>
    <t>friendshipinformation@gmail.com</t>
  </si>
  <si>
    <t>P-500-21135-316752</t>
  </si>
  <si>
    <t>BACHELOR'S GRADUATE WITH AT LEAST 24 MONTHS WORK EXPERIENCE AS GENERAL MANAGER OF A COMPANY.  KNOWLEADGEABLE IN VARIOUS TYPES OF INSURANCES- must have strong analytical skills because they are responsible for gathering and reviewing large amounts of data when assessing ris insurances and financials of various legal entities</t>
  </si>
  <si>
    <t>GRD FLR HEMLANI BLDG CHALAN PIAO BEACH ROAD</t>
  </si>
  <si>
    <t>E</t>
  </si>
  <si>
    <t>C-500-21230-528959</t>
  </si>
  <si>
    <t>P-500-21188-447285</t>
  </si>
  <si>
    <t>PERSONAL CARE AIDE SERVICE WORKERS, ALL OTHERS</t>
  </si>
  <si>
    <t>C-500-21272-612465</t>
  </si>
  <si>
    <t>GROUP OF MEDICAL INSURANCE</t>
  </si>
  <si>
    <t>C-500-21231-533772</t>
  </si>
  <si>
    <t xml:space="preserve">CIPRIANO </t>
  </si>
  <si>
    <t>P-500-21152-358408</t>
  </si>
  <si>
    <t>INVENTORY CLERK</t>
  </si>
  <si>
    <t>MUST BE FAMILIAR WITH FUNDAMENTALS OF INVENTORY MANAGEMENT, STOCK CONTROL, AND INVENTORY REPORT; ORDERING; KNOWLEDGEABLE ON THE USE OF INVENTORY SOFTWARES; KNOWLEDGEABLE WITH MS WORD, EXCEL, AND POWERPOINT</t>
  </si>
  <si>
    <t>C-500-21237-543405</t>
  </si>
  <si>
    <t xml:space="preserve">N/A </t>
  </si>
  <si>
    <t xml:space="preserve">CNMI LOCAL TAXES (CHP.2) &amp; SOCIAL SECURITY/ MEDICARE TAXES </t>
  </si>
  <si>
    <t>C-500-21242-552107</t>
  </si>
  <si>
    <t>SCOTT BUILDERS CONSTRUCTION, INC.</t>
  </si>
  <si>
    <t>Manpower Services/Building &amp; Cleaning Services/General Constructio</t>
  </si>
  <si>
    <t>PO BOX 7638 SVRB</t>
  </si>
  <si>
    <t>Accountants</t>
  </si>
  <si>
    <t>P-500-21142-336063</t>
  </si>
  <si>
    <t>ACCOUNTANT</t>
  </si>
  <si>
    <t>B.S. Accountancy graduate minimum of 48 months continuous work experience, knowledgeable in the application of generally accepted accounting principles and advice and implements general accounting including in preparation of financial statements, accounts payable, receivables, payroll, bank reconciliation, CNMI and Federal tax computation, preparation and interpretation, analysis of financial reports, review and audit of financial records and other related duties, Proficient in MS Office (Word, Excel, Publisher, Adobe, PowerPoint, ETC, application a must familiarity and knowledgeable of Peachtree and QuickBooks accounting, must be able to work under pressure, must work flexible hours and can work independently without supervision.</t>
  </si>
  <si>
    <t>RM 209 Sunset Glow Bld. San Jose Village, Beach Road</t>
  </si>
  <si>
    <t>FEDERAL TAX - FICA SS &amp; MED , LOCAL TAX CHAP2 &amp; CHAP 7</t>
  </si>
  <si>
    <t>C-500-21279-626798</t>
  </si>
  <si>
    <t xml:space="preserve">Christian </t>
  </si>
  <si>
    <t xml:space="preserve">Hangar One West Tinian International Airport </t>
  </si>
  <si>
    <t>Aircraft Mechanics and Service Technicians</t>
  </si>
  <si>
    <t>P-500-21232-534798</t>
  </si>
  <si>
    <t>Aircraft Mechanic</t>
  </si>
  <si>
    <t>1. MUST POSSESS A MECHANIC CERTIFICATE WITH AIRFRAME AND POWERPLANT RATINGS ISSUED BY THE U.S. FEDERAL AVIATION ADMINISTRATION IN ACCORDANCE WITH TITLE 14 CODE OF FEDERAL REGULATIONS PART 65 SUBPART D
THE REQUIRED CERTIFICATE WILL BE APPLIED EQUALLY TO BOTH U.S. WORKERS AND CW-1 WORKERS.
2. MUST MEET THE RECENCY REQUIREMENTS UNDER 14 CFR  65.83 (B): A CERTIFICATED MECHANIC MAY NOT EXERCISE THE PRIVILEGES OF HIS CERTIFICATE AND RATING UNLESS, WITHIN THE PRECEDING 24 MONTHS -
(B) HE HAS, FOR AT LEAST 6 MONTHS -
(1) SERVED AS A MECHANIC UNDER HIS CERTIFICATE AND RATING;
(2) TECHNICALLY SUPERVISED OTHER MECHANICS;
(3) SUPERVISED, IN AN EXECUTIVE CAPACITY, THE MAINTENANCE OR ALTERATION OF AIRCRAFT; OR
(4) BEEN ENGAGED IN ANY COMBINATION OF PARAGRAPH (B) (1), (2), OR (3) OF THIS SECTION.
THE REQUIRED RECENCY REQUIREMENTS UNDER 14 CFR  65.83 (B) WILL BE APPLIED EQUALLY TO BOTH U.S. WORKERS AND CW-1 WORKERS.
3. MUST PASS A DOT/FAA PRE-EMPLOYMENT DRUG TEST REQUIREMENT UNDER TITLE 14 CFR 120.109(A)(1): NO EMPLOYER MAY HIRE ANY INDIVIDUAL FOR A SAFETY SENSITIVE FUNCTION LISTED IN 120.105 UNLESS THE EMPLOYER FIRST CONDUCTS A PRE-EMPLOYMENT TEST AND RECEIVES A VERIFIED NEGATIVE DRUG TEST RESULT FOR THAT INDIVIDUAL.
THE REQUIRED DRUG TEST WILL BE APPLIED EQUALLY TO BOTH U.S. WORKERS AND CW-1 WORKERS.</t>
  </si>
  <si>
    <t>JOBS@STARMARIANASAIR.COM</t>
  </si>
  <si>
    <t>C-500-21294-658288</t>
  </si>
  <si>
    <t>Somjit Chuamjorhor</t>
  </si>
  <si>
    <t>New Royal Thai Massage</t>
  </si>
  <si>
    <t xml:space="preserve">PO BOX 10001 PMB 383 </t>
  </si>
  <si>
    <t>GOLD BEACH HOTEL 1ST FLR BEACH RD CORNER PUPULU DR GARAPAN</t>
  </si>
  <si>
    <t>CHUAMJORHOR</t>
  </si>
  <si>
    <t>SOMJIT</t>
  </si>
  <si>
    <t>PROPRIETOR/OWNER</t>
  </si>
  <si>
    <t>PO BOX 10001 PMB 383</t>
  </si>
  <si>
    <t>newroyalthaimassage@gmail.com</t>
  </si>
  <si>
    <t>P-500-21265-598435</t>
  </si>
  <si>
    <t>MASSAGE THERAPISTS</t>
  </si>
  <si>
    <t>One year experience  as a massage therapist Preferably with a Thai Massage Therapist Certification or experience in a Thai massage shop. Willing to work flexible time.</t>
  </si>
  <si>
    <t>C-500-21326-718212</t>
  </si>
  <si>
    <t>Keebentton International, Inc.</t>
  </si>
  <si>
    <t>Serenity Salon &amp; Spa and Dollar Days Wholesale</t>
  </si>
  <si>
    <t>P.O. BOX 501328</t>
  </si>
  <si>
    <t>po Box 501328</t>
  </si>
  <si>
    <t>P-500-21293-655201</t>
  </si>
  <si>
    <t>Maintenance and Repairer Worker</t>
  </si>
  <si>
    <t>Beach Road, Garapan, Dollar Days Wholesale Bldg</t>
  </si>
  <si>
    <t>Rehabilitation Counselors</t>
  </si>
  <si>
    <t>P-500-21243-554701</t>
  </si>
  <si>
    <t>COMMUNITY AND SOCIAL SERVICE SPECIALISTS, ALL OTHER</t>
  </si>
  <si>
    <t xml:space="preserve">NONE
</t>
  </si>
  <si>
    <t>C-500-21259-587018</t>
  </si>
  <si>
    <t>Service Orientation Skills  Actively looking for ways to help people.
Oral Comprehension  The ability to listen to and understand information and ideas presented through spoken words and sentences. Must be able to understand and follow instruction manuals on operating cleaning equipment.</t>
  </si>
  <si>
    <t>CNMI WITHHOLDING TAX, FEDERAL WITHHOLDING TAX, SOCIAL SECURITY AND MEDICARE CONTRIBUTIONS.  EMPLOYER WILL ASSIST IN SECURING BOARD AND LODGING TO EMPLOYEES AT NO COST.</t>
  </si>
  <si>
    <t>C-500-21243-557243</t>
  </si>
  <si>
    <t>SHRESTHA ENTERPRISES</t>
  </si>
  <si>
    <t>CYBER COFFEE SHOP</t>
  </si>
  <si>
    <t>CANAL STREET</t>
  </si>
  <si>
    <t>PO BOX 520350</t>
  </si>
  <si>
    <t>SHRESTHA</t>
  </si>
  <si>
    <t>KEDAR</t>
  </si>
  <si>
    <t>BAHADUR</t>
  </si>
  <si>
    <t>PO BOX 520350, TINIAN</t>
  </si>
  <si>
    <t>SHRESTHA.ENT8@GMAIL.COM</t>
  </si>
  <si>
    <t>Baristas</t>
  </si>
  <si>
    <t>P-500-21190-452459</t>
  </si>
  <si>
    <t>BARISTA</t>
  </si>
  <si>
    <t>P-500-21257-581259</t>
  </si>
  <si>
    <t>ARCHITECTURAL DRAFTER</t>
  </si>
  <si>
    <t>C-500-21321-712029</t>
  </si>
  <si>
    <t>CASA MARIANAS, LLC.</t>
  </si>
  <si>
    <t>CASA DECOR</t>
  </si>
  <si>
    <t>GUALO RAI, MIDDLE ROAD</t>
  </si>
  <si>
    <t>PMB 313 BOX 10002</t>
  </si>
  <si>
    <t>LAM</t>
  </si>
  <si>
    <t>CHOR SING</t>
  </si>
  <si>
    <t>CHIEF EXECUTIVE OFFICER</t>
  </si>
  <si>
    <t>PMB 328E BOX 10003</t>
  </si>
  <si>
    <t>gavinlam44@gmail.com</t>
  </si>
  <si>
    <t>2ND FLOOR, SASHA BLDG. CHALAN LAULAU</t>
  </si>
  <si>
    <t>CNMI SUPREME  COURT</t>
  </si>
  <si>
    <t>Sales Managers</t>
  </si>
  <si>
    <t>P-500-21229-528561</t>
  </si>
  <si>
    <t>SALES MANAGER</t>
  </si>
  <si>
    <t xml:space="preserve">U.S AND FOREIGN WORKERS MUST BE PROFICIENT WITH PERSONAL COMPUTERS, WITH KNOWLEDGE OF MS EXCEL &amp; WORD AND OTHER DESIGN SOFTWARE. </t>
  </si>
  <si>
    <t>C-500-21285-640842</t>
  </si>
  <si>
    <t>Atoms Co Ltd</t>
  </si>
  <si>
    <t>Adetfa Street</t>
  </si>
  <si>
    <t>Gill Blas Condominium 1F</t>
  </si>
  <si>
    <t>KAIJO</t>
  </si>
  <si>
    <t>JUANITA</t>
  </si>
  <si>
    <t>EBBA</t>
  </si>
  <si>
    <t>consulting-dep@atomsco.com</t>
  </si>
  <si>
    <t>P-500-21256-578385</t>
  </si>
  <si>
    <t>Heating, Airconditioning &amp; Refrigeration Mechanics &amp; Install</t>
  </si>
  <si>
    <t>Must have at least 6 months training as Air conditioning and refrigeration repairer and installer. Must have at least 24 months job experience as Aircon&amp; Refrigeration Repairer and Installer. Extensive knowledge on the field of heating, air conditioning &amp; refrigeration, including but not limited to refrigerants and tools needed to perform the job. Must have general knowledge of building electrical wiring. Must be able to read building plans or sketches. Must be physically fit to lift or move objects 50 lbs. &amp; above. Must be able to work in open or confined spaces, exposed to extreme heat or cold, dirt or noise. Must be able to stand, squat, and sit for long periods of time. Must be able to read, write, add, subtract, divide and multiply. Must be able to speak the English language. Must be able to acquire a driver's license or possess a driver's license in order to drive the company car to the job location.</t>
  </si>
  <si>
    <t>Gill Blas Condominium 1F SAIPAN</t>
  </si>
  <si>
    <t>All mandatory state taxes (Ch2&amp;Ch7) and federal taxes (FICA)</t>
  </si>
  <si>
    <t>C-500-21242-552022</t>
  </si>
  <si>
    <t>P-500-21210-490051</t>
  </si>
  <si>
    <t>AUTOBODY PAINTER/FENDER REPAIRER</t>
  </si>
  <si>
    <t>WORK-RELATED SKILLS, KNOWLEDGE AND HANDS-ON RELEVANT EXPERIENCE IS REQUIRED. MUST BE WILLING AND ABLE TO WORK FLEXIBLE HOURS</t>
  </si>
  <si>
    <t>C-500-21237-543304</t>
  </si>
  <si>
    <t xml:space="preserve">UNITED EQUIPMENT RENTAL COMPANY CORPORATION </t>
  </si>
  <si>
    <t>P-500-21209-487371</t>
  </si>
  <si>
    <t xml:space="preserve">Operating Engineers and Other Construction Equipment </t>
  </si>
  <si>
    <t>Operating Engineers and Other Construction Equipment Operator Certificate</t>
  </si>
  <si>
    <t>Puetto Road, Puerto Rico</t>
  </si>
  <si>
    <t>C-500-21218-505965</t>
  </si>
  <si>
    <t>SCOTT BUILDERS CONSTRUCTION, INC</t>
  </si>
  <si>
    <t>Manpower Services/Bldg. &amp; Cleaning Services/General Construction</t>
  </si>
  <si>
    <t>RM 209 Sunset Glow Bldg., San Jose Village, Beach Road</t>
  </si>
  <si>
    <t>P-500-21142-336129</t>
  </si>
  <si>
    <t>MAINTENANCE AND REPAIR WORKER'S GENERAL</t>
  </si>
  <si>
    <t>Must have at least 12 months of working experience including training involving both on-the-job experience and informal training with experienced workers.</t>
  </si>
  <si>
    <t xml:space="preserve">RM 209 Sunset Glow Bldg. San Jose Village, Beach Road </t>
  </si>
  <si>
    <t>CNMI TAX - CHAP2 &amp; CHAP7 / FEDERAL TAX - fica ss/med</t>
  </si>
  <si>
    <t>sbs.saipan@gmail.com</t>
  </si>
  <si>
    <t>C-500-21267-603832</t>
  </si>
  <si>
    <t>NMI Asset Acquisition Inc</t>
  </si>
  <si>
    <t>Sinapalo Village 3</t>
  </si>
  <si>
    <t>PO Box 494</t>
  </si>
  <si>
    <t>Northern Mariana Islands</t>
  </si>
  <si>
    <t>Manglona</t>
  </si>
  <si>
    <t>Joaquin</t>
  </si>
  <si>
    <t>Chairman</t>
  </si>
  <si>
    <t>nmiasset@gmail.com</t>
  </si>
  <si>
    <t>P-500-21174-422626</t>
  </si>
  <si>
    <t>Cargo and Freight Agent</t>
  </si>
  <si>
    <t>can carry at least 50lbs baggage or cargo.</t>
  </si>
  <si>
    <t>Rota International Airport</t>
  </si>
  <si>
    <t>Sinapalo Village 1</t>
  </si>
  <si>
    <t>CNMI Tax, SS MEd if applicable</t>
  </si>
  <si>
    <t>C-500-21273-615238</t>
  </si>
  <si>
    <t>Billing, Cost, and Rate Clerks</t>
  </si>
  <si>
    <t>P-500-21242-552042</t>
  </si>
  <si>
    <t>BILLING AND POSTING CLERK</t>
  </si>
  <si>
    <t>MEDICAL BILLING AND CODING CERTIFICATE OR EQUIVALENT EXPERIENCE.</t>
  </si>
  <si>
    <t>C-500-21279-626966</t>
  </si>
  <si>
    <t>HANGAR ONE WEST TINIAN INTERNATION AIRPORT</t>
  </si>
  <si>
    <t>Customer Service Representatives</t>
  </si>
  <si>
    <t>P-500-21237-543244</t>
  </si>
  <si>
    <t>Customer Service Specialist</t>
  </si>
  <si>
    <t>Demonstrate ability in operating the Internet, Windows, and Microsoft Office applications specifically Excel.</t>
  </si>
  <si>
    <t>C-500-21305-678261</t>
  </si>
  <si>
    <t>YUN'S CORPORATION</t>
  </si>
  <si>
    <t>SAN JOSE MART</t>
  </si>
  <si>
    <t>PO BOX 502651</t>
  </si>
  <si>
    <t>HOJIN</t>
  </si>
  <si>
    <t>yunscorp@yahoo.com</t>
  </si>
  <si>
    <t>P-500-21259-586827</t>
  </si>
  <si>
    <t>STOCK CLERK</t>
  </si>
  <si>
    <t>MUST HAVE KNOWLEDGE IN COMPUTER AND CALCULATOR. MUST HAVE GOOD COMMUNICATION SKILLS AND MUST BE ABLE TO WORK ON A FLEXIBLE TIME SCHEDULE DEPENDING ON THE NEEDS OF THE COMPANY. MUST BE ABLE TO ADAPT A FAST-PACE WORKING ENVIRONMENT.</t>
  </si>
  <si>
    <t>CHALAN MONSIGNOR GUERRERO ROAD, SAN JOSE VILLAGE</t>
  </si>
  <si>
    <t>CNMI WITHOLDING TAX, FICA TAX(Social Security, Medicare)</t>
  </si>
  <si>
    <t>IGNACIO</t>
  </si>
  <si>
    <t>MARY GRACE</t>
  </si>
  <si>
    <t>C-500-21308-686310</t>
  </si>
  <si>
    <t>MARFEGA TRADING CO., INC.</t>
  </si>
  <si>
    <t>ISLANDER RENT A CAR</t>
  </si>
  <si>
    <t>AIRPORT ROAD DANDAN VILLAGE</t>
  </si>
  <si>
    <t>PO BOX 502356</t>
  </si>
  <si>
    <t>MARFEGA</t>
  </si>
  <si>
    <t>NORMA</t>
  </si>
  <si>
    <t>islander@pticom.com</t>
  </si>
  <si>
    <t>Automotive Specialty Technicians</t>
  </si>
  <si>
    <t>P-500-21276-621323</t>
  </si>
  <si>
    <t>AIR CONDITIONING TECHNICIAN</t>
  </si>
  <si>
    <t>With 12 months experiences and certificate as Certified Universal Technician to be applied equally to all applicants regardless of nationality.</t>
  </si>
  <si>
    <t>First-Line Supervisors of Non-Retail Sales Workers</t>
  </si>
  <si>
    <t>P-500-21242-552049</t>
  </si>
  <si>
    <t>FIRST LINE SUPERVISOR ON NON RETAIL SALES WORKERS</t>
  </si>
  <si>
    <t>C-500-21342-750627</t>
  </si>
  <si>
    <t>C-500-21274-618462</t>
  </si>
  <si>
    <t>STAYWELL SAIPAN, INC.</t>
  </si>
  <si>
    <t>RJ CORPORATION BUILDING, SUITE 2</t>
  </si>
  <si>
    <t>PO BOX 502050</t>
  </si>
  <si>
    <t>RIOS</t>
  </si>
  <si>
    <t>JASON</t>
  </si>
  <si>
    <t>S.</t>
  </si>
  <si>
    <t>VICE PRESIDENT/FINANCE</t>
  </si>
  <si>
    <t>amxiong@staywellguam.com</t>
  </si>
  <si>
    <t>2ND FLOOR, SASHA BLDG. BEACH ROAD CHALAN LAULAU</t>
  </si>
  <si>
    <t>MAILMAN &amp; KARA, LLC.</t>
  </si>
  <si>
    <t>Insurance Underwriters</t>
  </si>
  <si>
    <t>P-500-21196-463081</t>
  </si>
  <si>
    <t>UTILIZATION MANAGEMENT COORDINATOR</t>
  </si>
  <si>
    <t xml:space="preserve">U.S AND FOREIGN WORKERS MUST BE PROFICIENT IN MILLIMAN CARE GUIDELINES (MCG)/MEDICAL SOCIETY GUIDELINES. </t>
  </si>
  <si>
    <t>hr@staywellguam.com</t>
  </si>
  <si>
    <t>https://www.staywellguam.com</t>
  </si>
  <si>
    <t>C-500-21238-546363</t>
  </si>
  <si>
    <t>P-500-21202-474170</t>
  </si>
  <si>
    <t>DRIVER/SALES WORKER</t>
  </si>
  <si>
    <t>DRIVER'S LICENSE
CERTIFICATE OF EMPLOYMENT TO JOB RELATED.</t>
  </si>
  <si>
    <t>CNMI Withholding Tax/FICA Tax (SS and Medicare)</t>
  </si>
  <si>
    <t>C-500-21242-552109</t>
  </si>
  <si>
    <t>Office Clerks, General</t>
  </si>
  <si>
    <t>P-500-21142-336097</t>
  </si>
  <si>
    <t>GENERAL OFFICE CLERK</t>
  </si>
  <si>
    <t>AT LEAST WITH 12 MONTHS OF EXPERIENCE IN BOOKKEEPING AND CLERICAL WORKS.</t>
  </si>
  <si>
    <t>FEDERAL TAX - FICA SS &amp; MED, LOCAL TAX CHAP2 &amp; CHAP 7</t>
  </si>
  <si>
    <t>C-500-21239-549123</t>
  </si>
  <si>
    <t>NAMASTE BEAUTIFUL, LLC</t>
  </si>
  <si>
    <t>NAMASTE BEAUTIFUL (SAIPAN)</t>
  </si>
  <si>
    <t>P.O. BOX 503524</t>
  </si>
  <si>
    <t>ZAPANTA</t>
  </si>
  <si>
    <t>LAARNI</t>
  </si>
  <si>
    <t>PAGARAO</t>
  </si>
  <si>
    <t>UNIT 1 USL BLDG, MIDDLE ROAD, GUALO RAI</t>
  </si>
  <si>
    <t>laarni.zapanta@gmail.com</t>
  </si>
  <si>
    <t>P-500-21203-476775</t>
  </si>
  <si>
    <t>Middle Road, Gualo Rai, Unit 1 USL Building</t>
  </si>
  <si>
    <t>C-500-21238-546356</t>
  </si>
  <si>
    <t>PO BOX  503540</t>
  </si>
  <si>
    <t>FERNANDEZ</t>
  </si>
  <si>
    <t>PO BOX 503540 KC</t>
  </si>
  <si>
    <t>celnapsenterprises@gmaiil.com</t>
  </si>
  <si>
    <t>P-500-21142-335963</t>
  </si>
  <si>
    <t>ABILITY TO WALK, BEND, PUSH, PULL AND LIFT REPETITIVELY DURING WORKING HOURS
KNOWLEDGE OF CLEANING CHEMICALS, PROPER STORAGE AND DISPOSAL METHODS
THE ABILITY TO IDENTIFY AND COMPLETE NEEDED TASKS WITHOUT DIRECT SUPERVISION</t>
  </si>
  <si>
    <t>CELNAPS GREEN BLDG CHINATOWN</t>
  </si>
  <si>
    <t>celnapsenterprise@gmail.com</t>
  </si>
  <si>
    <t>C-500-21230-531597</t>
  </si>
  <si>
    <t>C-500-21215-497886</t>
  </si>
  <si>
    <t>JIA JIA CORP.</t>
  </si>
  <si>
    <t>NEW GRAND MARKET</t>
  </si>
  <si>
    <t>LOWER NAVY HILL VILLAGE</t>
  </si>
  <si>
    <t>GUORONG</t>
  </si>
  <si>
    <t>SECRETARY</t>
  </si>
  <si>
    <t>jiajianewgrand@yahoo.com</t>
  </si>
  <si>
    <t>P-500-21179-428638</t>
  </si>
  <si>
    <t>Store supervisors</t>
  </si>
  <si>
    <t>At least 12 months working continuous experience in related position.</t>
  </si>
  <si>
    <t>LOWER NAVY HILL  VILLAGE</t>
  </si>
  <si>
    <t>Applicable Federal &amp; Local Taxes</t>
  </si>
  <si>
    <t>C-500-21200-469633</t>
  </si>
  <si>
    <t>DMCC Corporation</t>
  </si>
  <si>
    <t>Rendezvous International Cuisine</t>
  </si>
  <si>
    <t>2nd Floor, Saipan Vegas Bldg., Middle Road</t>
  </si>
  <si>
    <t>Chalan Laulau</t>
  </si>
  <si>
    <t>Ching</t>
  </si>
  <si>
    <t>Wilfredo</t>
  </si>
  <si>
    <t>P.O. Box 503182</t>
  </si>
  <si>
    <t>boyching@gmail.com</t>
  </si>
  <si>
    <t>P-500-21168-406656</t>
  </si>
  <si>
    <t xml:space="preserve">Ability to communicate with the English language.  </t>
  </si>
  <si>
    <t>Flexible time on schedule, morning or afternoon shift</t>
  </si>
  <si>
    <t xml:space="preserve">CNMI Wage &amp; Salary withholding Tax and FICA </t>
  </si>
  <si>
    <t>dmcccorporation4@gmail.com</t>
  </si>
  <si>
    <t>C-500-21327-723489</t>
  </si>
  <si>
    <t>ROSE ST BEACH ROAD GARAPAN</t>
  </si>
  <si>
    <t>P-500-21181-434419</t>
  </si>
  <si>
    <t>At least High School graduate with minimum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</si>
  <si>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CNMI &amp; FEDERAL TAXES AND OTHER CNMI DEDUCTIONS</t>
  </si>
  <si>
    <t>Home Health Aides</t>
  </si>
  <si>
    <t>P-500-21242-552025</t>
  </si>
  <si>
    <t>HOME HEALTH AIDE</t>
  </si>
  <si>
    <t>HOME HEALTH AIDE CERTIFICATE OR EQUIVALENT EXPERIENCE</t>
  </si>
  <si>
    <t>C-500-21281-632764</t>
  </si>
  <si>
    <t>P-500-21246-563654</t>
  </si>
  <si>
    <t>MAINTENANCE REPAIR WORKERS, GENERAL</t>
  </si>
  <si>
    <t>MAINTENANCE AND REPAIR WORKER OR EQUIVALENT EXPERIENCE</t>
  </si>
  <si>
    <t>C-500-21326-718251</t>
  </si>
  <si>
    <t>Withholding tax/SS /Medicare Taxes</t>
  </si>
  <si>
    <t>C-500-21308-686252</t>
  </si>
  <si>
    <t>C-500-21230-528912</t>
  </si>
  <si>
    <t>C-500-21253-575730</t>
  </si>
  <si>
    <t>B.</t>
  </si>
  <si>
    <t>C-500-21253-575755</t>
  </si>
  <si>
    <t>WESTERN PACIFIC ELECTRIC MICRONESIA, INC.</t>
  </si>
  <si>
    <t>PMB 1034, P.O. BOX 10000</t>
  </si>
  <si>
    <t>TUN MONSIGNOR GUERRERO ROAD, SAN VICENTE</t>
  </si>
  <si>
    <t>GUERRERO</t>
  </si>
  <si>
    <t>RICARDO</t>
  </si>
  <si>
    <t>TAITANO</t>
  </si>
  <si>
    <t>rtguerrero@yahoo.com</t>
  </si>
  <si>
    <t>Electrical Engineers</t>
  </si>
  <si>
    <t>P-500-21176-427959</t>
  </si>
  <si>
    <t>ELECTRICAL ENGINEER</t>
  </si>
  <si>
    <t>KNOWLEDGE OF CAD DRAWING AND COMPUTER LITERATE</t>
  </si>
  <si>
    <t>RTGUERRERO@YAHOO.COM</t>
  </si>
  <si>
    <t>C-500-21216-500887</t>
  </si>
  <si>
    <t>T&amp;A CORPORATION</t>
  </si>
  <si>
    <t>T&amp;A MANPOWER SERVICES</t>
  </si>
  <si>
    <t>BENCAM BUILDING 307, ASUSENA AVE., GARAPAN</t>
  </si>
  <si>
    <t>LLOREN</t>
  </si>
  <si>
    <t>ANTONIO</t>
  </si>
  <si>
    <t>GAGAOIN</t>
  </si>
  <si>
    <t>BENCAM BUILDING 307, ASUSENA., GARAPAN</t>
  </si>
  <si>
    <t>tnacorporation2017@gmail.com</t>
  </si>
  <si>
    <t>P-500-21142-335946</t>
  </si>
  <si>
    <t>Applicant must have 12 months work experience as a commercial cleaner. Knowledge or experience with basic cleaning skills like buffing, sweeping, scrubbing, waxing, mopping, washing floors, walls and windows. Knowledge or experience in using cleaning chemicals, tools and equipment and practice good sanitation and safety.</t>
  </si>
  <si>
    <t>Payroll local taxes and federal tax</t>
  </si>
  <si>
    <t>C-500-21246-563366</t>
  </si>
  <si>
    <t>P.O. Box 500409</t>
  </si>
  <si>
    <t>Medical and Clinical Laboratory Technologists</t>
  </si>
  <si>
    <t>P-500-21195-460457</t>
  </si>
  <si>
    <t>Clinical Laboratory Scientist</t>
  </si>
  <si>
    <t>Licensed by the CNMI Health Care Professions Licensing Board (HCPLB) as Clinical Laboratory Technologist, meeting all necessary requirements with appropriate documents. Possess current license to practice laboratory medicine ASCP (American Society for Clinical Pathology) or equivalent such as AMT (American Medical Technologists), HHS (Health and Human Services) and have at least one the following: U.S. Bachelors Degree in a Laboratory or Biological Science with the minimum hours of coursework and training required to perform laboratory testing, as defined by CLIA requirements; OR Bachelors degree graduate of a foreign Medical Technology Program and meets all education and training, as defined by CLIA requirements. Clinical Laboratory Scientist licensed by the AMT or HHS may be exempt from the four year degree due to licensing requirements prior to 1998. Applicants must have two years recent and applicable clinical laboratory experience.</t>
  </si>
  <si>
    <t>C-500-21218-506027</t>
  </si>
  <si>
    <t>CNMI LOCAL TAXES (CHP.2) &amp; SOCIAL SECURITY/MEDICARE TAXES.</t>
  </si>
  <si>
    <t>C-500-21306-680783</t>
  </si>
  <si>
    <t>CHINESE BIBLE CHURCH INT'L INC.</t>
  </si>
  <si>
    <t>NORTHERN MARIANA ISL</t>
  </si>
  <si>
    <t>Middle School Teachers, Except Special and Career/Technical Education</t>
  </si>
  <si>
    <t>P-500-21274-618384</t>
  </si>
  <si>
    <t>CAREER TEACHER</t>
  </si>
  <si>
    <t>The candidate must possess a bachelor's degree in Education or related field.  Must have 24 months experience in teaching preferably in Christian School. Must also be a computer and photography literate.</t>
  </si>
  <si>
    <t>GUALO RAI Saipan,</t>
  </si>
  <si>
    <t>C-500-21238-546686</t>
  </si>
  <si>
    <t>P-500-21136-317082</t>
  </si>
  <si>
    <t>required operating license</t>
  </si>
  <si>
    <t>C-500-21238-546672</t>
  </si>
  <si>
    <t>FM Corporation</t>
  </si>
  <si>
    <t>FM Manpower</t>
  </si>
  <si>
    <t>PO Box 504351</t>
  </si>
  <si>
    <t>Marianas Business Plaza, Ground Floor Suite 100, Nauru Loop</t>
  </si>
  <si>
    <t>Mendoza</t>
  </si>
  <si>
    <t>Franco</t>
  </si>
  <si>
    <t>Orejudos</t>
  </si>
  <si>
    <t>Marianas Business Plaza Ground Floor Suite 100, Nauru Loop</t>
  </si>
  <si>
    <t>P-500-21209-487466</t>
  </si>
  <si>
    <t>Must be High School Graduate with at least 3 months of training or work-related experience. Have knowledge of principles and processes for providing customer and personal services including handling of large group of arrival and departure and must be able to understand and follow instructions and out task in order and willing to work under pressure with the specified number of rooms or duties assigned in every day; and has the ability of extent flexibility that includes bending, twisting and lifting, willing to work in flexible shifts, days, evenings, weekend and holidays. Applicants either US Citizens and CW-1 workers must provide school credentials, training and employment certificates.</t>
  </si>
  <si>
    <t>SAIPAN HOTEL CORPORATION GRANDVRIO RESORT SAIPAN</t>
  </si>
  <si>
    <t>MICRO BEACH, GARAPAN</t>
  </si>
  <si>
    <t>FICA Taxes (SS and Medicare) and CNMI Local Taxes (Ch2 and Ch7)</t>
  </si>
  <si>
    <t>C-500-21215-497759</t>
  </si>
  <si>
    <t>YOUNIS ART STUDIO, INC.</t>
  </si>
  <si>
    <t>MARIANAS VARIETY NEWS &amp; VIEWS</t>
  </si>
  <si>
    <t>P.O. BOX 500231</t>
  </si>
  <si>
    <t>ALAIHAI AVENUE</t>
  </si>
  <si>
    <t>YOUNIS</t>
  </si>
  <si>
    <t>AMIER</t>
  </si>
  <si>
    <t>CASTRO</t>
  </si>
  <si>
    <t>ALAIHAI AVENUE, GARAPAN</t>
  </si>
  <si>
    <t>liza.cruz@mvariety.com</t>
  </si>
  <si>
    <t>P-500-21187-444911</t>
  </si>
  <si>
    <t>SALES REPRESENTATIVE</t>
  </si>
  <si>
    <t>ABILITY TO SELL AND PROMOTE PRINTING PRODUCTS AND SERVICES;  ABILITY TO COMMUNICATE EFFECTIVELY AND PURSUASIVELY IN ENGLISH LANGUAGE; WITH VALID DRIVER'S LICENSE; ABILITY TO OPERATE COMPUTERS AND TECHNOLOGY INNOVATED;  UNDERSTANDING OF DIFFERENT ADVERTISING MEDIUMS INCLUDING PRINT, DIGITAL, MOBIL APP AND SOCIAL MEDIA; ABILITY TO DEVELOP PROPOSALS AND QUOTATIONS FOR PRINTING PRODUCTS AND SERVICES.</t>
  </si>
  <si>
    <t>FICA TAX, CNMI TAXES, CASH ADVANCE, if any</t>
  </si>
  <si>
    <t>hr@mvariety.com</t>
  </si>
  <si>
    <t>www.mvariety.com</t>
  </si>
  <si>
    <t>LUISA</t>
  </si>
  <si>
    <t>V</t>
  </si>
  <si>
    <t>C-500-21238-546611</t>
  </si>
  <si>
    <t>FM CONSTRUCTION</t>
  </si>
  <si>
    <t>MARIANAS BUSINESS PLAZA GROUND FLOOR SUITE 100</t>
  </si>
  <si>
    <t>NAURU LOOP, SUSUPE VILLAGE</t>
  </si>
  <si>
    <t>FRANCO</t>
  </si>
  <si>
    <t>OREJUDOS</t>
  </si>
  <si>
    <t>Construction Laborers</t>
  </si>
  <si>
    <t>P-500-21201-471665</t>
  </si>
  <si>
    <t>CONSRUCTION LABORER</t>
  </si>
  <si>
    <t>High School Diploma or equivalent; Ability to adjust actions in relation to others action, give full attention to what other people are saying, and logic and reasoning to identify the strengths and weaknesses of alternative solutions, conclusions or approaches to problems.</t>
  </si>
  <si>
    <t>FICA Taxes (SS and Medicare) CNMI Local Taxes (Ch2 and Ch7)</t>
  </si>
  <si>
    <t>C-500-21273-615269</t>
  </si>
  <si>
    <t>P-500-21243-554661</t>
  </si>
  <si>
    <t>MAINTENANCE AND REPAIR WORKER OR EQUIVALENT TO EXPERIENCE</t>
  </si>
  <si>
    <t>VILLACRUSIS</t>
  </si>
  <si>
    <t>C-500-21243-554768</t>
  </si>
  <si>
    <t>Jeffrey L. Castelo</t>
  </si>
  <si>
    <t>Marg's Bakery &amp; Kitchen</t>
  </si>
  <si>
    <t>PO Box 506445</t>
  </si>
  <si>
    <t>Castelo</t>
  </si>
  <si>
    <t>Jeffrey</t>
  </si>
  <si>
    <t>Lugue</t>
  </si>
  <si>
    <t>jheffrey1802@gmail.com</t>
  </si>
  <si>
    <t>P-500-21202-474269</t>
  </si>
  <si>
    <t xml:space="preserve">	good hand-eye coordination.
	good organizational skills.
	the ability to read and follow recipes, to be creative.
	the ability to follow strict health and safety standards.
	good health with no skin or breathing complaints.
	the ability to meet strict deadlines.
</t>
  </si>
  <si>
    <t>Rte 309 Gigao Lane</t>
  </si>
  <si>
    <t>Susupe Village, Susupe</t>
  </si>
  <si>
    <t>Withholding Taxes, FICA and Medicare contribution</t>
  </si>
  <si>
    <t>C-500-21282-635272</t>
  </si>
  <si>
    <t>At least High School graduate with minimum 3 months training and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</si>
  <si>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Based on approved working schedules</t>
  </si>
  <si>
    <t>Taxes and other CNMI Deductions.</t>
  </si>
  <si>
    <t>C-500-21237-543241</t>
  </si>
  <si>
    <t>WOONG JIN CORPORATION</t>
  </si>
  <si>
    <t>SHIN JIN AUTO SHOP</t>
  </si>
  <si>
    <t>PMB 1184 BOX 10003</t>
  </si>
  <si>
    <t>HAM</t>
  </si>
  <si>
    <t>CHI BO</t>
  </si>
  <si>
    <t>sinclair9665@hotmail.com</t>
  </si>
  <si>
    <t>P-500-21210-489762</t>
  </si>
  <si>
    <t>OFFICE CLERK</t>
  </si>
  <si>
    <t>1 year of experience in inventory parts management or related area. Knowledge of auto parts and terminology; automated inventory systems and procedures and purchasing procedures. Ability to manage multiple priorities and projects; knowledge in application software and basic math skills.</t>
  </si>
  <si>
    <t>MIDDLE ROAD, CHALAN LAULAU VILLAGE</t>
  </si>
  <si>
    <t>C-500-21230-529989</t>
  </si>
  <si>
    <t>R&amp;E CNMI CORPORATION</t>
  </si>
  <si>
    <t>P-500-21200-468962</t>
  </si>
  <si>
    <t>FLORAL DESIGNER</t>
  </si>
  <si>
    <t>WITH ARTISTIC ABILITY; MUST HAVE THE SKILLS TO DEVELOP AESTHETICALLY PLEASING DESIGNS; MUST HAVE CREATIVITY; WITH ORGANIZATIONAL SKILLS.</t>
  </si>
  <si>
    <t>C-500-21242-552032</t>
  </si>
  <si>
    <t>Helpers--Pipelayers, Plumbers, Pipefitters, and Steamfitters</t>
  </si>
  <si>
    <t>P-500-21210-490083</t>
  </si>
  <si>
    <t>HELPER PIPE-LAYER/FITTER</t>
  </si>
  <si>
    <t>C-500-21208-484905</t>
  </si>
  <si>
    <t>TEXAS ROAD SUSUPE</t>
  </si>
  <si>
    <t>YUSHU</t>
  </si>
  <si>
    <t>P-500-21180-431080</t>
  </si>
  <si>
    <t>ABLE TO WORK UNDER PRESSURE AND MINIMUM SUPERVISION. KNOWLEDGEABLE IN ACCOUNTING SOFTWARE PREFERABLE ACCOUNT EDGE PRO.</t>
  </si>
  <si>
    <t>C-500-21265-598487</t>
  </si>
  <si>
    <t>Ability to follow instructions from supervisors or senior maintenance workers, knowledge of general carpentry or repairs, ability to use hand tools and power tools.</t>
  </si>
  <si>
    <t>CNMI WITHHOLDING TAX, FEDERAL WITHHOLDING TAX, SOCIAL SECURITY AND MEDICARE CONTRIBUTIONS.  EMPLOYER WILL ASSIST IN SECURING BOARD AND LODGING AT NO COST TO EMPLOYEES.</t>
  </si>
  <si>
    <t>C-500-21216-503059</t>
  </si>
  <si>
    <t>Century Tours Inc.</t>
  </si>
  <si>
    <t>2F-GSE Area, POI Building, International Terminal Lp</t>
  </si>
  <si>
    <t>Saipan International Airport, I'Fadang</t>
  </si>
  <si>
    <t>P-500-21127-294643</t>
  </si>
  <si>
    <t>Tour Guide</t>
  </si>
  <si>
    <t xml:space="preserve">HIGH SCHOOL DIPLOMA OR GED. TWO (2) YEARS PRIOR WORK EXPERIENCE AS A TOUR GUIDE. MUST HAVE OR BE ABLE TO OBTAIN A VALID TOUR GUIDE CERTIFICATION FROM MVA. MUST BE ABLE TO DRIVE TOURISTS SAFELY THROUGH VARIOUS TOUR ROUTES. KNOWLEDGE OF PRINCIPLES AND PROCESSES FOR PROVIDING CUSTOMER AND PERSONAL SERVICES. THIS INCLUDES CUSTOMER NEEDS ASSESSMENT, MEETING QUALITY STANDARDS FOR SERVICES, AND EVALUATION OF CUSTOMER SATISFACTION. KNOWLEDGE OF THE STRUCTURE AND CONTENT OF THE ENGLISH LANGUAGE INCLUDING THE MEANING AND SPELLING OF WORDS, RULES OF COMPOSITION, AND GRAMMAR. KNOWLEDGE OF HISTORICAL EVENTS AND THEIR CAUSES, INDICATORS, AND EFFECTS ON CIVILIZATIONS AND CULTURES. TALKING TO OTHERS TO CONVEY INFORMATION EFFECTIVELY. GIVING FULL ATTENTION TO WHAT OTHER PEOPLE ARE SAYING, TAKING TIME TO UNDERSTAND THE POINTS BEING MADE, ASKING QUESTIONS AS APPROPRIATE, AND NOT INTERRUPTING AT INAPPROPRIATE TIMES. BEING AWARE OF OTHER'S REACTIONS AND UNDERSTANDING WHY THEY REACT AS THEY DO. ACTIVELY LOOKING FOR WAYS TO HELP PEOPLE. ADJUSTING ACTIONS IN RELATION TO OTHER'S ACTION. THE ABILITY TO SPEAK FLUENTLY IN BOTH THE ENGLISH AND CHINESE LANGUAGES TO COMMUNICATE WITH CHINESE TOURIST CUSTOMERS IS NOT A REQUIREMENT BUT IS HIGHLY ADVANTAGEOUS. </t>
  </si>
  <si>
    <t>C-500-21208-486815</t>
  </si>
  <si>
    <t xml:space="preserve">Chairman </t>
  </si>
  <si>
    <t>P-500-21174-422567</t>
  </si>
  <si>
    <t>Graduate of Bachelor Degree in Accounting; able to work with less supervision, knowledge in computer application such as MS Word, MS Excel, Quickbooks.</t>
  </si>
  <si>
    <t xml:space="preserve">Star Marianas Building , </t>
  </si>
  <si>
    <t>CNMI Tax, Fica</t>
  </si>
  <si>
    <t>C-500-21218-506221</t>
  </si>
  <si>
    <t>DIVE MARIANAS CORPORATION</t>
  </si>
  <si>
    <t>DIVE MARIANAS</t>
  </si>
  <si>
    <t>PMB 245 BOX 10000</t>
  </si>
  <si>
    <t>BEACH ROAD GARAPAN VILLAGE</t>
  </si>
  <si>
    <t>JUNHO</t>
  </si>
  <si>
    <t>aadsaipan@naver.com</t>
  </si>
  <si>
    <t>Reservation and Transportation Ticket Agents and Travel Clerks</t>
  </si>
  <si>
    <t>P-500-21158-373255</t>
  </si>
  <si>
    <t>RESERVATION SALES AGENT</t>
  </si>
  <si>
    <t>DIVE MARIANAS BUILDING</t>
  </si>
  <si>
    <t>C-500-21266-600974</t>
  </si>
  <si>
    <t>TAGA, INC.</t>
  </si>
  <si>
    <t>EZ OUTLET</t>
  </si>
  <si>
    <t>P.O. BOX 501712</t>
  </si>
  <si>
    <t>HWANG</t>
  </si>
  <si>
    <t>SUNG AE</t>
  </si>
  <si>
    <t>P-500-21231-534585</t>
  </si>
  <si>
    <t>ASSISTANT MANAGER</t>
  </si>
  <si>
    <t>KNOWLEDGE IN COMPUTER AND MANAGEMENT SKILLS. EXPERIENCED IN SALES METHODOLOGY AND VALUE BASED IN SELLING. CAN MANAGE PROBLEM SOLVING AND COMMUNICATION SKILLS. ABILITY TO BUILD AND MAINTAIN CLIENT RELATIONSHIPS. EXPERIENCED IN GATHERING USED REQUIREMENTS AND DOCUMENTATION OF FUNCTIONAL SPECIFICATIONS.</t>
  </si>
  <si>
    <t>MIDDLE ROAD, GUALO RAI VILLAGE</t>
  </si>
  <si>
    <t>C-500-21273-615260</t>
  </si>
  <si>
    <t>C-500-21308-686488</t>
  </si>
  <si>
    <t>C-500-21320-706811</t>
  </si>
  <si>
    <t>At least High School graduate with 3 months work experience. Can work flexible schedules including weekends and holidays, daytime or evening. Must be able to lift up to 30lbs of materials, solutions, or linens.
Applicants either US citizen or CW-1 must provide school credentials and employment certificate.</t>
  </si>
  <si>
    <t>C-500-21264-595435</t>
  </si>
  <si>
    <t>(Opt) Medical, dental, vision, holiday pay, 401(K) personal time employee discounts subject  to the terms and conditions</t>
  </si>
  <si>
    <t>C-500-21275-621142</t>
  </si>
  <si>
    <t>Asia Pacific Hotels Inc.</t>
  </si>
  <si>
    <t>Century Hotel</t>
  </si>
  <si>
    <t>Century Hotel, Chalan Pale Arnold Road</t>
  </si>
  <si>
    <t>Garapan Village</t>
  </si>
  <si>
    <t>International Terminal Lp, I'Fadang</t>
  </si>
  <si>
    <t>2nd Floor, POI Building, GSE Area</t>
  </si>
  <si>
    <t>P-500-21244-557693</t>
  </si>
  <si>
    <t>General Maintenance Worker</t>
  </si>
  <si>
    <t>HIGH SCHOOL DIPLOMA OR GED. MUST HAVE AT LEAST TWELVE (12) MONTHS PRIOR WORK EXPERIENCE AS A GENERAL MAINTENANCE WORKER. MUST HAVE COMMON KNOWLEDGE OF THE USE OF HAND TOOLS, POWER TOOLS, AND MAINTENANCE EQUIPMENT. MUST BE FAMILIAR WITH ELECTRICAL WORK AND BASIC MAINTENANCE WORK FOR AIR CONDITIONERS AND GENERATORS. MUST BE ABLE TO WORK NIGHTS, WEEKENDS, AND HOLIDAYS. MUST BE ABLE TO WORK DURING INCLEMENT WEATHER.</t>
  </si>
  <si>
    <t>Paid leave,  Holiday pay, and 401(k) retirement plan subject to company policy</t>
  </si>
  <si>
    <t>CNMI and federal taxes, share in medical insurance and 401(k) retirement plan, if applicable</t>
  </si>
  <si>
    <t>C-500-21272-612552</t>
  </si>
  <si>
    <t>C-500-21301-672818</t>
  </si>
  <si>
    <t>Accounting Clerk</t>
  </si>
  <si>
    <t>C-500-21316-701801</t>
  </si>
  <si>
    <t>UNITY TRADE SERVICE INC</t>
  </si>
  <si>
    <t>METAL REFILLING INDUSTRIAL  GASES &amp; FIRE EXTINGUISHER  ETC</t>
  </si>
  <si>
    <t>P O BOX 500703</t>
  </si>
  <si>
    <t>MACALINAO</t>
  </si>
  <si>
    <t>CENDY</t>
  </si>
  <si>
    <t>ATRERO</t>
  </si>
  <si>
    <t>ADMINISTRATIVE ASSISTANT</t>
  </si>
  <si>
    <t>unitytradeservice@yahoo.com</t>
  </si>
  <si>
    <t>Welders, Cutters, and Welder Fitters</t>
  </si>
  <si>
    <t>P-500-21285-638282</t>
  </si>
  <si>
    <t>STRUCTURAL METAL FABRICATORS AND FITTERS</t>
  </si>
  <si>
    <t>MUST BE CERTIFIED WELDER</t>
  </si>
  <si>
    <t>UFA STREET LOWER BASE</t>
  </si>
  <si>
    <t>CNMI TAXES AND FICA TAXES</t>
  </si>
  <si>
    <t>UNITY TRADE SERVICES INC</t>
  </si>
  <si>
    <t>C-500-21306-680791</t>
  </si>
  <si>
    <t>Secondary School Teachers, Except Special and Career/Technical Education</t>
  </si>
  <si>
    <t>P-500-21278-624109</t>
  </si>
  <si>
    <t>Secondary School Teacher</t>
  </si>
  <si>
    <t>The candidate must possess a bachelor's degree in Education or related field. Must have 24 months experience in teaching preferably in Christian School.</t>
  </si>
  <si>
    <t xml:space="preserve">EUCON INTERNATIONAL SCHOOL </t>
  </si>
  <si>
    <t xml:space="preserve">KULALES PLACE, CHALAN PALE ARNOLD. MIDDLE ROAD </t>
  </si>
  <si>
    <t>GUALO RAI SAIPAN,</t>
  </si>
  <si>
    <t>C-500-21308-686291</t>
  </si>
  <si>
    <t>C-500-21216-500678</t>
  </si>
  <si>
    <t>KNOWLEDGE OF MAINTENANCE &amp; REPAIRING BUILDING ELECTRICAL, SEWAGE, PLUMBING PROBLEMS, AT LEAST 12 MONTHS PREVIOUS WORK EXPERIENCE AS MAINTENANCE &amp; REPAIR WORK BEFORE.</t>
  </si>
  <si>
    <t>C-500-21221-509569</t>
  </si>
  <si>
    <t>HYACINTH CORPORATION</t>
  </si>
  <si>
    <t>PO BOX 502951</t>
  </si>
  <si>
    <t>PALMA</t>
  </si>
  <si>
    <t>MARGARITA</t>
  </si>
  <si>
    <t>PO BOX 502951 SAN ANTONIO</t>
  </si>
  <si>
    <t>hyacinthcorp.saipan@gmail.com</t>
  </si>
  <si>
    <t>Laborers and Freight, Stock, and Material Movers, Hand</t>
  </si>
  <si>
    <t>P-500-21189-449915</t>
  </si>
  <si>
    <t>PREVENTIVE MAINTENANCE STAFF</t>
  </si>
  <si>
    <t xml:space="preserve">	With knowledge in electrical, repairing event machines and basic troubleshooting.
	Has experience in maintenance (12 months) and Experience in handling events. 
</t>
  </si>
  <si>
    <t>SAN ANTONIO VILLAGE</t>
  </si>
  <si>
    <t>C-500-21249-566849</t>
  </si>
  <si>
    <t>Wilfredo Ching</t>
  </si>
  <si>
    <t>Gene's Barber &amp; Beauty Shop</t>
  </si>
  <si>
    <t>P.O. Box 504941</t>
  </si>
  <si>
    <t>P-500-21188-447931</t>
  </si>
  <si>
    <t>Hair Stylist</t>
  </si>
  <si>
    <t>Certificate of employment.
Police clearance of no derogatory record.
Can communicate and write the English Language.</t>
  </si>
  <si>
    <t>Unit 2, Skills International Bldg., Middle Road</t>
  </si>
  <si>
    <t>CNMI Wage &amp; Salary Tax; FICA</t>
  </si>
  <si>
    <t>C-500-21238-546648</t>
  </si>
  <si>
    <t>OWNER/GENERAL DENTIST</t>
  </si>
  <si>
    <t>C-500-21279-627563</t>
  </si>
  <si>
    <t>Neal B Eisgrou</t>
  </si>
  <si>
    <t>JC Cafe Restaurant and Karaoke Lounge</t>
  </si>
  <si>
    <t>Lot 003T57</t>
  </si>
  <si>
    <t>Eisgrou</t>
  </si>
  <si>
    <t>Neal</t>
  </si>
  <si>
    <t>808 SW 17th St</t>
  </si>
  <si>
    <t>Fort Lauderdale</t>
  </si>
  <si>
    <t>FL</t>
  </si>
  <si>
    <t>jccafe@ymail.com</t>
  </si>
  <si>
    <t>P-500-21187-444874</t>
  </si>
  <si>
    <t>CNMI TAX, FICA TAX</t>
  </si>
  <si>
    <t>C-500-21260-589603</t>
  </si>
  <si>
    <t>ROGL CORPORATION</t>
  </si>
  <si>
    <t>GMP CONST</t>
  </si>
  <si>
    <t>P O BOX 7526 SVRB SAIPAN MP 96950</t>
  </si>
  <si>
    <t>PUMPKIN ST CHALAN LAULAU</t>
  </si>
  <si>
    <t>PUMPKIN ST CHALAN LAULAU VILLAGE</t>
  </si>
  <si>
    <t>P-500-21208-485002</t>
  </si>
  <si>
    <t xml:space="preserve">Broad technical knowledge. Problem-solving Physical stamina and dexterity.Basic computer skills. Flexibility. Team Work. 
Technical Expertise.
</t>
  </si>
  <si>
    <t>P O BOX 7526 SVRB</t>
  </si>
  <si>
    <t>WORKERS COMPENSATION</t>
  </si>
  <si>
    <t>Member-Managed LLC</t>
  </si>
  <si>
    <t>C-500-21259-587034</t>
  </si>
  <si>
    <t xml:space="preserve">CHALAN MONSIGNOR GUERRERO </t>
  </si>
  <si>
    <t>P.O.  BOX 504330</t>
  </si>
  <si>
    <t>P-500-21202-474241</t>
  </si>
  <si>
    <t>SALES CONSULTANT</t>
  </si>
  <si>
    <t>Knowledge of principles and methods for showing, promoting, and selling products or services. This includes marketing strategy and tactics, product demonstration, sales techniques, and sales control systems.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of arithmetic, algebra, geometry, calculus, statistics, and their applications.</t>
  </si>
  <si>
    <t>Overtime rate applies in excess of 40 hours of work bi-weekly</t>
  </si>
  <si>
    <t>CNMI WITHHOLDING TAX, FEDERAL WITHHOLDING TAX, SOCIAL SECURITY AND MEDICARE CONTRIBUTIONS.  EMPLOYER WILL ASSIST IN SECURING BOARD AND LODGING AT NO COST.</t>
  </si>
  <si>
    <t>C-500-21259-586748</t>
  </si>
  <si>
    <t>Prior experience in sales.
Written and verbal communication skills.
Experience using computers for a variety of tasks and the competency in Microsoft applications including Word, Excel and Outlook.
Must be able to work both independently and within a team environment.
Must be able to work on holidays and weekends on short notice.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</si>
  <si>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(Opt)Medical, dental, vision, life ins, holiday pay, 401(K) personal time employee discounts subject to terms and cond</t>
  </si>
  <si>
    <t>NJCM LOGISTICS LLC</t>
  </si>
  <si>
    <t>S-103 TOWER PALACE</t>
  </si>
  <si>
    <t>AGBULOS</t>
  </si>
  <si>
    <t>OPERATION SUPERVISOR</t>
  </si>
  <si>
    <t>PO BOX 505093, CK</t>
  </si>
  <si>
    <t>SAIPAN MP</t>
  </si>
  <si>
    <t>cris@royal-pacificexpress.com</t>
  </si>
  <si>
    <t>C-500-21319-704566</t>
  </si>
  <si>
    <t xml:space="preserve">HIGHSCHOOL DIPLOMA WITH 6 MONTHS RELATED WORK EXPERIENCE. KNOWLEDGE OF GENERAL MAINTENANCE PROCESSES AND METHODS. WORKING KNOWLEDGE
OF TOOLS, COMMON APPLIANCES AND DEVICES.
GOOD PHYSICAL CONDITION AND STRENGTH WITH A WILLINGNESS TO WORK OVERTIME. BASIC UNDERSTANDING OF ELECTRICAL, PLUMBING, AND CARPENTRY
</t>
  </si>
  <si>
    <t>C-500-21243-554772</t>
  </si>
  <si>
    <t>P-500-21202-474262</t>
  </si>
  <si>
    <t xml:space="preserve"> Strongly familiar with different types of meats and their cooking times
 Well versed in planning menus, establishing size of food portions, estimating food requirements and costs, and ordering supplies
 Skilled in preparing food for cooking and adding appropriate seasoning
 Highly experienced in performing food quality inspections to ensure that all food items conform to hygiene standards
 Solid knowhow of carving and preparing different types of meats for boiling, frying and steaming
 Competent at mixing the right amount of ingredients according to weight and type
 Hands-on experience in handling cooking staff efficiently and directing it to ensure handling of kitchen functions
 Absolute flexibility aimed at trying and testing new recipes in order to add new items to existing menus
 Strong background of handling kitchen functions such as supplies and inventory management and cooking staff schedules and records
 Committed to maintain a clean kitchen and work area
</t>
  </si>
  <si>
    <t>Withholding Taxes, FICA and Medicare Contribution</t>
  </si>
  <si>
    <t>C-500-21280-629668</t>
  </si>
  <si>
    <t>P.O. Box 520010 San Jose Village</t>
  </si>
  <si>
    <t>Power</t>
  </si>
  <si>
    <t>Donald</t>
  </si>
  <si>
    <t>James</t>
  </si>
  <si>
    <t>P-500-21235-537590</t>
  </si>
  <si>
    <t>Heavy and Tractor Trailer Truck Drivers</t>
  </si>
  <si>
    <t>Must have at least 12 months of work experience as Heavy and Tractor Trailer Truck Driver. Must have a valid drivers license.</t>
  </si>
  <si>
    <t>C-500-21204-479439</t>
  </si>
  <si>
    <t>TANO GROUP, INC.</t>
  </si>
  <si>
    <t>GENERAL CONTRACTORS/CONSTRUCTION</t>
  </si>
  <si>
    <t>PO BOX 5017 CHRB, MIDDLE ROAD GARAPAN</t>
  </si>
  <si>
    <t>UNIT NO. 7, 2ND FLOOR PACIFIC QUICK PRINT BUILDING</t>
  </si>
  <si>
    <t>BRACKEN</t>
  </si>
  <si>
    <t>ROBERT</t>
  </si>
  <si>
    <t>PRINCIPAL</t>
  </si>
  <si>
    <t>UNIT NO.7, 2ND FLOOR PACIFIC QUICK PRINT BUILDING</t>
  </si>
  <si>
    <t>helen.tano92@rocketmail.com</t>
  </si>
  <si>
    <t>Construction Managers</t>
  </si>
  <si>
    <t>P-500-21113-251980</t>
  </si>
  <si>
    <t>PROJECT MANAGER</t>
  </si>
  <si>
    <t>Architect or Civil Engineer</t>
  </si>
  <si>
    <t>CNMI and Fica Taxes</t>
  </si>
  <si>
    <t>C-500-21238-546351</t>
  </si>
  <si>
    <t>LOCAL WITHHOLDING TAX, FICA EMPLOYEES SHARE</t>
  </si>
  <si>
    <t>C-500-21242-551955</t>
  </si>
  <si>
    <t>P-500-21189-449909</t>
  </si>
  <si>
    <t>Senior Cook</t>
  </si>
  <si>
    <t>Food handler certificate required.</t>
  </si>
  <si>
    <t>Duty Meals and Health Insurance</t>
  </si>
  <si>
    <t>Applicable Federal and CNMI tax deductions</t>
  </si>
  <si>
    <t>C-500-21236-540089</t>
  </si>
  <si>
    <t>C-500-21230-531587</t>
  </si>
  <si>
    <t>C-500-21243-555116</t>
  </si>
  <si>
    <t>UNITED PRINTERS</t>
  </si>
  <si>
    <t>PRINTING SERVICES/SIGN MANUFACTURER</t>
  </si>
  <si>
    <t>PO BOX 8065 SVRB</t>
  </si>
  <si>
    <t>LUIS CABRERA BUILDING</t>
  </si>
  <si>
    <t>TEREGEYO</t>
  </si>
  <si>
    <t>ROSELIA</t>
  </si>
  <si>
    <t>CAMBRONERO</t>
  </si>
  <si>
    <t>P.O. BOX 8065 SVRB</t>
  </si>
  <si>
    <t>CHALAN PIAO</t>
  </si>
  <si>
    <t>unitedprinters514@gmail.com</t>
  </si>
  <si>
    <t>Office Machine Operators, Except Computer</t>
  </si>
  <si>
    <t>P-500-21215-497968</t>
  </si>
  <si>
    <t>SILKSCREEN PRINTING OPERATOR</t>
  </si>
  <si>
    <t>Familiarity with digital design software.</t>
  </si>
  <si>
    <t>LUIS S CABRERA BUILDING</t>
  </si>
  <si>
    <t>C-500-21231-531800</t>
  </si>
  <si>
    <t>PHILIPPINE GOODS, INC.</t>
  </si>
  <si>
    <t xml:space="preserve">TRENDS BEAUTY SALON, RETAIL  STORE, PROPERTY RENTAL ,BBQ STAND, </t>
  </si>
  <si>
    <t>P.O. BOX 500165</t>
  </si>
  <si>
    <t>PHILIPPINE GOODS BLDG., SAN JOSE BEACH ROAD</t>
  </si>
  <si>
    <t>DANILO</t>
  </si>
  <si>
    <t>CAPACIA</t>
  </si>
  <si>
    <t>P.O. BOX 500165, SAIPAN, MP 96950</t>
  </si>
  <si>
    <t>trendsbeautysalon@yahoo.com</t>
  </si>
  <si>
    <t>P-500-21197-465703</t>
  </si>
  <si>
    <t>PHILIPPINE GOODS BLDG., 2ND FLR.OFFICE</t>
  </si>
  <si>
    <t>http://www.marianaslabor.net</t>
  </si>
  <si>
    <t>C-500-21251-569690</t>
  </si>
  <si>
    <t>Combined Food Preparation and Serving Workers, Including Fast Food</t>
  </si>
  <si>
    <t>P-500-21223-514311</t>
  </si>
  <si>
    <t>COMBINED FOOD PREPARATION AND SERVING WORKERS</t>
  </si>
  <si>
    <t>FOOD HANDLER
CERTIFICATE OF EMPLOYMENT RELATED TO JOB OFFER.</t>
  </si>
  <si>
    <t>TEXAS ROAD, CHALAN KANOA</t>
  </si>
  <si>
    <t>C-500-21281-632591</t>
  </si>
  <si>
    <t>JIN YONG AMERICANA, INC.</t>
  </si>
  <si>
    <t>CHALAN KANOA VILLAGE</t>
  </si>
  <si>
    <t>SIN</t>
  </si>
  <si>
    <t>BYUNG</t>
  </si>
  <si>
    <t>ILL</t>
  </si>
  <si>
    <t>P.O. BOX 504773</t>
  </si>
  <si>
    <t>byungsin5000@gmail.com</t>
  </si>
  <si>
    <t>P-500-21237-543360</t>
  </si>
  <si>
    <t>OFFICE CLERKS</t>
  </si>
  <si>
    <t>C-500-21310-691014</t>
  </si>
  <si>
    <t>JJ&amp;K COMPANY</t>
  </si>
  <si>
    <t>HELP SUPPLY</t>
  </si>
  <si>
    <t>104 MANGO CITY</t>
  </si>
  <si>
    <t>MARIA</t>
  </si>
  <si>
    <t>THERESA</t>
  </si>
  <si>
    <t>P-500-21267-604312</t>
  </si>
  <si>
    <t>HIGH SCHOOL GRADUATE, 12 MONTHS EXPERIENCE. ABLE TO WORK FLEXIBLE TIME. COOK A VARIETY OF FOOD.</t>
  </si>
  <si>
    <t>104 MANGO CITY GARAPAN</t>
  </si>
  <si>
    <t>C-500-21291-649501</t>
  </si>
  <si>
    <t>MICRONESIA RESORT INC.</t>
  </si>
  <si>
    <t>KENSINGTON HOTEL SAIPAN</t>
  </si>
  <si>
    <t>CHALAN PALE ARNOLD MAIN ROAD, SAN ROQUE</t>
  </si>
  <si>
    <t>PO BOX 5152 CHRB</t>
  </si>
  <si>
    <t>DONGHWAN</t>
  </si>
  <si>
    <t>DIRECTOR OF HUMAN RESOURCES</t>
  </si>
  <si>
    <t>LEE_DONGHWAN01@ELAND.CO.KR</t>
  </si>
  <si>
    <t>P-500-21257-580997</t>
  </si>
  <si>
    <t>NETWORK TECHNICIAN ANALYST</t>
  </si>
  <si>
    <t>Able to script in programming languages, such as Perl, Python or Bash, data base user interface and query software (oracle). Development software (oracle java), Ale to work with network protocols and network management systems. They should be well-versed in MS-Office (Excel, Word, Exchange, and Outlook).  Be able and willing to work in flexible shifts, days, evenings, weekends and holidays.</t>
  </si>
  <si>
    <t>Chapter 2 local tax/Chapter 7 federal tax/optional $100.00 monthly dorm &amp; health insurance</t>
  </si>
  <si>
    <t>duty meal, (15) days paid vacation leave after one (1) year of service, 9 holiday pay, optional health insurance &amp; dorm</t>
  </si>
  <si>
    <t>hr@mrisaipan.com</t>
  </si>
  <si>
    <t>http://kensingtonsaipan.com/en/recruit.php</t>
  </si>
  <si>
    <t>INOS</t>
  </si>
  <si>
    <t>DEBRA</t>
  </si>
  <si>
    <t>MICRONESIA RESORT INC. DBA: KENSINGTON HOTEL SAIPAN</t>
  </si>
  <si>
    <t>debra.inos@kensingtonsaipan.com</t>
  </si>
  <si>
    <t>C-500-21281-632737</t>
  </si>
  <si>
    <t>Paid leave, Holiday pay, and 401(k) retirement plan subject to company policy.</t>
  </si>
  <si>
    <t>C-500-21306-680850</t>
  </si>
  <si>
    <t>Himawari Saipan, Inc.</t>
  </si>
  <si>
    <t>Himawari</t>
  </si>
  <si>
    <t>Bukiki Avenue</t>
  </si>
  <si>
    <t>Suzuki</t>
  </si>
  <si>
    <t>Tatsuhito</t>
  </si>
  <si>
    <t>Bukiki Avenue, Saipan, Saipan, Saipa</t>
  </si>
  <si>
    <t>suzuki@himawari-saipan.com</t>
  </si>
  <si>
    <t>P-500-21270-607020</t>
  </si>
  <si>
    <t xml:space="preserve">KNOWLEDGE OF TECHNIQUES AND EQUIPMENT FOR FOOD CONSUMPTION, INCLUDING STORAGE AND HANDLING TECHNIQUES. KNOWLEDGE OF PRINCIPLES AND PROCESSES FOR PROVIDING CUSTOMER SERVICE. THIS INCLUDES CUSTOMER NEEDS ASSESSMENT, MEETING QUALITY STANDARDS FOR SERVICES, AND EVALUATION OF CUSTOMER SATISFACTION. KNOWLEDGE OF RAW MATERIALS, PRODUCTION PROCESSES, QUALITY CONTROL, COSTS, AND OTHER TECHNIQUES FOR MAXIMIZING THE EFFECTIVE MANUFACTURE AND DISTRIBUTION OF GOODS. GIVING FULL ATTENTION TO THE INSTRUCTION, TAKING TIME TO UNDERSTAND THE POINTS BEING MADE, ASKING QUESTIONS AS APPROPRIATE, AND NOT INTERRUPTING AT INAPPROPRIATE TIMES. USING LOGIC AND REASONING TO IDENTIFY THE STRENGTHS AND WEAKNESSES OF ALTERNATIVE SOLUTIONS, CONCLUSIONS, OR APPROACHES TO PROBLEMS. CAN WORK ON FLEXIBLE HOURS.
</t>
  </si>
  <si>
    <t>Required Federal and Local Tax</t>
  </si>
  <si>
    <t>C-500-21301-672845</t>
  </si>
  <si>
    <t>C-500-21321-709813</t>
  </si>
  <si>
    <t>High School Diploma or equivalent. 
Must have 12-months experience in commercial baking and operating a commercial mixer, commercial dough roller and commercial gas oven. 
Strong communication,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amazing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t>
  </si>
  <si>
    <t>(Opt)Medical, dental, vision life ins, holiday pay, 401(K) personal time, employee discounts</t>
  </si>
  <si>
    <t>C-500-21237-543783</t>
  </si>
  <si>
    <t>JD'S Corporation</t>
  </si>
  <si>
    <t>Bargain Center</t>
  </si>
  <si>
    <t>Jones and Guerrero Building, Beach Road , Chalan Kanoa</t>
  </si>
  <si>
    <t>Devjani</t>
  </si>
  <si>
    <t>Mukesh</t>
  </si>
  <si>
    <t>P.O.BOX 502981</t>
  </si>
  <si>
    <t>chong.emirina670@gmail.com</t>
  </si>
  <si>
    <t>P-500-21175-423189</t>
  </si>
  <si>
    <t>Store Manager</t>
  </si>
  <si>
    <t>Must be Computer Literate. Must have 12 months work experience as a store manager.</t>
  </si>
  <si>
    <t>CNMI LOCAL AND STATE TAXES,MEDICARE,SS, AND ALL TAXES REQUIRED BY LAW</t>
  </si>
  <si>
    <t>C-500-21238-546303</t>
  </si>
  <si>
    <t>PACIFIC SUBSEA SAIPAN, INC.</t>
  </si>
  <si>
    <t>PMB 672 PPP BOX 10000</t>
  </si>
  <si>
    <t>NUTTING</t>
  </si>
  <si>
    <t>STEPHEN</t>
  </si>
  <si>
    <t>camille@saipansubmarine.com</t>
  </si>
  <si>
    <t>P-500-21160-384573</t>
  </si>
  <si>
    <t>GENERAL MAINTENANCE AND REPAIR WORKER</t>
  </si>
  <si>
    <t>Applicant is able to use logic and reasoning to identify strengths and weaknesses of alternate solutions to approach the problem.  Applicant is able to work on a flexible working schedule: day and night shift, weekends, and holidays. Applicants will be required to submit to pre-employment drug testing, and enter into an ongoing drug testing program which will be paid by the employer.  This program will be equally applied to U.S., and CW-1 workers. Company is an equal employment opportunity employer.  Applicant must be physically able to perform efficiently the duties of the position at sea and ashore.</t>
  </si>
  <si>
    <t>MANGROVE PL., LOWERBASE</t>
  </si>
  <si>
    <t>CNMI and FEDERAL wage taxes, Social Security, wage garnishment, if applicable, shall be withheld from the employee's salary each pay period as required. Employee may also request, in writing, that employer make deductions for any available insurance or for group medical insurance for employee's family members, savings plan or allotment, or other deductions as employee directs, and other applicable, and authorized deductions.</t>
  </si>
  <si>
    <t>C-500-21257-581152</t>
  </si>
  <si>
    <t>Dental Assistants</t>
  </si>
  <si>
    <t>P-500-21223-514285</t>
  </si>
  <si>
    <t>DENTAL ASSISTANT</t>
  </si>
  <si>
    <t>TSL PLAZA, 2ND FLOOR, BEACH ROAD</t>
  </si>
  <si>
    <t>C-500-21237-545680</t>
  </si>
  <si>
    <t>JNJ CORPORATION</t>
  </si>
  <si>
    <t>SUNNY SIDE CAFE</t>
  </si>
  <si>
    <t>P-500-21202-474089</t>
  </si>
  <si>
    <t>BAKER</t>
  </si>
  <si>
    <t>At least 12 months of work experience as a baker.</t>
  </si>
  <si>
    <t>CNMI and FICA taxes</t>
  </si>
  <si>
    <t>C-500-21286-641200</t>
  </si>
  <si>
    <t>SYLVIA M. ALARZAR</t>
  </si>
  <si>
    <t>SMART INTERNATIONAL</t>
  </si>
  <si>
    <t>PO BOX 503210</t>
  </si>
  <si>
    <t>ALARZAR</t>
  </si>
  <si>
    <t>SYLVIA</t>
  </si>
  <si>
    <t>smartcnmi@gmail.com</t>
  </si>
  <si>
    <t>P-500-21203-477043</t>
  </si>
  <si>
    <t>Must know the work and the duties and responsibilities of a Maintenance and Repair Workes, General</t>
  </si>
  <si>
    <t>Koblerville Village</t>
  </si>
  <si>
    <t>C-500-21292-652533</t>
  </si>
  <si>
    <t xml:space="preserve">Associates Degree in Architectural or related field of study. With 2 years relevant work experience as Architectural Drafter in a Construction company. Must have a knowledge of design
techniques, tools, and principles involved in production of precision technical plans, drawings, and models. Knowledge of materials, methods, and the tools involved in the construction or
repair of houses, buildings, or other structures.
</t>
  </si>
  <si>
    <t>C-500-21279-629613</t>
  </si>
  <si>
    <t>SUN &amp; SURF LIMITED</t>
  </si>
  <si>
    <t>NATIONAL OFFICE SUPPLY</t>
  </si>
  <si>
    <t>UY</t>
  </si>
  <si>
    <t>MARY IRENE</t>
  </si>
  <si>
    <t>SIY</t>
  </si>
  <si>
    <t>nos.saipan@gmail.com</t>
  </si>
  <si>
    <t>P-500-21201-471490</t>
  </si>
  <si>
    <t>COMPUTER SPECIALIST</t>
  </si>
  <si>
    <t xml:space="preserve">Knowledge of circuit boards, processors, chips, electronic equipment, and computer hardware and software, including applications and programming.  Knowledge of digital copiers, MFPs, POS, time recorders, printers. 
</t>
  </si>
  <si>
    <t>nos.saipan.hr@gmail.com</t>
  </si>
  <si>
    <t>C-500-21308-686338</t>
  </si>
  <si>
    <t xml:space="preserve">MUST HAVE AN ASSOCIATES CERTIFICATE IN CONSTRUCTION MANAGEMENT/ENGINEERING OR SIMILAR FIELD WITH 24 MONTHS OF  WORK EXPERIENCE AS A CONSTRUCTION SUPERINTENDENT OR IN A SIMILAR ROLE. IN-DEPTH UNDERSTANDING OF CONSTRUCTION OPERATIONS AND PROCESSES. FAMILIARITY WITH CAD SOFTWARE. PROFICIENCY IN MS OFFICE.MUST HAVE THE ABILITY TO READ &amp; INTERPRET, WORKING DRAWINGS AND SHOP DRAWINGS. HAS AN ORGANIZATIONAL AND TIME-MANAGEMENT SKILLS AND ABILITY TO LEAD AND INSPIRE. MUST BE ABLE TO WORK ON FLEXIBLE HOURS INCLUDING WEEKENDS, HOLIDAYS AND NIGHT SHIFTS, IF NEEDED. MUST AGREE TO A POST OFFER, PRE-EMPLOYMENT DRUG SCREENING TEST THE PROSPECTIVE EMPLOYEE OR 
APPLICANT WILL BE REQUIRED AN EMPLOYMENT DRUG SCREENING TEST WHICH WILL APPLY EQUALLY TO U.S. WORKERS AND CW-1 WORKERS.
</t>
  </si>
  <si>
    <t>First-Line Supervisors of Office and Administrative Support Workers</t>
  </si>
  <si>
    <t>P-500-21243-554763</t>
  </si>
  <si>
    <t xml:space="preserve">FIRST-LINE SUPERVISOR OF OFFICE AND ADMINISTRATIVE SUPPORT  </t>
  </si>
  <si>
    <t>C-500-21301-672624</t>
  </si>
  <si>
    <t>SUCCESSFULL APPLICANTS MUST POSSESS THE FOLLOWING SKILLS:  Service Orientation  Actively looking for ways to help people.
Coordination  Adjusting actions in relation to others' actions. Must have the knowledge on safety procedures in using cleaning materials.  able to move quickly and can stand long hours.</t>
  </si>
  <si>
    <t xml:space="preserve">CNMI Withholding Tax, Federal Withholding Tax, Social Security and Medicare Contributions. Employer will assist in securing board and lodging at no cost. </t>
  </si>
  <si>
    <t>C-500-21306-680934</t>
  </si>
  <si>
    <t>SUSANA Q. ESPINOSA</t>
  </si>
  <si>
    <t>S-MART FASHION</t>
  </si>
  <si>
    <t>PO BOX 520640</t>
  </si>
  <si>
    <t>ESPINOSA</t>
  </si>
  <si>
    <t>SUSANA</t>
  </si>
  <si>
    <t>smmarttinian@gmail.com</t>
  </si>
  <si>
    <t>P-500-21278-624051</t>
  </si>
  <si>
    <t>RETAIL STORE SALES PERSON</t>
  </si>
  <si>
    <t>S-MART FASHION LOT#006-T-192</t>
  </si>
  <si>
    <t>C-500-21301-672872</t>
  </si>
  <si>
    <t>C-500-21318-704337</t>
  </si>
  <si>
    <t>3 months work experience in the same or similar field, must be able to work on flexible hours including weekends and holidays and night shifts. If needed, must agree to a post-offer,
preemployment drug screening test which will apply equally to U.S. and CW-1 workers.</t>
  </si>
  <si>
    <t>C-500-21208-484695</t>
  </si>
  <si>
    <t>HM PACIFIC LLC</t>
  </si>
  <si>
    <t>HM PACIFIC SYSTEMS  LLC</t>
  </si>
  <si>
    <t xml:space="preserve">Ghiyeghi St.  San Jose </t>
  </si>
  <si>
    <t>Liban</t>
  </si>
  <si>
    <t>Marshall Jose</t>
  </si>
  <si>
    <t>Lumaban</t>
  </si>
  <si>
    <t>306D Finasisu Terraces</t>
  </si>
  <si>
    <t>manager@hmpacificllc.com</t>
  </si>
  <si>
    <t>P-500-21172-413409</t>
  </si>
  <si>
    <t xml:space="preserve">General Maintenance &amp; Repair Services </t>
  </si>
  <si>
    <t xml:space="preserve">Must have knowledge in using power and hand tools. Flexible and hardworking. </t>
  </si>
  <si>
    <t xml:space="preserve">Ghiyeghi St. San Jose </t>
  </si>
  <si>
    <t>CNMI Ch 2 Withholding &amp; Fica / Medicare Tax only</t>
  </si>
  <si>
    <t>LIBAN</t>
  </si>
  <si>
    <t>MARSHALL JOSE</t>
  </si>
  <si>
    <t>C-500-21246-563492</t>
  </si>
  <si>
    <t>Laolao Bay Golf &amp; Resort</t>
  </si>
  <si>
    <t>Beltran</t>
  </si>
  <si>
    <t>Maria</t>
  </si>
  <si>
    <t>Butiong</t>
  </si>
  <si>
    <t>Accounting Manager</t>
  </si>
  <si>
    <t>PMB 1020 PO Box 10000</t>
  </si>
  <si>
    <t>Kagman Rd Rte 34 Kagman III</t>
  </si>
  <si>
    <t>mbeltran@laolaobaygolf.com</t>
  </si>
  <si>
    <t>P-500-21189-449963</t>
  </si>
  <si>
    <t>At least 3 months experience as a Housekeeper in a hotel and golf resort.  Must be able to lift 50 lbs or more. Must be able to communicate effectively. Must be able to work nights, weekends, and holidays.</t>
  </si>
  <si>
    <t>Applicable local and federal tax, housing is optional at the amount of $100 per month for housing cost. Medical insurance is also optional.</t>
  </si>
  <si>
    <t>hr@laolaobaygolf.com</t>
  </si>
  <si>
    <t>C-500-21232-534835</t>
  </si>
  <si>
    <t>Knowledge of principles and processes for providing customer and personal services.  Must be able to stand for long periods of time while preparing foods, clean work areas or lift heavy pots (up to 50 lbs) from the stove.  Must be knowledgeable in food safety practices.</t>
  </si>
  <si>
    <t>CHALAN TUN HERMAN PAN RD. SAIPAN INTERNATIONAL AIRPORT</t>
  </si>
  <si>
    <t>DANDAN</t>
  </si>
  <si>
    <t>Overtime rate applies in excess of 40 hrs.  work per week</t>
  </si>
  <si>
    <t>CNMI Withholding Tax, SSS and Medicare Contributions, Federal Withholding Tax.  Employer offers housing to employees costing $100.00 per month.  This offer is optional.  employees may look for their own housing facility.</t>
  </si>
  <si>
    <t>C-500-21239-549343</t>
  </si>
  <si>
    <t>C-500-21223-515262</t>
  </si>
  <si>
    <t>DANDAN VILLAGE</t>
  </si>
  <si>
    <t>P-500-21138-321118</t>
  </si>
  <si>
    <t>Bachelor's degree major in Accounting;
Knowledge in MS WORD and EXCEL applications; knowledge with all Federal and CNMI taxes and laws.</t>
  </si>
  <si>
    <t>SOCIAL SECURITY AND MEDICARE TAXES, CHAP. 2 AND CHAP. 7 TAXES. Company will assist in securing housing at no cost or deduction to workers.</t>
  </si>
  <si>
    <t>C-500-21236-540228</t>
  </si>
  <si>
    <t>C-500-21239-549656</t>
  </si>
  <si>
    <t>HRD@LTSAIPAN.COM</t>
  </si>
  <si>
    <t>P-500-21181-435223</t>
  </si>
  <si>
    <t>GENERAL MAINTENANCE WORKER</t>
  </si>
  <si>
    <t>Education: High School Graduate/GED Work Experience: 24 months of previous work-related experience Special Requirements: Performing routine maintenance on equipment and determining when and what kind of maintenance is needed. Repairing machines or systems using the needed tools. Installing equipment, machines, wiring, or programs to meet specifications. Previous work-related skill and knowledge is required for this occupation.</t>
  </si>
  <si>
    <t>C-500-21257-581315</t>
  </si>
  <si>
    <t>PHILIPPINE GOODS , INC.</t>
  </si>
  <si>
    <t>TRENDS BEAUTY SALON,RETAIL STORE, BBQ STAND,PROPERTY RENTAL</t>
  </si>
  <si>
    <t>P.O. BOX 500165, SAIPAN MP 96950</t>
  </si>
  <si>
    <t>P.O. BOX 500165, SAIPAN MPM 96950</t>
  </si>
  <si>
    <t>P-500-21213-495095</t>
  </si>
  <si>
    <t>HAIRDRESSERS, HAIRSTYLIST &amp; COSMETOLOGISTS</t>
  </si>
  <si>
    <t xml:space="preserve">TRENDS BEAUTY SALON ,GROUND FLR PHIL.GOODS BLDG., BEACH RD </t>
  </si>
  <si>
    <t>C-500-21237-543505</t>
  </si>
  <si>
    <t>C-500-21257-581406</t>
  </si>
  <si>
    <t>xulin's American crop</t>
  </si>
  <si>
    <t xml:space="preserve">RESTAURANT </t>
  </si>
  <si>
    <t xml:space="preserve">CHALAN KANOA </t>
  </si>
  <si>
    <t>XULINAMERICANCROP@GMAIL.COM</t>
  </si>
  <si>
    <t>P-500-21222-511822</t>
  </si>
  <si>
    <t>cooks</t>
  </si>
  <si>
    <t>12 months related work experience.  knowledge in various International and Chinese cuisine.</t>
  </si>
  <si>
    <t>CNMI TAX AND FEDERAL TAX</t>
  </si>
  <si>
    <t>xulinamericancrop@gmail.com</t>
  </si>
  <si>
    <t>C-500-21216-500399</t>
  </si>
  <si>
    <t>SHIM CORPORATION</t>
  </si>
  <si>
    <t>PRO DIVE SAIPAN</t>
  </si>
  <si>
    <t>Lot No. 045-A-149 Suito Drive As Matuis Village</t>
  </si>
  <si>
    <t>PO BOX 7487 SVRB</t>
  </si>
  <si>
    <t>SHIM</t>
  </si>
  <si>
    <t>SEONGBO</t>
  </si>
  <si>
    <t>inyeong4y@gmail.com</t>
  </si>
  <si>
    <t>Self-Enrichment Education Teachers</t>
  </si>
  <si>
    <t>P-500-21188-447165</t>
  </si>
  <si>
    <t>SCUBA DIVING INSTRUCTOR</t>
  </si>
  <si>
    <t>Must be certified as an open water(for at least 6 months) with PADI, advanced open water diver, rescue diver, divemaster and emergency first response instructor (CPR and First Aid), have lodged 100 open water dives and successfully complete the instructor development.</t>
  </si>
  <si>
    <t>Lot No. 045-A-149 Suito Drive, As Matuis Village</t>
  </si>
  <si>
    <t>P.O. BOX 7487 SVRB</t>
  </si>
  <si>
    <t>C-500-21238-546328</t>
  </si>
  <si>
    <t>C-500-21271-609525</t>
  </si>
  <si>
    <t>ROYAL PACIFIC EXPRESS</t>
  </si>
  <si>
    <t>ALEXANDER</t>
  </si>
  <si>
    <t>P-500-21242-554372</t>
  </si>
  <si>
    <t>SALES REPRESENTATIVE SERVICES</t>
  </si>
  <si>
    <t>MUST BE PERSISTENT AND CONFIDENT. KNOWLEDGE IN FREIGHT FORWARDING IS A PLUS.</t>
  </si>
  <si>
    <t>LITULUMAR</t>
  </si>
  <si>
    <t>C-500-21281-632632</t>
  </si>
  <si>
    <t>JUDE T. ARRIOLA</t>
  </si>
  <si>
    <t>QUALITY AUTOMOTIVE TECH/QUALITY AC</t>
  </si>
  <si>
    <t>SINAPALO I VILLAGE</t>
  </si>
  <si>
    <t>PO BOX 999</t>
  </si>
  <si>
    <t>ARRIOLA</t>
  </si>
  <si>
    <t>JUDE SIMON</t>
  </si>
  <si>
    <t>TAIMANAO</t>
  </si>
  <si>
    <t>qualityautomotivetech4339@gmail.com</t>
  </si>
  <si>
    <t>Heating, Air Conditioning, and Refrigeration Mechanics and Installers</t>
  </si>
  <si>
    <t>P-500-21250-567139</t>
  </si>
  <si>
    <t>Must have 12 months working experience as airconditioning technician in addition to the technical skills obtain through work experience, certain skills and personal qualities. Knowledge of machine and tools usage; providing assessment, meeting quality standards for service and evaluation of customer satisfaction. Be articulate and can meet demands on a busy schedule and can easily lift up to 50 pounds to carry and maneuver heavy items either with help or appropriate devices.</t>
  </si>
  <si>
    <t>T</t>
  </si>
  <si>
    <t>C-500-21272-612462</t>
  </si>
  <si>
    <t>C-500-21320-706922</t>
  </si>
  <si>
    <t>P-500-21287-644011</t>
  </si>
  <si>
    <t>Knowledge of circuit boards, processors, chips, electronic equipment, and computer hardware and software, including applications and programming.
Knowledge of transmission, broadcasting, switching, control, and operation of telecommunications systems.
Willing to abide the rules and regulations of the company.
He/She must be the same faith to carry out the mission and vision of the petitioner.</t>
  </si>
  <si>
    <t>C-500-21237-543583</t>
  </si>
  <si>
    <t>Happiness Restaurant</t>
  </si>
  <si>
    <t>1ST  FLOOR COCO BUILDING, CPL. DERRENCE JACK RD GARAPAN</t>
  </si>
  <si>
    <t>P-500-21175-423155</t>
  </si>
  <si>
    <t xml:space="preserve">MUST HAVE 2 YEARS WORK EXPERIENCE AS A CHINESE CUISINE COOK
</t>
  </si>
  <si>
    <t>C-500-21283-635473</t>
  </si>
  <si>
    <t>02/08/0222</t>
  </si>
  <si>
    <t>C-500-21222-511671</t>
  </si>
  <si>
    <t>GENESIS ENTERPRISES, LLC.</t>
  </si>
  <si>
    <t>P O BOX 501568</t>
  </si>
  <si>
    <t>unit 102 katupak bldg beach rd susupe</t>
  </si>
  <si>
    <t>BELO</t>
  </si>
  <si>
    <t>Reynhard</t>
  </si>
  <si>
    <t>General MAnager</t>
  </si>
  <si>
    <t>P O BOX 506228</t>
  </si>
  <si>
    <t>genesisenterprises.llc2019@gmail.com</t>
  </si>
  <si>
    <t>P-500-21140-328692</t>
  </si>
  <si>
    <t>Applicants must be knowledgeable in: Equipment Maintenance  Performing routine maintenance on equipment and determining when and what kind of maintenance is needed.
Repairing  Repairing machines or systems using the needed tools.
Troubleshooting  Determining causes of operating errors and deciding what to do about it.
Critical Thinking  Using logic and reasoning to identify the strengths and weaknesses of alternative solutions, conclusions or approaches to problems.
Equipment Selection  Determining the kind of tools and equipment needed to do a job.</t>
  </si>
  <si>
    <t>Overtime rate applies in excess of 40 hours per week</t>
  </si>
  <si>
    <t xml:space="preserve">CNMI Withholding Tax, Federal Withholding Tax, Social Security and Medicare Tax Contributions.  Employer offers housing to employees at $150.00 per month inclusive of utilities.  This offer is optional.  Employees may find their own housing facility. </t>
  </si>
  <si>
    <t>C-500-21217-503829</t>
  </si>
  <si>
    <t>HESHUN CORPORATION</t>
  </si>
  <si>
    <t>NEW DOUBLE RESTAURANT</t>
  </si>
  <si>
    <t>ALAIHAI AVE, GARAPAN VILLAGE</t>
  </si>
  <si>
    <t>Chen</t>
  </si>
  <si>
    <t>Li</t>
  </si>
  <si>
    <t>Secretary</t>
  </si>
  <si>
    <t>Alaihai Ave, Garapan Village</t>
  </si>
  <si>
    <t>HESHUNCORP@HOTMAIL.COM</t>
  </si>
  <si>
    <t>Food Service Managers</t>
  </si>
  <si>
    <t>P-500-21189-450590</t>
  </si>
  <si>
    <t>RESTAURANT MANAGER</t>
  </si>
  <si>
    <t xml:space="preserve">WORK SCHEDULE AS FOLLOWS:
11:00 AM TO 2: 00 PM, 5:00 PM TO 9:00 PM.
7 HOURS A DAY, MONDAY THROUGH FRIDAY ,35 HOURS PER WEEK.
</t>
  </si>
  <si>
    <t>Bi-weekly salary $17.59 x 70 hours=$1,231.30 (FLSA exempt)</t>
  </si>
  <si>
    <t>Deduct all local and federal taxes (e.g FICA)</t>
  </si>
  <si>
    <t>heshuncorp@hotmail.com</t>
  </si>
  <si>
    <t>C-500-21211-492326</t>
  </si>
  <si>
    <t>MICRONESIA RESORT INC</t>
  </si>
  <si>
    <t xml:space="preserve">DONGHWAN </t>
  </si>
  <si>
    <t>LEE_DONGHWAN01@eland.co.kr</t>
  </si>
  <si>
    <t>Human Resources Assistants, Except Payroll and Timekeeping</t>
  </si>
  <si>
    <t>P-500-21161-385097</t>
  </si>
  <si>
    <t>HUMAN RESOURCE ASSOCIATE</t>
  </si>
  <si>
    <t>Required Skills/Abilities:
Working understanding of human resource principles, practices and procedures.</t>
  </si>
  <si>
    <t>DEBRA.INOS@KENSINGTONSAIPAN.COM</t>
  </si>
  <si>
    <t>C-500-21215-497726</t>
  </si>
  <si>
    <t>MB Tech Micronesia LLC</t>
  </si>
  <si>
    <t>Chalan Monsignor Guerrero</t>
  </si>
  <si>
    <t>San Vicente</t>
  </si>
  <si>
    <t>CASACLANG</t>
  </si>
  <si>
    <t>BEVERLY</t>
  </si>
  <si>
    <t>FLORES</t>
  </si>
  <si>
    <t>PANGELINAN BUILDING</t>
  </si>
  <si>
    <t>MIDDLE ROAD</t>
  </si>
  <si>
    <t>Yvenne15@yahoo.co.uk</t>
  </si>
  <si>
    <t>P-500-21187-445030</t>
  </si>
  <si>
    <t>Certification in carpentry or at least 6 months experience as a carpenter; certification in electrical works or at least 6 months experience as electrician; certification in plumbing works or at least 6 months experience in building/residential general maintenance job.</t>
  </si>
  <si>
    <t>Chapter 2, SS Tax and Medicare Tax</t>
  </si>
  <si>
    <t>C-500-21230-528960</t>
  </si>
  <si>
    <t>P-500-21188-447292</t>
  </si>
  <si>
    <t>NURSING ASSISTANT</t>
  </si>
  <si>
    <t>NURSING ASSISTANT CERTIFICATE</t>
  </si>
  <si>
    <t>C-500-21230-528935</t>
  </si>
  <si>
    <t>C-500-21264-595739</t>
  </si>
  <si>
    <t>TFC CORPORATION</t>
  </si>
  <si>
    <t>ELECTRONIC AND PRECISION EQUIPMENT MAINTENANCE REPAIR SERVICE</t>
  </si>
  <si>
    <t>P.O. BOX 502706, AS PERDIDO ROAD</t>
  </si>
  <si>
    <t>TERESITA</t>
  </si>
  <si>
    <t>MANARANG</t>
  </si>
  <si>
    <t>tfcgeneralconstruction@yahoo.com</t>
  </si>
  <si>
    <t>Tax Preparers</t>
  </si>
  <si>
    <t>P-500-21229-526164</t>
  </si>
  <si>
    <t>TAX PREPARER</t>
  </si>
  <si>
    <t>Can handle various companies. Can compute financial statement, 1120, 1120F, 990T and different types of taxes.</t>
  </si>
  <si>
    <t>AS PERDIDO ROAD</t>
  </si>
  <si>
    <t>C-500-21273-615656</t>
  </si>
  <si>
    <t>VMT CORPORATION</t>
  </si>
  <si>
    <t>TAMBAYAN-RESTO</t>
  </si>
  <si>
    <t>P.O. BOX 502699, BEACH ROAD</t>
  </si>
  <si>
    <t>VERONICA</t>
  </si>
  <si>
    <t>MIGUEL</t>
  </si>
  <si>
    <t>corporationvmt@gmail.com</t>
  </si>
  <si>
    <t>P-500-21192-455084</t>
  </si>
  <si>
    <t>At least 6 months working experience. High School graduate. Knows how to make different kind of dishes. Knows how to make different kinds of snacks and desserts. Knows how to measure and assemble ingredients for menu items. Maintain accurate food inventories. Good in cooking. Ensure that the food preparation area and the kitchen are sanitized at the end of the shift.</t>
  </si>
  <si>
    <t>C-500-21292-652562</t>
  </si>
  <si>
    <t>JK  INVESTMENT &amp; DEVELOPMENT, LLC.</t>
  </si>
  <si>
    <t>MANAGEMENT SERVICES AND TRAVEL AGENCY</t>
  </si>
  <si>
    <t>P-500-21263-592829</t>
  </si>
  <si>
    <t>LANDSCAPPING AND GROUNDKEEPING WORKER</t>
  </si>
  <si>
    <t>EMPLOYMENT CERTIFICATION WITH 3 MONTH WORK EXPERIENCE AS A LANDSCAPPING AND GROUNDKEEPING WORKER.</t>
  </si>
  <si>
    <t>CHALAN KIYA DRIVE, CHALAN KIYA VILLAGE, SAIPAN CNMI</t>
  </si>
  <si>
    <t>an overtime pays of $11.66 an hour in excess of 40 hours a week</t>
  </si>
  <si>
    <t>YOU</t>
  </si>
  <si>
    <t>JK INVESTMENT &amp; DEVELOPMENT, LLC.</t>
  </si>
  <si>
    <t>C-500-21328-723535</t>
  </si>
  <si>
    <t>P.O. Box 504053</t>
  </si>
  <si>
    <t>Suite 207 MH II Bldg Puerto Rico</t>
  </si>
  <si>
    <t>Payroll related taxes as required by law.</t>
  </si>
  <si>
    <t>mtosaipan.com</t>
  </si>
  <si>
    <t>C-500-21308-686307</t>
  </si>
  <si>
    <t>P-500-21265-598641</t>
  </si>
  <si>
    <t>ELECTRICIANS</t>
  </si>
  <si>
    <t xml:space="preserve">MUST HAVE A GED/HIGHSCHOOL DIPLOMA WITH 12 MONTHS WORK EXPERIENCE IN THE SAME OR SIMILAR FIELD. PREFERABLY WITH ELECTRICIAN CERTIFICATE. MUST HAVE A KNOWLEDGE IN DEEP ELECTRICAL SYSTEM, POWER GENERATION, BLUEPRINTS AND MAINTENANCE AND REPAIR. DEMONSTRATED ABILITY TO OPERATE HAND AND POWER TOOLS ASSOCIATED WITH ELECTRICAL WORK
MUST BE ABLE TO WORK ON FLEXIBLE HOURS INCLUDING WEEKENDS, HOLIDAYS AND NIGHT SHIFTS, IF NEEDED. MUST AGREE TO A POST-OFFER, PRE EMPLOYMENT DRUG SCREENING TEST THE PROSPECTIVE EMPLOYEE OR APPLICANT WILL BE REQUIRED AN EMPLOYMENT DRUG SCREENING TEST WHICH WILL APPLY EQUALLY TO U.S. WORKERS AND CW-1 WORKERS.
</t>
  </si>
  <si>
    <t>C-500-21301-672520</t>
  </si>
  <si>
    <t>WITH 24 MONTHS WORK EXPERIENCE. MUST BE ABLE TO WORK FOR EXTENDED
HOURS OR WORK DAYS. MUST BE CAREFUL DURING WORKING HOURS TO AVOID
INJURY. MUST BE ABLE TO WORK WITH POWERED TOOLS. UNDERSTAND AND
IMPLEMENT BUILDING, FIR
E AND OSHA SAFETY REQUIREMENTS</t>
  </si>
  <si>
    <t>C-500-21281-633212</t>
  </si>
  <si>
    <t>LEEAHN INVESTMENTS LLC</t>
  </si>
  <si>
    <t>MANGO SIX</t>
  </si>
  <si>
    <t>P.O. BOX 502180</t>
  </si>
  <si>
    <t>CHALAN MONSIGNOR GUERRERO ROAD, DANDAN</t>
  </si>
  <si>
    <t>AHN</t>
  </si>
  <si>
    <t xml:space="preserve">SUN MOON </t>
  </si>
  <si>
    <t>IMSUNMOON@GMAIL.COM</t>
  </si>
  <si>
    <t>P-500-21240-551726</t>
  </si>
  <si>
    <t>C-500-21310-691013</t>
  </si>
  <si>
    <t>R&amp;I Corporation</t>
  </si>
  <si>
    <t>Namdaemoon</t>
  </si>
  <si>
    <t>Lee</t>
  </si>
  <si>
    <t>Soung Jun</t>
  </si>
  <si>
    <t xml:space="preserve">President </t>
  </si>
  <si>
    <t>julie.duenas@gmail.com</t>
  </si>
  <si>
    <t>P-500-21260-589748</t>
  </si>
  <si>
    <t>Waiter</t>
  </si>
  <si>
    <t xml:space="preserve">None </t>
  </si>
  <si>
    <t xml:space="preserve">Garapan </t>
  </si>
  <si>
    <t>The employer will make all deductions from the employee’s paycheck required by law.</t>
  </si>
  <si>
    <t>C-500-21322-712271</t>
  </si>
  <si>
    <t xml:space="preserve">Pure Water Corporation </t>
  </si>
  <si>
    <t xml:space="preserve">New Majestic Chinese Restaurant </t>
  </si>
  <si>
    <t>PMB-315, PO Box 10003</t>
  </si>
  <si>
    <t>Urumelog</t>
  </si>
  <si>
    <t>Fengying</t>
  </si>
  <si>
    <t>PMB-315 PO Box 10003</t>
  </si>
  <si>
    <t>purewaterspn@gmail.com</t>
  </si>
  <si>
    <t>Yen</t>
  </si>
  <si>
    <t>Chien Li</t>
  </si>
  <si>
    <t>PO Box 502823</t>
  </si>
  <si>
    <t>tonyyen5139@gmail.com</t>
  </si>
  <si>
    <t>Yen's Corporation</t>
  </si>
  <si>
    <t>P-500-21200-469023</t>
  </si>
  <si>
    <t xml:space="preserve">Manager </t>
  </si>
  <si>
    <t>24 months work experience required as sales manager in restaurant industry.</t>
  </si>
  <si>
    <t>Plumeria Avenue, Garapan</t>
  </si>
  <si>
    <t>CNMI &amp; Federal taxes</t>
  </si>
  <si>
    <t>C-500-21287-646572</t>
  </si>
  <si>
    <t xml:space="preserve">Marianas Management Corporation </t>
  </si>
  <si>
    <t>P-500-21230-528873</t>
  </si>
  <si>
    <t>General Maintenance</t>
  </si>
  <si>
    <t>POSITION SUMMARY: Under general supervision, performs a variety of general maintenance duties which include electrical, mechanical, carpentry, and construction in the maintenance
and repair of apartment building facilities and equipment.
EDUCATION: Completion of high school/GED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</si>
  <si>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Marianas Management Corporation</t>
  </si>
  <si>
    <t>C-500-21213-494961</t>
  </si>
  <si>
    <t>SMJ CORPORATION</t>
  </si>
  <si>
    <t>MJ ROADSIDE VENDOR</t>
  </si>
  <si>
    <t>P.O. BOX 503944</t>
  </si>
  <si>
    <t>NAVARRO</t>
  </si>
  <si>
    <t>MARY ANN</t>
  </si>
  <si>
    <t>MERCADO</t>
  </si>
  <si>
    <t>AUTHORIZED REPRESENTATIVE</t>
  </si>
  <si>
    <t>smj.saipan@gmail.com</t>
  </si>
  <si>
    <t>Fishers and Related Fishing Workers</t>
  </si>
  <si>
    <t>P-500-21156-372354</t>
  </si>
  <si>
    <t>FISHERMAN</t>
  </si>
  <si>
    <t>Must be physically fit to handle duties of fisherman and can work on flexible hours. All applicants must be able to secure the CNMI Drivers License.</t>
  </si>
  <si>
    <t>TEXAS ROAD</t>
  </si>
  <si>
    <t>Navarro</t>
  </si>
  <si>
    <t>Mary Ann</t>
  </si>
  <si>
    <t>C-500-21217-503448</t>
  </si>
  <si>
    <t>Yongfeng Corporation</t>
  </si>
  <si>
    <t>Hanmi Hardware/Hanmi wholesales</t>
  </si>
  <si>
    <t>Chalan Pale Arnold, Garapan Village</t>
  </si>
  <si>
    <t>Shi</t>
  </si>
  <si>
    <t>Xiumei</t>
  </si>
  <si>
    <t>yongfengcorp@outlook.com</t>
  </si>
  <si>
    <t>P-500-21176-426167</t>
  </si>
  <si>
    <t>Customer service representative</t>
  </si>
  <si>
    <t>work schedule as follows:
8:00 AM to 12:00 PM, 2:00 PM to 5:00 PM. 7 hours a day.
Monday through Friday, 35 hours per week.</t>
  </si>
  <si>
    <t>per week exceed 40 hours, overtime rate $10.91 x 1.5=$16.365 per hour</t>
  </si>
  <si>
    <t>deduct all local and federal taxes (e.g. FICA)</t>
  </si>
  <si>
    <t>C-500-21242-551984</t>
  </si>
  <si>
    <t>C-500-21244-560161</t>
  </si>
  <si>
    <t>P-500-21202-476544</t>
  </si>
  <si>
    <t>Account Clerk</t>
  </si>
  <si>
    <t>Computer literate in Microsoft Office, Word, Excel, knowledge in POS or other accounting software.</t>
  </si>
  <si>
    <t xml:space="preserve">CNMI Taxes and FICA </t>
  </si>
  <si>
    <t>C-500-21300-670201</t>
  </si>
  <si>
    <t>Determination Issued - Rejected</t>
  </si>
  <si>
    <t>CHAPTER 2, CHAPTER 7 AND FICA EMPLOYEE SHARE</t>
  </si>
  <si>
    <t>C-500-21273-615283</t>
  </si>
  <si>
    <t xml:space="preserve">TAMUNING </t>
  </si>
  <si>
    <t>Receptionists and Information Clerks</t>
  </si>
  <si>
    <t>P-500-21243-554649</t>
  </si>
  <si>
    <t>OFFICE &amp; ADMINISTRATIVE SUPPORT WORKERS, ALL OTHERS</t>
  </si>
  <si>
    <t>C-500-21300-669886</t>
  </si>
  <si>
    <t>P-500-21202-474073</t>
  </si>
  <si>
    <t>At least 12 months of experience as a cook. Familiar in cooking Filipino dishes that is on the menu of the restaurant.</t>
  </si>
  <si>
    <t>cnmi and fica taxes</t>
  </si>
  <si>
    <t>C-500-21264-595469</t>
  </si>
  <si>
    <t>DONG A CORPORATION</t>
  </si>
  <si>
    <t>DONG A WHOLESALE &amp; HANA TRADING</t>
  </si>
  <si>
    <t>LOWER BASE PUERTO RICO VILLAGE</t>
  </si>
  <si>
    <t>DONG KYU</t>
  </si>
  <si>
    <t>dongaspn@gmail.com</t>
  </si>
  <si>
    <t>P-500-21231-531823</t>
  </si>
  <si>
    <t>DRIVERS/SALES WORKERS</t>
  </si>
  <si>
    <t xml:space="preserve">Knowledge of principles and methods for showing, promoting, selling products and services. Knowledge of business and management principles involved in strategic planning. Proven experience in sales. Understanding of the sales process and dynamics. Actively looking for ways to provide customer service. Talking to others and understand information effectively with both customers and suppliers. Valid driver's license is required for this position. </t>
  </si>
  <si>
    <t>C-500-21324-717724</t>
  </si>
  <si>
    <t>Marianas Repairs Company, Inc.</t>
  </si>
  <si>
    <t>PO Box 502690</t>
  </si>
  <si>
    <t>Heras</t>
  </si>
  <si>
    <t>Carlos</t>
  </si>
  <si>
    <t>Lacson</t>
  </si>
  <si>
    <t>hochalo13@hotmail.com</t>
  </si>
  <si>
    <t>P-500-21218-508501</t>
  </si>
  <si>
    <t>Heavy Equipment Mechanic</t>
  </si>
  <si>
    <t xml:space="preserve">Proven work experience as a Diesel or Heavy Equipment Mechanic.
Understanding of computer testing technologies.
Ability to lift heavy machinery.
Extensive knowledge of diesel engines and construction equipment.
Ability to work after-hours if required.
Good communication skills.
</t>
  </si>
  <si>
    <t>Chalan Pale Arnold Middle Road</t>
  </si>
  <si>
    <t>C-500-21259-586975</t>
  </si>
  <si>
    <t>SAINT TRADING COMPANY, INC</t>
  </si>
  <si>
    <t>VELASQUES</t>
  </si>
  <si>
    <t>CHALAN MOSIGNOR GUERRERO</t>
  </si>
  <si>
    <t>P-500-21202-474258</t>
  </si>
  <si>
    <t>CUSTOMER SERVICE ESPECIALIST</t>
  </si>
  <si>
    <t xml:space="preserve">Knowledge of customer reviews and assessments. Knowledge of principles and processes for providing customer and personal services. This includes customer needs assessment, meeting quality standards for services, and evaluation of customer satisfaction.  Knowledge of administrative and clerical procedures and systems such as word processing, managing files and records, and other office procedures and terminology. </t>
  </si>
  <si>
    <t>CHALAN ONSIGNOR GUERRERO</t>
  </si>
  <si>
    <t>overtime rate applies in excess of 40 hours per week</t>
  </si>
  <si>
    <t>Deductions from pay will be CNMI Withholding Tax, Federal withholding Tax, Social Security and Medicare Contributions.   Employer will assist employees in securing board and lodging at no cost.</t>
  </si>
  <si>
    <t>C-500-21313-693938</t>
  </si>
  <si>
    <t xml:space="preserve">SUWASO CORPORATION </t>
  </si>
  <si>
    <t xml:space="preserve">CORAL OCEAN GOLF RESORT </t>
  </si>
  <si>
    <t>AS GONNO ROAD, AGIGAN POINT</t>
  </si>
  <si>
    <t>P.O BOX 501160, SAIPAN</t>
  </si>
  <si>
    <t>KOBLERVILLE</t>
  </si>
  <si>
    <t>EUN PYUNG</t>
  </si>
  <si>
    <t xml:space="preserve">GENERAL MANAGER </t>
  </si>
  <si>
    <t>humanresources@cogrsaipan.com</t>
  </si>
  <si>
    <t>Hotel, Motel, and Resort Desk Clerks</t>
  </si>
  <si>
    <t>P-500-21175-423193</t>
  </si>
  <si>
    <t xml:space="preserve">GUEST SERVICE REPRESENTATIVE </t>
  </si>
  <si>
    <t>1.	TAKE SOCIAL PERCEPTIVENESS BY UNDERSTANDING GUEST REACTIONS IN A SITUATION. OPEN TO TALK TO GUEST TO CONVEY INFORMATION EFFECTIVELY.
SERVICE ORIENTED PERSON TRYING TO OFFER OR LOOK FOR
2.	RESOURCES TO HELP AND ASSIST GUEST IN THE HOTEL. TIME MANAGEMENT, ATTENTIVE AND ACTIVE IN LISTENING GUEST QUESTIONS AS APPROPRIATE.
KNOWLEDGE IN COMPLEX PROBLEM OR GUEST COMPLAIN
3.	SOLVING, COORDINATING AND CREATING JUDGMENT IN DECISION MAKING.
4.	MUST BE ABLE TO WRITE AND READ ENGLISH LANGUAGE, KNOWLEDGE IN HOTEL OPERA SYSTEM IS AN ADVANTAGE.
5.	COMPUTER PROFICIENCY AND EMAIL COMMUNICATION SKILLS IS REQUIRED.
6.	BE ABLE TO STAND FOR PROLONGED PERIOD OF TIME.
7.	WILLING TO WORK IN FLEXIBLE SHIFTS, DAYS, EVENINGS, WEEKENDS AND HOLIDAYS.</t>
  </si>
  <si>
    <t xml:space="preserve">All CNMI and Federal Income Taxes required by law. </t>
  </si>
  <si>
    <t>C-500-21248-566463</t>
  </si>
  <si>
    <t>Saipan City Taxi Association, Inc.</t>
  </si>
  <si>
    <t>P.O. Box 505846</t>
  </si>
  <si>
    <t>Rahaman</t>
  </si>
  <si>
    <t>Ziaur</t>
  </si>
  <si>
    <t>PO Box 505846</t>
  </si>
  <si>
    <t>811ziaurrahaman@gmail.com</t>
  </si>
  <si>
    <t>Taxi Drivers and Chauffeurs</t>
  </si>
  <si>
    <t>P-500-21181-435249</t>
  </si>
  <si>
    <t>Taxi Driver and Chauffeurs</t>
  </si>
  <si>
    <t>Must be a holder of a valid CNMI Driver's License and Taxi Operators Identification Card (a.k.a. Taxi Operator License) and must meet all the legal requirements for  issuance of such license.</t>
  </si>
  <si>
    <t>P.O. Box 505648</t>
  </si>
  <si>
    <t>All applicable CNMI &amp; Federal Taxes</t>
  </si>
  <si>
    <t>C-500-21249-566877</t>
  </si>
  <si>
    <t>WVC Incorporation</t>
  </si>
  <si>
    <t>WVC Electronics</t>
  </si>
  <si>
    <t>P.O. Box 503880</t>
  </si>
  <si>
    <t>Wifredo</t>
  </si>
  <si>
    <t>Electronic Home Entertainment Equipment Installers and Repairers</t>
  </si>
  <si>
    <t>P-500-21216-501513</t>
  </si>
  <si>
    <t>Electronic Technician</t>
  </si>
  <si>
    <t xml:space="preserve">Certificate of Employment of at least 24 months experience and Police Clearance are applied equally to both U.S. workers and CW-1 workers.
Health Certificate issued from Saipan Health Clinic are required and are applicable for both U.S. and foreign workers.
</t>
  </si>
  <si>
    <t>Unit 3, ACE 2 Bldg.</t>
  </si>
  <si>
    <t>CNMI Wage &amp; Salary Tax ; FICA</t>
  </si>
  <si>
    <t>C-500-21239-549105</t>
  </si>
  <si>
    <t>TRIPLE J SAIPAN, INC.</t>
  </si>
  <si>
    <t>PAYLESS SUPER FRESH TRUCKLOAD STORE</t>
  </si>
  <si>
    <t>BRIGIDA ST., BEACH ROAD</t>
  </si>
  <si>
    <t>CHALAN KANOA, P.O. BOX 500487</t>
  </si>
  <si>
    <t>ADA</t>
  </si>
  <si>
    <t>FRANCISCO</t>
  </si>
  <si>
    <t>SEMAN</t>
  </si>
  <si>
    <t>Butchers and Meat Cutters</t>
  </si>
  <si>
    <t>P-500-21208-484700</t>
  </si>
  <si>
    <t>MEAT CUTTER</t>
  </si>
  <si>
    <t>MUST BE A HIGH SCHOOL GRADUATE. MUST HAVE AT LEAST 3 MONTHS WORK EXPERIENCE IN WHOLESALE FOOD INDUSTRY. MUST HAVE FULL KNOWLEDGE AND EXPERIENCE OF A MEAT DEPARTMENT OPERATIONS AND SKILLS. ABILITY TO WORK INDEPENDENTLY.</t>
  </si>
  <si>
    <t>BEACH ROAD, CHALAN KANOA</t>
  </si>
  <si>
    <t>P.O. BOX 500487</t>
  </si>
  <si>
    <t>CNMI Tax and FICA Tax</t>
  </si>
  <si>
    <t>C-500-21238-546267</t>
  </si>
  <si>
    <t>P-500-21203-476951</t>
  </si>
  <si>
    <t>HEAVY EQUIPMENT MECHANIC</t>
  </si>
  <si>
    <t>C-500-21230-528958</t>
  </si>
  <si>
    <t>P-500-21188-447181</t>
  </si>
  <si>
    <t>LICENSED PRACTICAL  AND LICENSED VOCATIONAL NURSES</t>
  </si>
  <si>
    <t>C-500-21217-504976</t>
  </si>
  <si>
    <t>CNMI Jing's Investment Developing Inc</t>
  </si>
  <si>
    <t>Jing Tour</t>
  </si>
  <si>
    <t>PMB 492 PO Box 10003 Saipan MP 96950</t>
  </si>
  <si>
    <t>Unit 1-3 Ground Floor of 2 story Bldg across J's Restaurant</t>
  </si>
  <si>
    <t>Jing</t>
  </si>
  <si>
    <t>Yuan</t>
  </si>
  <si>
    <t>Treasurer</t>
  </si>
  <si>
    <t xml:space="preserve">PMB 492 PO Box 10003 </t>
  </si>
  <si>
    <t>Unit 1-3 Ground Floor of 2 story Bldg across J's restaurant</t>
  </si>
  <si>
    <t>jingyuan1214@aliyun.com</t>
  </si>
  <si>
    <t>P-500-21111-243719</t>
  </si>
  <si>
    <t>Must be fluent in English and Chinese for speaking, reading and writing</t>
  </si>
  <si>
    <t>local and federal tax</t>
  </si>
  <si>
    <t>C-500-21197-465773</t>
  </si>
  <si>
    <t>NIRMAL GOMES</t>
  </si>
  <si>
    <t>USB GROUND MAINTENANCE</t>
  </si>
  <si>
    <t>PO BOX 502469</t>
  </si>
  <si>
    <t>GOMES</t>
  </si>
  <si>
    <t>NIRMAL</t>
  </si>
  <si>
    <t>PO BOX</t>
  </si>
  <si>
    <t>usbgeneralmaintenance.gomes@gmail.com</t>
  </si>
  <si>
    <t>P-500-21158-373073</t>
  </si>
  <si>
    <t>GROUND MAINTENANCE WORKER</t>
  </si>
  <si>
    <t>3  MONTHS PRIOR RELATED ORING EXPERIENCE. KNOWLEDGEABLE IN USING BUSHCUTTING EQUIPMENT AND OTHER GROUND MAINTENANCE TOOLS. MUST HAVE THE ABILITY TO STAND FOR LONG HOURS
OUTDOORS while doing groundwork. MUST have no criminal records -background checking will be applied to all applicants regardless of nationality, gender, sex or status</t>
  </si>
  <si>
    <t>CHALAN KANOA ST</t>
  </si>
  <si>
    <t>all applicable CNMI and federal tax deductions</t>
  </si>
  <si>
    <t>gomes</t>
  </si>
  <si>
    <t>nirmal</t>
  </si>
  <si>
    <t>na</t>
  </si>
  <si>
    <t>usb ground maintenance</t>
  </si>
  <si>
    <t>C-500-21239-549744</t>
  </si>
  <si>
    <t>Education Requirement: High School Diploma/GED
Work Experience: 3 months of previous work-related experience Special Requirements: Must be able to work night, weekend, and holidays. Must be able to walk, stand, lift, and carry objects. Must be able to work under pressure and during inclement weather. Previous work-related skill and knowledge is required for this occupation.</t>
  </si>
  <si>
    <t>C-500-21215-497762</t>
  </si>
  <si>
    <t>JET HOLDING COMPANY</t>
  </si>
  <si>
    <t>J'S RESTAURANT I &amp; II,  AIPAN BOWLING CENTER</t>
  </si>
  <si>
    <t>JUAN</t>
  </si>
  <si>
    <t>jet.acctg@pticom.com</t>
  </si>
  <si>
    <t>P-500-21112-248198</t>
  </si>
  <si>
    <t>Bachelors Degree in Accounting, 3 years experience, knowledge of Peachtree and other relevant computer application. Able to work independently, proficiency in Microsoft application and ability to communicate both orally and in writing. Must be able to perform accounting task outlined in Job duties.</t>
  </si>
  <si>
    <t>C-500-21251-569924</t>
  </si>
  <si>
    <t>Dhanzel Corporation</t>
  </si>
  <si>
    <t>P.O Box 502457</t>
  </si>
  <si>
    <t>Jacolbe</t>
  </si>
  <si>
    <t>Danilo</t>
  </si>
  <si>
    <t>Operations Manager</t>
  </si>
  <si>
    <t>P.O Box 502457 CK</t>
  </si>
  <si>
    <t>DLCconstructionspn@gmail.com</t>
  </si>
  <si>
    <t>P-500-21221-511387</t>
  </si>
  <si>
    <t xml:space="preserve">Proven 12 months work experience is required. Computer literate in excel, word. knowledgeable  of accounting software like Quickbooks. </t>
  </si>
  <si>
    <t xml:space="preserve">Middle Road Chalan Laulau Village </t>
  </si>
  <si>
    <t>CNMI Taxes and FICA Taxes</t>
  </si>
  <si>
    <t>DLCCONSTRUCTIONSPN@GMAIL.COM</t>
  </si>
  <si>
    <t>DHANZEL CORPORATION</t>
  </si>
  <si>
    <t>C-500-21221-511109</t>
  </si>
  <si>
    <t>ERNESTO SANTOS LICOP</t>
  </si>
  <si>
    <t>ERNEST DELIGHTS</t>
  </si>
  <si>
    <t>P.O. BOX 503882</t>
  </si>
  <si>
    <t>LICOP</t>
  </si>
  <si>
    <t>BERNARDO OLIVER</t>
  </si>
  <si>
    <t>CAMBA</t>
  </si>
  <si>
    <t>SUPERVISOR</t>
  </si>
  <si>
    <t>Xandercreations670@gmail.com</t>
  </si>
  <si>
    <t>P-500-21178-428432</t>
  </si>
  <si>
    <t>WORK EXPERIENCE IN  BAKING WITH CERTIFICATE.</t>
  </si>
  <si>
    <t>719 ALAGUAN ST. KOBLERVILLE VILLAGE</t>
  </si>
  <si>
    <t xml:space="preserve">Chapter 2, Chapter 7 (if applicable) FICA: Social Security and Medicare </t>
  </si>
  <si>
    <t>C-500-21209-487131</t>
  </si>
  <si>
    <t>D H CO., LTD.</t>
  </si>
  <si>
    <t>P.O. BOX 503362</t>
  </si>
  <si>
    <t>EUN SOO</t>
  </si>
  <si>
    <t>Travel Guides</t>
  </si>
  <si>
    <t>P-500-21180-431048</t>
  </si>
  <si>
    <t>TOUR MANAGER</t>
  </si>
  <si>
    <t>Ability to get well with people. Ability to work under pressure and cope with emergencies. Knowledge related to travel documents, medical insurance, airline ticketing &amp; luggage rules, hotel &amp; accommodations rules. Knowledge related to history, arts &amp; cultures, people, tourists destinations, geography &amp; food about destinations in all the country of travel.</t>
  </si>
  <si>
    <t>Hafa Adai Ave., Dandan Village</t>
  </si>
  <si>
    <t>CNMI TAX</t>
  </si>
  <si>
    <t>C-500-21286-641180</t>
  </si>
  <si>
    <t>P-500-21203-477007</t>
  </si>
  <si>
    <t>Hairdresser</t>
  </si>
  <si>
    <t>Must know the duties and responsibilities as a Hairdresser and needs to know what's the customers style and wants to make them satisfied.</t>
  </si>
  <si>
    <t>689-A Koblerville Road, Koblerville Village</t>
  </si>
  <si>
    <t>C-500-21333-727612</t>
  </si>
  <si>
    <t>CNMI &amp; FEDERAL TAXES</t>
  </si>
  <si>
    <t>C-500-21315-699017</t>
  </si>
  <si>
    <t>YUTA CORPORATION</t>
  </si>
  <si>
    <t>YUTA TOUR AGENCY</t>
  </si>
  <si>
    <t>SUGARKING ROAD CHINATOWN VILLAGE</t>
  </si>
  <si>
    <t>PO BOX 7487 SVRB SAIPAN MP 96950</t>
  </si>
  <si>
    <t>yutarealtor@hotmail.com</t>
  </si>
  <si>
    <t>P-500-21285-638037</t>
  </si>
  <si>
    <t>Knowledge of historical events and their causes, indicators and effects on civilizations and cultures. Knowledge of business principles. Involved in strategic planning, resource allocation, human resources modelling, leadership technique, production methods and coordination of people and resources.</t>
  </si>
  <si>
    <t>C-500-21333-727683</t>
  </si>
  <si>
    <t>C-500-21293-655385</t>
  </si>
  <si>
    <t>World Corporation</t>
  </si>
  <si>
    <t>Saipan World Resort</t>
  </si>
  <si>
    <t>PO Box 500066</t>
  </si>
  <si>
    <t>Ham</t>
  </si>
  <si>
    <t>Jun</t>
  </si>
  <si>
    <t>Human Resources Manager</t>
  </si>
  <si>
    <t>junham@hanwha.com</t>
  </si>
  <si>
    <t>Concierges</t>
  </si>
  <si>
    <t>P-500-21158-373014</t>
  </si>
  <si>
    <t>Guest Relations Officer</t>
  </si>
  <si>
    <t>Beach Road Susupe</t>
  </si>
  <si>
    <t>FICA, Chapter 2, and Chapter 7</t>
  </si>
  <si>
    <t>C-500-21305-678258</t>
  </si>
  <si>
    <t>P-500-21259-586821</t>
  </si>
  <si>
    <t>HEAVY AND TRACTOR-TRAILER TRUCK DRIVERS</t>
  </si>
  <si>
    <t>C-500-21320-707120</t>
  </si>
  <si>
    <t>DAMA DE NOCHT ST. GARAPAN</t>
  </si>
  <si>
    <t>All mandated CNMI and Federal Payroll taxes</t>
  </si>
  <si>
    <t>C-500-21308-686241</t>
  </si>
  <si>
    <t>C-500-21308-686288</t>
  </si>
  <si>
    <t>C-500-21230-531563</t>
  </si>
  <si>
    <t>C-500-21204-479634</t>
  </si>
  <si>
    <t>C PACIFIC CORPORATION</t>
  </si>
  <si>
    <t>FIVE STAR BUILDERS</t>
  </si>
  <si>
    <t>P-500-21110-239151</t>
  </si>
  <si>
    <t>Associates Degree in Architectural or related field of study. With 2  years relevant work experience as Architectural Drafter in a Construction company. Must have a knowledge of design techniques, tools, and principles involved in production of precision technical plans, drawings, and models. Knowledge of materials, methods, and the tools involved in the construction or repair of houses, buildings, or other structures.</t>
  </si>
  <si>
    <t>C-500-21300-670110</t>
  </si>
  <si>
    <t>C-500-21263-595214</t>
  </si>
  <si>
    <t>P.O. BOX 502473 SAIPAN</t>
  </si>
  <si>
    <t>FINA SISU</t>
  </si>
  <si>
    <t>P-500-21224-517222</t>
  </si>
  <si>
    <t>FITTER-WELDER</t>
  </si>
  <si>
    <t>Blueprint reading skills &amp; knowledge of welding machinery, electrical equipment and manual tools</t>
  </si>
  <si>
    <t>CNMI Withholding Tax and FICA Tax</t>
  </si>
  <si>
    <t>C-500-21194-457874</t>
  </si>
  <si>
    <t xml:space="preserve">Ability to follow instructions from supervisors or senior maintenance workers.
Knowledge of general carpentry and repair.
Ability to use hand tools and power tools.
</t>
  </si>
  <si>
    <t>Deductions will be CNMI Withholding tax, Federal Tax, Social Security and Medicare Contributions.  Housing will be provided for a monthly cost of $100.00 inclusive of utilities.  This offer is optional employees may look for a housing facility of their choice..</t>
  </si>
  <si>
    <t>C-500-21305-678213</t>
  </si>
  <si>
    <t>IGNACIO KING QUICHOCHO</t>
  </si>
  <si>
    <t>QUICHOCHO ENTERPRISES</t>
  </si>
  <si>
    <t>PO BOX 520210</t>
  </si>
  <si>
    <t>QUICHOCHO</t>
  </si>
  <si>
    <t>ikequichocho96950@gmail.com</t>
  </si>
  <si>
    <t>P-500-21160-381344</t>
  </si>
  <si>
    <t>KERIDAS RESTAURANT &amp; BBQ HOUSE</t>
  </si>
  <si>
    <t>C-500-21305-678257</t>
  </si>
  <si>
    <t>99 Cents Supermart, Inc.</t>
  </si>
  <si>
    <t>99 Cents Supermarket</t>
  </si>
  <si>
    <t>Chalan Pale Arnold Garapan Village</t>
  </si>
  <si>
    <t>P.O. Box 502651</t>
  </si>
  <si>
    <t>Yoon</t>
  </si>
  <si>
    <t>Hojin</t>
  </si>
  <si>
    <t>supermarket_99incorporated@yahoo.com</t>
  </si>
  <si>
    <t>P-500-21264-595394</t>
  </si>
  <si>
    <t>Retail Sales Person</t>
  </si>
  <si>
    <t>Must know how to use the computer and to compute for the percentage mark up of the item</t>
  </si>
  <si>
    <t>CNMI Taxes and Federal Taxes</t>
  </si>
  <si>
    <t>C-500-21272-612537</t>
  </si>
  <si>
    <t>C-500-21250-567260</t>
  </si>
  <si>
    <t>Boyer Trading Company, LLC</t>
  </si>
  <si>
    <t>GINEN SAIPAN</t>
  </si>
  <si>
    <t>P.O. Box 503007 Industrial Drive, Puerto Rico</t>
  </si>
  <si>
    <t>Alejandre</t>
  </si>
  <si>
    <t>Mercita</t>
  </si>
  <si>
    <t>alejandremercy@gmail.com</t>
  </si>
  <si>
    <t>P-500-21218-505982</t>
  </si>
  <si>
    <t>Requires an associate's degree; 24 months of experience for the occupation is required. Proficient in SAGE Accounting software. Knowledge of administrative and clerical procedures and systems such as word processing, managing files and records, designing forms, and other office procedures and terminology.</t>
  </si>
  <si>
    <t>CNMI Local Withholding Taxes (Chapters 2 &amp; 7); FICA Taxes (SS &amp; Medicare)</t>
  </si>
  <si>
    <t>C-500-21324-717897</t>
  </si>
  <si>
    <t>CNMI and Federal Tax</t>
  </si>
  <si>
    <t>Graphic Designers</t>
  </si>
  <si>
    <t>C-500-21267-604285</t>
  </si>
  <si>
    <t>PO BOX 502305</t>
  </si>
  <si>
    <t>LOT#22703*8 CHALAN PALE ARNOLD MIDDLE ROAD</t>
  </si>
  <si>
    <t>P-500-21230-529070</t>
  </si>
  <si>
    <t>KNOWLEDGE OF MACHINES AND TOOLS INCLUDING THEIR DESIGNS, USES REPAIR, AND MAINTENANCE. KNOWLEDGE OF PRINCIPLES AND PROCESSES FOR PROVIDING CUSTOMER AND PERSONAL SERVICES, INCLUDES CUSTOMER NEED ASSESSMENT, MEETING QUALITY STANDARDS FOR SERVICES, AND EVALUATION OF CUSTOMER SATISFACTION. COMPUTERS AND ELECTRONICS KNOWLEDGE OF CIRCUIT BOARDERS. PROCESSORS, CHIPS ELECTRONICS EQUIPMENT, AND COMPUTER HARDWARE AND SOFTWARE, INCLUDING APPLICATION AND PROGRAMMING.</t>
  </si>
  <si>
    <t>C-500-21230-529066</t>
  </si>
  <si>
    <t>MARIA THERESA</t>
  </si>
  <si>
    <t>VALENTINO</t>
  </si>
  <si>
    <t>P-500-21197-466171</t>
  </si>
  <si>
    <t>ABLE TO WORK QUICKLY UNDER PRESSURE. HIGH SCHOOL GRADUATE AND 12 MONTHS EXPERIENCE.</t>
  </si>
  <si>
    <t>WITHHOLDING TAX  AND FICA</t>
  </si>
  <si>
    <t>C-500-21229-528569</t>
  </si>
  <si>
    <t>C-500-21265-598466</t>
  </si>
  <si>
    <t>CORNELIO D ALOMIA</t>
  </si>
  <si>
    <t>TRIPLE R PACIFIC MOTOR SHOP</t>
  </si>
  <si>
    <t>PO BOX  503286</t>
  </si>
  <si>
    <t>ALOMIA</t>
  </si>
  <si>
    <t>CORNELIO</t>
  </si>
  <si>
    <t>triplerpacific.spn@gmail.com</t>
  </si>
  <si>
    <t>P-500-21175-423118</t>
  </si>
  <si>
    <t>12 months working experience as a cost estimator</t>
  </si>
  <si>
    <t>C-500-21249-566864</t>
  </si>
  <si>
    <t>Enhance Pacific Corporation</t>
  </si>
  <si>
    <t>Perfectly Set</t>
  </si>
  <si>
    <t>CEO</t>
  </si>
  <si>
    <t>P-500-21188-448006</t>
  </si>
  <si>
    <t>Accounting Staff</t>
  </si>
  <si>
    <t>College Diploma
Certificate of Employment
Police Clearance with no Derogatory record</t>
  </si>
  <si>
    <t>Unit 2, Ground Floor, M2M Bldg., Garapan St.</t>
  </si>
  <si>
    <t>C-500-21238-546693</t>
  </si>
  <si>
    <t>P-500-21136-317084</t>
  </si>
  <si>
    <t>Automotive Service Technicians &amp; Mechanics</t>
  </si>
  <si>
    <t>C-500-21217-504952</t>
  </si>
  <si>
    <t>C-500-21228-523351</t>
  </si>
  <si>
    <t xml:space="preserve">Gualo Rai </t>
  </si>
  <si>
    <t>P-500-21196-463304</t>
  </si>
  <si>
    <t>Architectural Drafter</t>
  </si>
  <si>
    <t>C-500-21243-554642</t>
  </si>
  <si>
    <t>P-500-21216-500448</t>
  </si>
  <si>
    <t>At least 36 months of work experience as computer user support specialist</t>
  </si>
  <si>
    <t>C-500-21237-543655</t>
  </si>
  <si>
    <t>P-500-21175-423134</t>
  </si>
  <si>
    <t>Must be hardworking. Must have 12 months work experience as a Waiter/Waitress</t>
  </si>
  <si>
    <t>CNMI LOCAL AND STATE TAXES, MEDICARE ,SS, AND ALL TAXES REQUIRED BY LAW</t>
  </si>
  <si>
    <t>C-500-21223-514662</t>
  </si>
  <si>
    <t>Golden Corporation</t>
  </si>
  <si>
    <t>Golden Corporation Apartment Rental</t>
  </si>
  <si>
    <t>P.O. Box 505339</t>
  </si>
  <si>
    <t>TOLIN</t>
  </si>
  <si>
    <t>LORENZO</t>
  </si>
  <si>
    <t>ORGANISTA</t>
  </si>
  <si>
    <t>PO BOX 505339</t>
  </si>
  <si>
    <t>goldencorp216@gmail.com</t>
  </si>
  <si>
    <t>P-500-21196-462989</t>
  </si>
  <si>
    <t>Maids and Housekeeping cleaners</t>
  </si>
  <si>
    <t>Can operate Housekeeping equipment.</t>
  </si>
  <si>
    <t>Beach Road, Chalan Piao Village</t>
  </si>
  <si>
    <t>chapter 2, fica med and fica sss</t>
  </si>
  <si>
    <t>C-500-21280-630027</t>
  </si>
  <si>
    <t>GLOBAL SOURCING LLC</t>
  </si>
  <si>
    <t>P.O. BOX 505912</t>
  </si>
  <si>
    <t>BERNARDO</t>
  </si>
  <si>
    <t>FEDERICO JR.</t>
  </si>
  <si>
    <t>SURATOS</t>
  </si>
  <si>
    <t>MEMBER</t>
  </si>
  <si>
    <t>globalsourcingllc96950@gmail.com</t>
  </si>
  <si>
    <t>P-500-21238-546683</t>
  </si>
  <si>
    <t>TRAVEL AGENT</t>
  </si>
  <si>
    <t>MUST HAVE PRIOR EXPERIENCE AS TRAVEL AGENT FOR BOTH US AND CW-1 WORKER</t>
  </si>
  <si>
    <t>WHISPERING PALMS PLATA DRIVE CHALAN KIYA</t>
  </si>
  <si>
    <t>CHAPTER 2, CHAPTER 7 &amp; FICA EMPLOYEE SHARE</t>
  </si>
  <si>
    <t>Le Queen Printing, Inc.</t>
  </si>
  <si>
    <t>Texas Road, Chalan Kanoa (Across CK Headstart)</t>
  </si>
  <si>
    <t>C-500-21283-635471</t>
  </si>
  <si>
    <t>C-500-21288-646911</t>
  </si>
  <si>
    <t>SALT &amp; BARBER LLC</t>
  </si>
  <si>
    <t>GRD FLR HOME VIDEO BLDG GARAPAN BEACH ROA</t>
  </si>
  <si>
    <t>TAIJERON</t>
  </si>
  <si>
    <t>JAMIKA</t>
  </si>
  <si>
    <t>PMB 203 BOX 10001</t>
  </si>
  <si>
    <t>saltnbarber.spn@gmail.com</t>
  </si>
  <si>
    <t>P-500-21158-373135</t>
  </si>
  <si>
    <t>EXCELLENT CUSTOMER SERVICING SKILLS TO BUILD COMFORTABLE RELATIONSHIPS WITH CLIENTS, LISTENING CAREFULLY TO THEIR REQUESTS OR CONCERNS.
EXCELLENT HAND-EYE COORDINATION IS NEEDED TO SAFELY HANDLE SMALL, SHARP COSMETIC TOOLS AND SMOOTHLY APPLY MAKEUP AND POLISH
ABLE TO SPEND HOURS ON THEIR FEET.
ADAPTABLE AND MUST STAY ON TOP OF THE LATEST INDUSTRY AND CULTURAL TRENDS</t>
  </si>
  <si>
    <t>GRD  FLOOR HOME VIDEO BLDG GARAPAN SAIPAN</t>
  </si>
  <si>
    <t>ALL APPLICABLE CNMI &amp; FEDERAL TAX DEDUCTIONS</t>
  </si>
  <si>
    <t xml:space="preserve">EUN PYUNG </t>
  </si>
  <si>
    <t>C-500-21257-581417</t>
  </si>
  <si>
    <t>XULIN'S AMERICANTCROP</t>
  </si>
  <si>
    <t>MARKET</t>
  </si>
  <si>
    <t xml:space="preserve">SECRETARY </t>
  </si>
  <si>
    <t>P-500-21222-511815</t>
  </si>
  <si>
    <t xml:space="preserve">store maintenance </t>
  </si>
  <si>
    <t>At least 24 months of continuous maintenance experience</t>
  </si>
  <si>
    <t>C-500-21271-609560</t>
  </si>
  <si>
    <t xml:space="preserve">LAM </t>
  </si>
  <si>
    <t>U.S. and foreign workers must be proficient with personal computers, with knowledge of MS Excel &amp; Word and other design software.</t>
  </si>
  <si>
    <t>GAVINLAM44@GMAIL.COM</t>
  </si>
  <si>
    <t>C-500-21238-546258</t>
  </si>
  <si>
    <t>P-500-21203-476937</t>
  </si>
  <si>
    <t>CIVIL ENGINEERING TECHNICIAN</t>
  </si>
  <si>
    <t>Proficient in AutoCAD 2D, Microsoft Office (Word, Excel, Power Point) and Civil 3D software.</t>
  </si>
  <si>
    <t>C-500-21231-534362</t>
  </si>
  <si>
    <t>SMILE MARIANAS INC</t>
  </si>
  <si>
    <t>UNIT 210 CDA BUILDING BEACH ROAD SAN JOSE</t>
  </si>
  <si>
    <t>COOMERCIAL CLEANER</t>
  </si>
  <si>
    <t>UNIT 210, CDA Building Beach Road San Jose</t>
  </si>
  <si>
    <t>C-500-21208-484634</t>
  </si>
  <si>
    <t>Harvest Mart/3Kings Market/3Kings Market Too!</t>
  </si>
  <si>
    <t>1 Songsong Village</t>
  </si>
  <si>
    <t># 966</t>
  </si>
  <si>
    <t xml:space="preserve">1 Songsong Village </t>
  </si>
  <si>
    <t>P-500-21172-413407</t>
  </si>
  <si>
    <t>Sales Supervisor</t>
  </si>
  <si>
    <t>Knowledge in Microsoft Office Applications; Able to operate cash registers and Point-of-Sale Terminals; Credit card processing machines and operate 12-key calculator.</t>
  </si>
  <si>
    <t>Sinapalo 1 Village</t>
  </si>
  <si>
    <t>Local and federal taxes that is consistent and pertinent to U.S. Federal and CNMI laws (e.g. Chapter 2, Chapter 7, SS, and Medicare)</t>
  </si>
  <si>
    <t>C-500-21265-598306</t>
  </si>
  <si>
    <t>CHALAN MONSIGNOR GUERRERO LOT #397-2</t>
  </si>
  <si>
    <t>P-500-21235-537647</t>
  </si>
  <si>
    <t>GENERAL AND OPERATIONS MANAGER</t>
  </si>
  <si>
    <t>At least two (2) years of work experience in wholesale business, Computer Literate and in finance.</t>
  </si>
  <si>
    <t>C-500-21217-503793</t>
  </si>
  <si>
    <t>All  Applicable CNMI and Federal Taxes</t>
  </si>
  <si>
    <t>811ziauurahaman@gmail.com</t>
  </si>
  <si>
    <t>C-500-21294-658325</t>
  </si>
  <si>
    <t>Meridian Land Surveying, LLC</t>
  </si>
  <si>
    <t xml:space="preserve">Unit 203, Gualo Rai Center Bldg 1 </t>
  </si>
  <si>
    <t>Unit 203, Gualo Rai Center Bldg. 1</t>
  </si>
  <si>
    <t>mlsllc.spn@gmail.com</t>
  </si>
  <si>
    <t>Surveying Technicians</t>
  </si>
  <si>
    <t>P-500-21215-497610</t>
  </si>
  <si>
    <t>Instrument Man (I-Man)</t>
  </si>
  <si>
    <t>Must be able to operate a standard surveying equipment such as Total Station, GPS and Digital Level. 
Must have an Associate Degree in Civil / Geodetic Engineering.</t>
  </si>
  <si>
    <t>Withholding tax; SS/Med taxes</t>
  </si>
  <si>
    <t>C-500-21306-680854</t>
  </si>
  <si>
    <t>CWM TRUST REAL ESTATE DEVELOPMENT</t>
  </si>
  <si>
    <t>P-500-21274-618350</t>
  </si>
  <si>
    <t>MUST KNOW HOW TO DISPLAY INTERGRETY IN BOOKKEEPING ACTIVITIES. EXCELLENT ORGANIZATIONAL SKILLS.  SAGE ACCOUNTING SOFTWARE PROFICIENT.</t>
  </si>
  <si>
    <t>C-500-21250-567129</t>
  </si>
  <si>
    <t>Quality Automotive Tech/Quality AC</t>
  </si>
  <si>
    <t>P-500-21216-500516</t>
  </si>
  <si>
    <t>AUTOMOTIVE SERVICE TECHNICIAN AND MECHANIC</t>
  </si>
  <si>
    <t>Must have 12 months minimum worked experience as Automotive Service Technicians and Mechanic. An automotive technician must be aware of the hazards of his job and take precautions to prevent accidents both the auto he is repairing and for his own safety. While the repair shop is often well lighted, the job is often dirty and greasy.  Must be physically fit  enough to reach into the automobiles engine to make necessary repairs.  The job  does require some lifting of heavy materials.  Must be able to listen to the customers' description of their automobiles problem and determine how to proceed with its repair.  Able to answer customers' questions in a polite and clear manner. Ability to operate all auto repair tools and knowledge of diagnostic tools and equipment a must.</t>
  </si>
  <si>
    <t>C-500-21248-566539</t>
  </si>
  <si>
    <t>Signsational</t>
  </si>
  <si>
    <t>Beach Road, Tun Segundo St., Chalan Kanoa</t>
  </si>
  <si>
    <t>Sikayun</t>
  </si>
  <si>
    <t>Edward</t>
  </si>
  <si>
    <t>Manager</t>
  </si>
  <si>
    <t>signsational2017@gmail.com</t>
  </si>
  <si>
    <t>P-500-21214-495126</t>
  </si>
  <si>
    <t>Graphic Designer</t>
  </si>
  <si>
    <t xml:space="preserve">Employer will provide employee all software &amp; hardware to perform duties.
Computer Aided Design CAD Software
Autodesk AutoCAD; Bentley MicroStation; Dassault Systemes CATIA; PTC Creo Parametric
Desktop Publishing Software
Adobe Systems Adobe FrameMaker; Adobe Systems Adobe InDesign; Microsoft Publisher; QuarkXPress
Graphics or Photo Imaging Software
Adobe Systems Adobe Photoshop; Corel CorelDraw Graphics Suite; Microsoft Visio; Trimble SketchUp Pro
Video creation and editing software
Adobe Systems Adobe AfterEffects; Apple Final Cut Pro; MAXON CINEMA 4D; YouTube
Web platform development software
AJAX; Drupal; Hypertext markup language HTML; JavaScript
Work related experience. Able to operate wide format printing machine &amp; service printing machine.
</t>
  </si>
  <si>
    <t>Applicable CNMI &amp; Federal Tax</t>
  </si>
  <si>
    <t>C-500-21195-460440</t>
  </si>
  <si>
    <t>S-103 Tower Palace, Gualo Rai</t>
  </si>
  <si>
    <t>PO Box 505093</t>
  </si>
  <si>
    <t>RIVERA</t>
  </si>
  <si>
    <t>CRISPINO</t>
  </si>
  <si>
    <t>TABIA</t>
  </si>
  <si>
    <t>CRIS@ROYAL-PACIFICEXPRESS.COM</t>
  </si>
  <si>
    <t>P-500-21080-162872</t>
  </si>
  <si>
    <t>MAINTENANACE AND REPAIR WORKER, GENERAL</t>
  </si>
  <si>
    <t>HIGH SCHOOL OR EQUIVALENT OF 1 YEAR YEAR EXPERIENCE . SKILLED IN ALL ASPECT OF BUILDING MAINTENANCE BASIC ELECTRICAL AND MECHANICAL BACKGROUND IS A PLUS.</t>
  </si>
  <si>
    <t>C-500-21300-670122</t>
  </si>
  <si>
    <t>C-500-21250-567230</t>
  </si>
  <si>
    <t>MATILDE LG. FEJERAN</t>
  </si>
  <si>
    <t>LAND LEASE/ HOUSE RENTAL/ RETAIL LOCAL PRODUCE &amp; FISH</t>
  </si>
  <si>
    <t>Chalan Kiya</t>
  </si>
  <si>
    <t>Matilde</t>
  </si>
  <si>
    <t>LG</t>
  </si>
  <si>
    <t>Business Owner</t>
  </si>
  <si>
    <t>matilde53111@gmail.com</t>
  </si>
  <si>
    <t>P-500-21180-431213</t>
  </si>
  <si>
    <t>FARMERS</t>
  </si>
  <si>
    <t>FEJERAN LAN CHALAN KIYA</t>
  </si>
  <si>
    <t>CHALAN KIYA</t>
  </si>
  <si>
    <t>FEDERAL TAX (FICA-SS &amp; MED) LOCAL TAX (CHAP2 &amp; CHAP 7)</t>
  </si>
  <si>
    <t>C-500-21264-595721</t>
  </si>
  <si>
    <t>At least 3 months working experience. High School graduate. Knows how to make different kind of dishes. Knows how to make different kinds of snacks and desserts. Knows how to measure and assemble ingredients for menu items. Maintain accurate food inventories. Knowledge in cooking. Ensure that the food preparation area and the kitchen are sanitized at the end of the shift.</t>
  </si>
  <si>
    <t>C-500-21300-669829</t>
  </si>
  <si>
    <t>C-500-21229-525991</t>
  </si>
  <si>
    <t>MJ VISIONS, INC.</t>
  </si>
  <si>
    <t>TOPNOTCH</t>
  </si>
  <si>
    <t>QUARTER MASTER ROAD</t>
  </si>
  <si>
    <t>Chalan Lau lau</t>
  </si>
  <si>
    <t>Dela Torre</t>
  </si>
  <si>
    <t>Ma. Rosario</t>
  </si>
  <si>
    <t>Savella</t>
  </si>
  <si>
    <t>President/Director</t>
  </si>
  <si>
    <t>Quarter Master Road</t>
  </si>
  <si>
    <t>Chalan Lau Lau</t>
  </si>
  <si>
    <t>topnotchspn@gmail.com</t>
  </si>
  <si>
    <t>P-500-21147-348382</t>
  </si>
  <si>
    <t>Graphics Designers</t>
  </si>
  <si>
    <t>Job requires knowledge of Corel Coreldraw Graphics Suite, Photoshop, Adobe Illustrator, Microsoft Operating System and Google Drive. Job requires knowledge of integration of Corel Coreldraw Graphic Suite software into Universal Laser System Engraving and Cutting and Epson Sublimation Printer.</t>
  </si>
  <si>
    <t>C-500-21229-528624</t>
  </si>
  <si>
    <t>P-500-21132-309371</t>
  </si>
  <si>
    <t>Accountant</t>
  </si>
  <si>
    <t>Bachelor degree in Accounting .Mininum of four (4) years of accounting experience with strong background in bookkeeping .Knowledgeable in Quickbooks accounting software and MS Office applications particularly on Excel, Word and PowerPoint. Understand, respect, and support Catholic Church teaching, mission and values. Good attention to detail and accuracy. Good reasoning ability regarding accounting transactions. Ability to correctly interpret and analyze financial information. Good organizational and problem solving skills with ability to plan, prioritize and meet deadlines. Strong interpersonal skills for working with and presenting information to pastors, administrators and finance councils. Professional written and verbal communication skills. Ability to perform each essential duty satisfactorily. Able to travel to all parishes in the diocese. Able to observe parish cash counts and other finance related processes or attend finance council meetings on some evenings.</t>
  </si>
  <si>
    <t>Chanchery</t>
  </si>
  <si>
    <t>FICA Tax, Employer's Quarterly Withholding Tax Return</t>
  </si>
  <si>
    <t>sherwinpasillos@rcdck.org</t>
  </si>
  <si>
    <t>C-500-21243-555993</t>
  </si>
  <si>
    <t xml:space="preserve">Ability to communicate with the English language.  
A medical certificate issued by a local Health provider before commencing work.
A Food Handler Certificate issued by the local Health Authority before commencing work.
A current Police Clearance without a derogatory record on file.
 </t>
  </si>
  <si>
    <t>CNMI Wage &amp; Salary Tax and FICA</t>
  </si>
  <si>
    <t>C-500-21273-615294</t>
  </si>
  <si>
    <t>C-500-21310-691015</t>
  </si>
  <si>
    <t>UNITED CONSTRUCTION CORP</t>
  </si>
  <si>
    <t>HALLOW BLOCKS MANUFACTURER</t>
  </si>
  <si>
    <t>Crushing, Grinding, and Polishing Machine Setters, Operators, and Tenders</t>
  </si>
  <si>
    <t>P-500-21274-618780</t>
  </si>
  <si>
    <t>MACHINE OPERATOR HALLOW BLOCK  MAKER</t>
  </si>
  <si>
    <t>HIGH SCHOOL GRADUATE WITH AT LEAST 12 MONTHS WORKING EXPERIENCE. MUST HAVE WORKING EXPERIENCE AS MACHINE OPERATOR OF HALLOW BLOCKS MACHINE MANUFACTURER. KNOWLEDGE IN MIXING AND MAKING DIFFERENT KINDS OF HOLLOW BLOCKS. CAN DO OTHER RELATED DUTIES INSIDE THE FACTORY. WILLING TO WORK FROM FLEXIBLE SCHEDULES. CAN WORK INDEPENDENTLY WITHOUT SUPERVISION</t>
  </si>
  <si>
    <t>PUMPKIN ST.  CHALAN LAULAU VILLAGE</t>
  </si>
  <si>
    <t>C-500-21246-563377</t>
  </si>
  <si>
    <t>PRIOR EXPERIENCE IN SALES.
WRITTEN AND VERBAL COMMUNICATION SKILLS.
EXPERIENCE USING COMPUTERS FOR A VARIETY OF TASKS AND THE COMPETENCY IN MICROSOFT APPLICATIONS INCLUDING WORD, EXCEL AND OUTLOOK.
MUST BE ABLE TO WORK BOTH INDEPENDENTLY AND WITHIN A TEAM ENVIRONMENT.
MUST BE ABLE TO WORK ON HOLIDAYS AND WEEKENDS ON SHORT NOTICE.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</si>
  <si>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(Opt) Medical, dental, vision, life Ins, holiday pay, 401(K), personal time, employee discounts</t>
  </si>
  <si>
    <t>C-500-21282-635221</t>
  </si>
  <si>
    <t>Niizeki International Saipan Co., Ltd</t>
  </si>
  <si>
    <t>Garapan Street corner Filooris Avenue</t>
  </si>
  <si>
    <t>Garapan Village, P.O. Box 5140 CHRB</t>
  </si>
  <si>
    <t>Montilla</t>
  </si>
  <si>
    <t>Christylyn</t>
  </si>
  <si>
    <t>G</t>
  </si>
  <si>
    <t>Controller</t>
  </si>
  <si>
    <t>Garapan Village, P.O Box 5140 CHRB</t>
  </si>
  <si>
    <t>niizeki.intlspn@yahoo.com</t>
  </si>
  <si>
    <t>Real Estate Sales Agents</t>
  </si>
  <si>
    <t>P-500-21250-567247</t>
  </si>
  <si>
    <t>Sales &amp; Marketing Executive (Real Estate/Property Industry)</t>
  </si>
  <si>
    <t>12 months of experience in sales and marketing is required for this position, preferably in Real Estate/Property Industry.  Associate's degree. Can operate computers, 10-key calculators, typewriter, and copy machines to perform calculations and produce documents &amp; reports for submission directly to Japan corporate office.  Knowledgeable in MS Word and Excel.  Can speak, read and write in Japanese language fluently, preferably in Kanji, to assist Japanese clients and prepare reports for Japan office.  Driving skills is a plus.</t>
  </si>
  <si>
    <t>Garapan Street</t>
  </si>
  <si>
    <t>C-500-21286-641276</t>
  </si>
  <si>
    <t>SYSTEMS SERVICES COMPANY</t>
  </si>
  <si>
    <t>ARIZALA</t>
  </si>
  <si>
    <t>JESSIE</t>
  </si>
  <si>
    <t>ANDRADA</t>
  </si>
  <si>
    <t>JAPON MIDDLE ROAD GUALORAI</t>
  </si>
  <si>
    <t>P-500-21253-575747</t>
  </si>
  <si>
    <t>TECHNICAL ABILITIES, PROBLEM-SOLVING ABILITY, ORGANIZATIONAL, SKILLS, PHYSICAL ABILITY ABLE TO WORK QUICKLY UNDER PRESSURE, HIGH SCHOOL GRADUATE.</t>
  </si>
  <si>
    <t>JAPON STREET MIDDLE ROAD GUALO RAI</t>
  </si>
  <si>
    <t>C-500-21300-670106</t>
  </si>
  <si>
    <t>C-500-21307-683706</t>
  </si>
  <si>
    <t>Amusement and Recreation Attendants</t>
  </si>
  <si>
    <t>P-500-21159-377370</t>
  </si>
  <si>
    <t>RECREATION ATTENDANT</t>
  </si>
  <si>
    <t>1. Service Orientation-actively looking for ways to help others. 2. Good communication in conveying information effectively. 3. Actively listening-giving full attention to what other people are saying; taking time to understand the point being said; asking questions as appropriate; and not interrupting at inappropriate times. 4. Social -Being aware of other's reaction and understanding why they react as they do. 5. Able and willing to Work flexible shifts, day, evening, weekends and holidays</t>
  </si>
  <si>
    <t>duty meal, 15 days vacation leave after 1yr., 9 holiday pay; optional health insurance &amp; housing</t>
  </si>
  <si>
    <t>chapter 2 local tax/chapter 7 federal tax/optional  $50.00 dorm  &amp; health insurance</t>
  </si>
  <si>
    <t>HR@MRISAIPAN.COM</t>
  </si>
  <si>
    <t>C-500-21295-661520</t>
  </si>
  <si>
    <t>Must be a High School Graduate, with at least 3 months of training and at least 3 months work experience. Have knowledge of principles and processes for providing customer and personal services including handling of large group of arrival and departure and must be able to understand and follow instructions and out task in order and willing to work under pressure with the specified number of rooms or duties assigned in every day; and has the ability of extent flexibility that includes bending, twisting and lifting, willing to work in flexible shifts, days, evenings, weekend and holidays. Applicants either US Citizens and CW-1 workers must provide school credentials, training and employment certificates.</t>
  </si>
  <si>
    <t xml:space="preserve">1F SUITE 100 NAURU LOOP SUSUPE </t>
  </si>
  <si>
    <t>FICA Taxes (SS and Medicare); CNMI Local Taxes (Ch2 and Ch7)</t>
  </si>
  <si>
    <t>C-500-21254-578135</t>
  </si>
  <si>
    <t>ALJRIC GENERAL SERVICES, LLC</t>
  </si>
  <si>
    <t>P.O. 505765</t>
  </si>
  <si>
    <t>HABOS</t>
  </si>
  <si>
    <t>ALMA</t>
  </si>
  <si>
    <t>IBUYAT</t>
  </si>
  <si>
    <t>P.O. BOX 505765</t>
  </si>
  <si>
    <t>aljricmanpower2017@gmail.com</t>
  </si>
  <si>
    <t>P-500-21220-508780</t>
  </si>
  <si>
    <t>JANITOR AND CLEANERS, EXCEPT MAIDS AND HOUSEKEEPING CLEANERS</t>
  </si>
  <si>
    <t>JOB SAFETY AND PROPER HANDLING AND USE OF SPECIAL TOOLS, EQUIPMENTS AND CLEANING
SUPPILES AND MATERIALS</t>
  </si>
  <si>
    <t>aljricmanpower2017@gmal.com</t>
  </si>
  <si>
    <t>C-500-21237-543037</t>
  </si>
  <si>
    <t>A &amp; C Import/Export</t>
  </si>
  <si>
    <t>Sinapalo 1 P.O. Box 1359</t>
  </si>
  <si>
    <t>Alubia</t>
  </si>
  <si>
    <t xml:space="preserve">Candelaria </t>
  </si>
  <si>
    <t>AC_IMPORT_EXPORT020617@YAHOO.COM</t>
  </si>
  <si>
    <t>P-500-21200-468816</t>
  </si>
  <si>
    <t>Automotive Service Technician Mechanic</t>
  </si>
  <si>
    <t>Proven 12 months experience of the related job. Knowledgeable in using necessary  tools for vehicle repair like Ratchet and Socket Sets,Allen Wrenches, jack and jack stands, magnetic disc,  pliers and other tools needed.</t>
  </si>
  <si>
    <t>CNMI Taxes and Fica (federal) Taxes</t>
  </si>
  <si>
    <t>ac_import_export020617@yahoo.com</t>
  </si>
  <si>
    <t>Candelaria</t>
  </si>
  <si>
    <t>A &amp; C Import/Expor</t>
  </si>
  <si>
    <t>C-500-21221-508910</t>
  </si>
  <si>
    <t xml:space="preserve">CHALAN MONSIGNOR  GUERRERO </t>
  </si>
  <si>
    <t>P-500-21188-447217</t>
  </si>
  <si>
    <t>ACCOUNTING SPECIALIST</t>
  </si>
  <si>
    <t xml:space="preserve">MUST BE KNOWLEDGEABLE IN ACCOUNTING SOFTWARE,FINANCIAL ANALYSIS SOFTWARE AND COMPLIANCE SOFTWARE.   </t>
  </si>
  <si>
    <t>Overtime rate applies after 40 hours of work per week</t>
  </si>
  <si>
    <t>DEDUCTIONS FROM PAY ARE:  CNMI WITHHOLDING TAX, FICA, AND FEDERAL TAX, SOCIAL SECURITY AND MEDICARE CONTRIBUTIONS.  Employer offers housing facility to employees costing $100.  00 monthly not including utilities.  This offer is optional.  Employees may find their own housing of their choice.</t>
  </si>
  <si>
    <t>C-500-21217-505951</t>
  </si>
  <si>
    <t>Manpower Services/Building &amp; Cleaning Services/ General Constructi</t>
  </si>
  <si>
    <t>RM 209 Sunset Glow Bldg., San Jose Village</t>
  </si>
  <si>
    <t>P-500-21142-336107</t>
  </si>
  <si>
    <t>The job requires 3 months of on-the-job training and 3 months of work experience. Knowledge or experience with basic cleaning skills like buffing, sweeping, scrubbing, waxing, mopping, washing floors, walls, and windows. Knowledge or experience in using cleaning chemicals, tools, and equipment and practice good sanitation and safety.</t>
  </si>
  <si>
    <t xml:space="preserve">RM 209 Sunset Glow Bldg., San Jose Village </t>
  </si>
  <si>
    <t>C-500-21252-574400</t>
  </si>
  <si>
    <t>JRP ENTERPRISES, INC.</t>
  </si>
  <si>
    <t>CHEN</t>
  </si>
  <si>
    <t>DINGFA</t>
  </si>
  <si>
    <t>DINGFACHEN.DFC@GMAIL.COM</t>
  </si>
  <si>
    <t>P-500-21223-514421</t>
  </si>
  <si>
    <t>C-500-21230-528953</t>
  </si>
  <si>
    <t>C-500-21230-528955</t>
  </si>
  <si>
    <t>P-500-21188-447265</t>
  </si>
  <si>
    <t>C-500-21240-551723</t>
  </si>
  <si>
    <t>P-500-21133-309844</t>
  </si>
  <si>
    <t>High School graduate with 3 months training or 3 months work experience. Can work flexible hours during weekends, holidays and nights. 
Applicants either US citizen or CW-1 must provide school credentials, employment certificate and unexpired food handle certificate.</t>
  </si>
  <si>
    <t>According to approved work schedules</t>
  </si>
  <si>
    <t>C-500-21254-578134</t>
  </si>
  <si>
    <t>7SEVEN A'S GROUP CORPORATION</t>
  </si>
  <si>
    <t>Asiana Manpower Services</t>
  </si>
  <si>
    <t>Texas Road, Chalan Kanoa Village</t>
  </si>
  <si>
    <t>PMB 280 Box 10005</t>
  </si>
  <si>
    <t>ABUAN</t>
  </si>
  <si>
    <t>PAUL RICHARD</t>
  </si>
  <si>
    <t>7asgroupcorp@gmail.com</t>
  </si>
  <si>
    <t>P-500-21157-372719</t>
  </si>
  <si>
    <t xml:space="preserve">Skills in Bookkeeping &amp; Auditing. Can work on Spread Sheet Accounting Method. Knowledge in Peach Tree and Quick Book Accounting Software. Must have at least 36 months of working experiences as an Accountant. Must possesses Employment Certificate. Graduate in the degree of Bachelor of Science in Commerce majoring in Accounting or Bachelor of Science in Accountancy. 
(Note: This pre-requisite applies to BOTH CW-1 Workers Applicant and US Workers Applicant)
</t>
  </si>
  <si>
    <t>In excess of 40 hours per week the rate will Overtime Rate (normal rate multiple by 1.5)</t>
  </si>
  <si>
    <t>C-500-21246-563386</t>
  </si>
  <si>
    <t>Must be able to operate a standard surveying equipment such as Total Station, GPS and Digital Level. 
Must have an Associate Degree in Civil/Geodetic Engineering .</t>
  </si>
  <si>
    <t>Withholding tax;  SS/Med taxes</t>
  </si>
  <si>
    <t>C-500-21216-502578</t>
  </si>
  <si>
    <t>Oasis Workforce LLC</t>
  </si>
  <si>
    <t>PO Box 504904</t>
  </si>
  <si>
    <t>Casila</t>
  </si>
  <si>
    <t>Daphne</t>
  </si>
  <si>
    <t>Perucho</t>
  </si>
  <si>
    <t xml:space="preserve">PO Box 504904 </t>
  </si>
  <si>
    <t>oasis_workforce@outlook.com</t>
  </si>
  <si>
    <t>P-500-21188-448936</t>
  </si>
  <si>
    <t>San Antonio</t>
  </si>
  <si>
    <t>C-500-21237-543464</t>
  </si>
  <si>
    <t xml:space="preserve">Fork &amp; Spoon, LLC </t>
  </si>
  <si>
    <t>P.O. Box 501760</t>
  </si>
  <si>
    <t>Spring Plaza, Middle Road</t>
  </si>
  <si>
    <t>Boongaling</t>
  </si>
  <si>
    <t>Mary Joan</t>
  </si>
  <si>
    <t>Member</t>
  </si>
  <si>
    <t>PO Box 501760</t>
  </si>
  <si>
    <t>forkandspooncateringspn@gmail.com</t>
  </si>
  <si>
    <t>P-500-21181-435109</t>
  </si>
  <si>
    <t xml:space="preserve">Kitchen Helper </t>
  </si>
  <si>
    <t>High School  Diploma, knowledge and ability to safely use kitchen equipment and appliances, ability to stand for extended periods of time.  With at least 3 months work experience as a kitchen helper.</t>
  </si>
  <si>
    <t>C-500-21230-531592</t>
  </si>
  <si>
    <t>P-500-21196-462917</t>
  </si>
  <si>
    <t>Licensed Practical Nurse</t>
  </si>
  <si>
    <t>Completion of LVN/LPN program from a recognized /accredited school of nursing or foreign equivalent. Must pass NCLEX-LPN examination and be licensed by the CBNE as an LPN to practice nursing in the CNMI. Comply with annual review classes. Demonstrate current knowledge of the legal and ethical standards of nursing practice and patient care. Communicate openly and effectively with members of the health care team, patients and family members. Need one year of work related experience.</t>
  </si>
  <si>
    <t>C-500-21217-503815</t>
  </si>
  <si>
    <t>All applicable CNMI &amp; Federal Tax</t>
  </si>
  <si>
    <t>C-500-21288-646785</t>
  </si>
  <si>
    <t>ASIA PACIFIC HOTELS, INC.</t>
  </si>
  <si>
    <t>KANOA RESORT SAIPAN</t>
  </si>
  <si>
    <t xml:space="preserve">BEACH RD. SUSUPE </t>
  </si>
  <si>
    <t>JAMBOR</t>
  </si>
  <si>
    <t>MARTIN</t>
  </si>
  <si>
    <t>P.O. BOX 500369</t>
  </si>
  <si>
    <t>hr@kanoaresort.com</t>
  </si>
  <si>
    <t>P-500-21256-578440</t>
  </si>
  <si>
    <t xml:space="preserve">GENERAL MAINTENANCE WORKER </t>
  </si>
  <si>
    <t xml:space="preserve">Must be able to operate hand tools and power tools. Must be able to work nights, weekends, and holidays. Must be able to work outdoors and in inclement/warm weather. Must be able to lift and carry at least 30 pounds on a regular basis. Position requires a lot of standing, walking, bending, stretching, and other physical dexterity. </t>
  </si>
  <si>
    <t xml:space="preserve">Paid leave, holiday pay and 401(k) retirement plan subject to company policy </t>
  </si>
  <si>
    <t xml:space="preserve">All CNMI and Federal Income Taxes, share in medical insurance and 401(k) retirement plan, if applicable </t>
  </si>
  <si>
    <t>C-500-21288-646898</t>
  </si>
  <si>
    <t>Must be knowledgeable IN ACCOUNTING SOFTWARE,FINANCIAL ANAYSIS SOFTWARE AND COMPLIANCE SOFTWARE.  Knowledge of administrative and clerical procedures and systems such as word processing, managing files and records, designing forms, and other office procedures and terminology. Knowledge of economic and accounting principles and practices, the financial markets, banking and the analysis and reporting of financial data. Knowledge of arithmetic, and their applications.</t>
  </si>
  <si>
    <t>Overtime rate applies in excess of 40 hours work per week.</t>
  </si>
  <si>
    <t>CNMI Withholding tax, Federal Withholding tax, Social Security and Medicare contributions. Employer will assist in securing board and lodging at no cost to employees.</t>
  </si>
  <si>
    <t>C-500-21301-672677</t>
  </si>
  <si>
    <t>M.M. CORPORATION</t>
  </si>
  <si>
    <t>MARY'S BEAUTY SALON II</t>
  </si>
  <si>
    <t>PMB 388 BOX 10000</t>
  </si>
  <si>
    <t>HAIRSTYLISTS</t>
  </si>
  <si>
    <t>mmcorpsaipan0316@gmail.com</t>
  </si>
  <si>
    <t>P-500-21266-601220</t>
  </si>
  <si>
    <t>GARAPAN VILLAGE</t>
  </si>
  <si>
    <t>CNMI WITHHOLDING TAX AND FICA TAX</t>
  </si>
  <si>
    <t>C-500-21313-693963</t>
  </si>
  <si>
    <t>PC Bargain Corporation</t>
  </si>
  <si>
    <t>Daniel's Coffee &amp; Bakeshop</t>
  </si>
  <si>
    <t>Beach Road, Garapan Village</t>
  </si>
  <si>
    <t>Legaspi</t>
  </si>
  <si>
    <t>Leonardo</t>
  </si>
  <si>
    <t>Delos Santos</t>
  </si>
  <si>
    <t>P.O. Box 505644</t>
  </si>
  <si>
    <t>Beach Rd., Garapan</t>
  </si>
  <si>
    <t>pcbargaincorp@gmail.com</t>
  </si>
  <si>
    <t>P-500-21270-607209</t>
  </si>
  <si>
    <t>FAMILIARITY WITH ALL PROFESSIONAL KITCHEN EQUIPMENT, INCLUDING MIXERS, BLENDERS AND DOUGH SHEETERS. ABILITY TO WORK IN HOT, HECTIC
ENVIRONMENT, STAND, WALK, BEND, USE HANDS AND APPLIANCES, AND LIFT HEAVY ITEMS FOR EXTENDED PERIODS. FLEXIBILITY TO WORK IN EARLY MORNING
SHIFTS. MENU FORMULATION IS A PLUS</t>
  </si>
  <si>
    <t>Beach Road,Garapan</t>
  </si>
  <si>
    <t>Daniel's Coffee and Bakeshop</t>
  </si>
  <si>
    <t>C-500-21328-723798</t>
  </si>
  <si>
    <t>C-500-21313-693910</t>
  </si>
  <si>
    <t>Knowledge of principles and processes for providing customer and personal services. This includes customer needs assessment, meeting quality standards for services, and evaluation of customer satisfaction.  Knowledge of administrative and clerical procedures and systems such as word processing, managing files and records, stenography and transcription, designing forms, and other office procedures and terminology. Knowledge of electronic equipment and computer applications.</t>
  </si>
  <si>
    <t xml:space="preserve">Overtime rate applies in excess of 40 hours work per week </t>
  </si>
  <si>
    <t>C-500-21222-511873</t>
  </si>
  <si>
    <t>Must possess Active Listening-  Giving full attention to what other people are saying, taking time to understand the points being made, asking questions as appropriate, and not interrupting at inappropriate times.
Able to work safely with a variety of cleaning supplies.
Ability to manage time efficiently.
Work well when supervisors are not present.
Follows written and verbal instructions from the supervisor.
Handles the physical demands of the job, including standing and walking for most of the shift, bending, climbing.</t>
  </si>
  <si>
    <t>Deductions are:  CNMI Withholding Tax, Federal Withholding Tax, Social Security and Medicare Contributions.  Employer offers housing to employees for $150.00 per month including utilities.  This offer is optional.  Employees may find their own housing facility.</t>
  </si>
  <si>
    <t>C-500-21230-528963</t>
  </si>
  <si>
    <t>TRI ENTERPISES, INC.</t>
  </si>
  <si>
    <t>P-500-21188-447290</t>
  </si>
  <si>
    <t>Group of Medical Insurance</t>
  </si>
  <si>
    <t>C-500-21251-569639</t>
  </si>
  <si>
    <t>P-500-21222-511532</t>
  </si>
  <si>
    <t>FOOD HANDLER
CERTIFICATE OF EMPLOYMENT RELATED TO JOB CATEGORY.</t>
  </si>
  <si>
    <t>C-500-21223-516315</t>
  </si>
  <si>
    <t>ELENA M YUMUL</t>
  </si>
  <si>
    <t>YUMAN CONSTRUCTION</t>
  </si>
  <si>
    <t>PO BOX 7117 SVRB</t>
  </si>
  <si>
    <t>KOBLER</t>
  </si>
  <si>
    <t>YUMUL</t>
  </si>
  <si>
    <t>ELENA</t>
  </si>
  <si>
    <t>MANANSALA</t>
  </si>
  <si>
    <t>TINAKTAK DRIVE</t>
  </si>
  <si>
    <t>YUMANCONSTRUCTIONCOMPANY@GMAIL.COM</t>
  </si>
  <si>
    <t>Cabinetmakers and Bench Carpenters</t>
  </si>
  <si>
    <t>P-500-21127-297789</t>
  </si>
  <si>
    <t>CABINETMAKER</t>
  </si>
  <si>
    <t>Watching gauges, dials, or other indicators to make sure a machine is working properly.</t>
  </si>
  <si>
    <t>IN EXCESS OF 40 HOURS 1.50 X BASE HOURLY WAGE.</t>
  </si>
  <si>
    <t>CNMI WITHHOLDING  AND FICA TAX</t>
  </si>
  <si>
    <t>yumanconstructioncompany@gmail.com</t>
  </si>
  <si>
    <t>Yumul</t>
  </si>
  <si>
    <t>Elena</t>
  </si>
  <si>
    <t>Elena M Yumul dba Yuman Construction</t>
  </si>
  <si>
    <t>C-500-21238-546336</t>
  </si>
  <si>
    <t>WESTERN SALES TRADING COMPANY</t>
  </si>
  <si>
    <t>LOT 380 BNEW 7-1-2, TOKCHA AVENUE</t>
  </si>
  <si>
    <t>POST OFFICE BOX 500091, SAIPAN</t>
  </si>
  <si>
    <t>SUSUPE</t>
  </si>
  <si>
    <t xml:space="preserve">SAN PEDRO </t>
  </si>
  <si>
    <t>ESTUDILLO</t>
  </si>
  <si>
    <t>ASSISTANT VICE PRESIDENT</t>
  </si>
  <si>
    <t>danny_e_sanpedro@yahoo.com</t>
  </si>
  <si>
    <t xml:space="preserve">SUE </t>
  </si>
  <si>
    <t>865 SOUTH MARINE CORPS DRIVE</t>
  </si>
  <si>
    <t>SUITE 201</t>
  </si>
  <si>
    <t>Stock Clerks- Stockroom, Warehouse, or Storage Yard</t>
  </si>
  <si>
    <t>P-500-21209-487238</t>
  </si>
  <si>
    <t>CHECKER STOCKER</t>
  </si>
  <si>
    <t xml:space="preserve">A) 12 months of experience as a checker stocker for a wholesale company or promodiser for a wholesale company. High school diploma may be foreign equivalent. Verification of qualifications required.
B) [Continuation of E.c.7.a.] paid leave in accordance with the company's policies including prior recommendation by the employees supervisor and approval by higher management, as follows: 5 days paid vacation leave after 1 year of employment, 7 days paid vacation leave after 2 years of employment, 10 days paid vacation leave after 3 years of employment; 5 days paid sick leave per year after completing 90 days from commencement of employment; &amp; transportation to/from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 No deduction will be made from the worker's pay for the housing.  </t>
  </si>
  <si>
    <t>Employer paid medical/dental insurance ($251/month);[Continued at E.b.12]</t>
  </si>
  <si>
    <t>SOCIAL SECURITY, MEDICARE AND WITHHOLDING TAX</t>
  </si>
  <si>
    <t>C-500-21217-503381</t>
  </si>
  <si>
    <t>I.S.A.A FARMING</t>
  </si>
  <si>
    <t>PO BOX 501786 CK</t>
  </si>
  <si>
    <t>BASA-ALAM</t>
  </si>
  <si>
    <t>FATIMAH</t>
  </si>
  <si>
    <t>LEILANI</t>
  </si>
  <si>
    <t>i.s.a.a.farmingspn@gmail.com</t>
  </si>
  <si>
    <t>P-500-21183-441612</t>
  </si>
  <si>
    <t>FARMER</t>
  </si>
  <si>
    <t>MUST HAVE NO CRIMINAL RECORDS - BACKGROUND CHECKING WILL BE APPLIED IN ALL NATIONALITIES. MUST BE ABLE TO WORK IN A FLEXIBLE SCHEDULE. MUST BE
ABLE TO WITHSSTAND LONG DAY STANDING, LIFTING, PLANTING, PULING AT FARM. WELL EXPERIENCED IN ALL ASPECT OF FARM WORK.</t>
  </si>
  <si>
    <t>LOT 004-G04 KAGMAN</t>
  </si>
  <si>
    <t>i.s.a.a.farming.spn@gmail.com</t>
  </si>
  <si>
    <t>FATIMAH L</t>
  </si>
  <si>
    <t>FATIMAH LEILANI BASA-ALAM</t>
  </si>
  <si>
    <t>C-500-21242-551975</t>
  </si>
  <si>
    <t>JIN JOOCORPORATION</t>
  </si>
  <si>
    <t>P-500-21211-492212</t>
  </si>
  <si>
    <t>AUTOMOTIVE MECHANICS</t>
  </si>
  <si>
    <t xml:space="preserve">2 YEARS OF EXPERIENCE IN THE FIELD AUTOMOTIVE AND ENGINE REPAIR REQUIRED. WITH VALID DRIVER'S LICENSE. ABILITY TO MAINTAIN A PROFESSIONAL APPEARANCE AND PROVIDE FRIENDLY CUSTOMER SERVICE. KNOW HOW TO READ, INTERPRET AND TRASCRIBED DATA IN ORDER TO MAINTAIN ACCURATE RECORDS. UNDERSTANDING OF AUTOMOTIVE AIR-CONDITIONING SYSTEMS. ABILITY TO USE THE DIAGNOSTIC EQUIPMENTS. </t>
  </si>
  <si>
    <t>C-500-21221-509603</t>
  </si>
  <si>
    <t>Set and Exhibit Designers</t>
  </si>
  <si>
    <t>P-500-21189-449921</t>
  </si>
  <si>
    <t>Set Event Designer</t>
  </si>
  <si>
    <t xml:space="preserve">	12 months experience as Set event designer
	Certificate in basic events design, planning or coordination
	Skilled in using Virtual event design software (Viven 2.0) 
</t>
  </si>
  <si>
    <t xml:space="preserve"> SAN ANTONIO VILLAGE</t>
  </si>
  <si>
    <t>C-500-21251-570063</t>
  </si>
  <si>
    <t>GOLD CROWN MANPOWER</t>
  </si>
  <si>
    <t>P.O. BOX 505406 CK</t>
  </si>
  <si>
    <t>REYES</t>
  </si>
  <si>
    <t>JAN ARRIANE</t>
  </si>
  <si>
    <t>P.O. Box 505406</t>
  </si>
  <si>
    <t>P-500-21215-497993</t>
  </si>
  <si>
    <t xml:space="preserve">Can follow instructions or directions  either verbally or in writing.   Have the basic understanding of electric systems, painting, carpentry and plumbing.  </t>
  </si>
  <si>
    <t>C-500-21260-589795</t>
  </si>
  <si>
    <t>CARGO EXPRESS (SAIPAN) INC</t>
  </si>
  <si>
    <t>PO BOX 506391</t>
  </si>
  <si>
    <t>P-500-21224-517188</t>
  </si>
  <si>
    <t>HEAVY &amp; TRACTOR -TRAILER TRUCK DRIVERS</t>
  </si>
  <si>
    <t xml:space="preserve"> NONE</t>
  </si>
  <si>
    <t>Payroll Taxes</t>
  </si>
  <si>
    <t>C-500-21324-717830</t>
  </si>
  <si>
    <t>C-500-21313-693934</t>
  </si>
  <si>
    <t>SUWASO CORPORATION</t>
  </si>
  <si>
    <t>P-500-21175-423215</t>
  </si>
  <si>
    <t>COOKS</t>
  </si>
  <si>
    <t>1. KNOWLEDGE AND EXPERIENCED IN HOTEL/RESORT AS A COOK IS AN ADVANTAGE.
2. WILLING TO WORK IN FLEXIBLE SHIFTS, DAYS, EVENINGS, WEEKENDS AND HOLIDAYS.
3. ALL INTERESTED APPLICANTS (U.S CITIZEN, FOREIGN WORKER, ETC.) MUST BE ABLE TO OBTAIN A FOOD HANDLER CERTIFICATE.</t>
  </si>
  <si>
    <t>C-500-21321-709804</t>
  </si>
  <si>
    <t>Flores Rosa Street, Garapan P o Box 500137</t>
  </si>
  <si>
    <t>P-500-21291-652181</t>
  </si>
  <si>
    <t>High School Diploma or equivalent.
Must have 12-months experience in commercial baking and operating a commercial mixer, commercial dough roller and commercial gas oven.
Attention to detail, especially when performing quality inspections on ingredients and products.
Basic math skills
Willingness to work independently or with other team members to solve problems, plan schedules, fulfill orders, and create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t>
  </si>
  <si>
    <t>Flores Rosa Street, Garapan P O Box 500137</t>
  </si>
  <si>
    <t>J.C. Tenorio Enterprises, Inc.</t>
  </si>
  <si>
    <t>C-500-21280-629660</t>
  </si>
  <si>
    <t>P-500-21231-531620</t>
  </si>
  <si>
    <t>Must have troubleshooting and problem-solving skills. Must have mechanical ability and pay close attention to details.</t>
  </si>
  <si>
    <t>C-500-21308-686270</t>
  </si>
  <si>
    <t>C-500-21309-688638</t>
  </si>
  <si>
    <t xml:space="preserve">S. </t>
  </si>
  <si>
    <t>C-500-21214-495100</t>
  </si>
  <si>
    <t>Leeahn Investments LLC</t>
  </si>
  <si>
    <t>JM Dance Company</t>
  </si>
  <si>
    <t>Monsignor Guerrero Road, Dandan</t>
  </si>
  <si>
    <t>Ahn</t>
  </si>
  <si>
    <t>sunmoon</t>
  </si>
  <si>
    <t>PO box 502180</t>
  </si>
  <si>
    <t>imsunmoon@gmail.com</t>
  </si>
  <si>
    <t>Fitness Trainers and Aerobics Instructors</t>
  </si>
  <si>
    <t>P-500-21172-413441</t>
  </si>
  <si>
    <t>Fitness Trainers and Aerobics Instructor</t>
  </si>
  <si>
    <t>Work experience as a personal trainer or exercise instructor  With certification such as Zumba or any other related Fitness or Aero dance certificate and training. They may work one-on-one offering insight, direction, and even motivation into workout routines. They may also lead group classes through rigorous exercise or dance activities to get people fit.</t>
  </si>
  <si>
    <t>CNMI TAX AND FICA TAX</t>
  </si>
  <si>
    <t>C-500-21230-528961</t>
  </si>
  <si>
    <t>Na</t>
  </si>
  <si>
    <t>P-500-21188-447271</t>
  </si>
  <si>
    <t>C-500-21239-549694</t>
  </si>
  <si>
    <t>C-500-21245-560630</t>
  </si>
  <si>
    <t>NP LLC</t>
  </si>
  <si>
    <t>Tomyum Restaurant</t>
  </si>
  <si>
    <t>PO Box 5645 CHRB</t>
  </si>
  <si>
    <t>Regan</t>
  </si>
  <si>
    <t>Phannee</t>
  </si>
  <si>
    <t>Unsa</t>
  </si>
  <si>
    <t>tomyum2019@hotmail.com</t>
  </si>
  <si>
    <t>P-500-21202-474280</t>
  </si>
  <si>
    <t>Chalan Pale Arnold</t>
  </si>
  <si>
    <t>Middle Road</t>
  </si>
  <si>
    <t>C-500-21236-540048</t>
  </si>
  <si>
    <t>Pacific Airport Services, Inc.</t>
  </si>
  <si>
    <t>P.O. Box 503220</t>
  </si>
  <si>
    <t>Hudkins</t>
  </si>
  <si>
    <t>Brent</t>
  </si>
  <si>
    <t>pas.acct@pasgps.com</t>
  </si>
  <si>
    <t>P-500-21201-472006</t>
  </si>
  <si>
    <t>Security Guard</t>
  </si>
  <si>
    <t>Tun Herman Pan Road</t>
  </si>
  <si>
    <t>CNMI Payroll Tax and FICA Tax</t>
  </si>
  <si>
    <t>C-500-21244-560247</t>
  </si>
  <si>
    <t>C-500-21217-503423</t>
  </si>
  <si>
    <t>MARIANAS PRINTING SERVICE,INC.</t>
  </si>
  <si>
    <t>PO Box 500030, CK, SAIPAN</t>
  </si>
  <si>
    <t>RAMON</t>
  </si>
  <si>
    <t>PO BOX 500030, CK SAIPAN</t>
  </si>
  <si>
    <t>marprintsales@gmail.com</t>
  </si>
  <si>
    <t>Printing Press Operators</t>
  </si>
  <si>
    <t>P-500-21187-444980</t>
  </si>
  <si>
    <t>PRINTING PRESS OPERATOR</t>
  </si>
  <si>
    <t>Must have one year (12 months)  experience as Printing Press Operator, 
Must know how to manually control offset press, troubleshoot, and overhauling the offset machine.</t>
  </si>
  <si>
    <t>MARIANAS PRINTING SERVICE INC</t>
  </si>
  <si>
    <t>2360 OLeai Street, Beach Road</t>
  </si>
  <si>
    <t>CNMI &amp; FICA TAX</t>
  </si>
  <si>
    <t>Gregorio</t>
  </si>
  <si>
    <t>Rosebeth</t>
  </si>
  <si>
    <t>Marianas Printing Service, Inc.</t>
  </si>
  <si>
    <t>C-500-21291-649512</t>
  </si>
  <si>
    <t>P-500-21256-580934</t>
  </si>
  <si>
    <t>COMPUTER TECHNICIAN</t>
  </si>
  <si>
    <t>Strong attention to detail; Ability to understand and brainstorm creative solutions to complex problems is essential
Must have strong time management skills and work productively with minimal supervision; Familiarity and understanding of the functions of basic computer hardware and software; Strong written and verbal communication skills and a collaborative attitude are a must
Ability to explain technical problems; 
Must have sound analytical thinking skills and attention to detail. Be able and willing to work in flexible shifts, days, evenings, weekends and holidays.</t>
  </si>
  <si>
    <t>Chapter 2 local tax/Chapter 7 federal tax/optional $50.00 monthly dorm &amp; health insurance</t>
  </si>
  <si>
    <t xml:space="preserve"> http://kensingtonsaipan.com/en/recruit.php</t>
  </si>
  <si>
    <t>C-500-21325-718149</t>
  </si>
  <si>
    <t>Naftan Rd. Route 304 Obyan Saipan MP 96950</t>
  </si>
  <si>
    <t>PMB 139 PPP, PO Box 10000</t>
  </si>
  <si>
    <t>P-500-21158-373046</t>
  </si>
  <si>
    <t>Driver license required for US Citizens and CW-1 applicants.  Must have 12 months documented experience and certification</t>
  </si>
  <si>
    <t>Saipan MP</t>
  </si>
  <si>
    <t>FICA/Federal Chapter 7 /CNMI Chapter 2/401k</t>
  </si>
  <si>
    <t>C-500-21338-744353</t>
  </si>
  <si>
    <t>First-Line Supervisors of Food Preparation and Serving Workers</t>
  </si>
  <si>
    <t>C-500-21279-626971</t>
  </si>
  <si>
    <t>Star Marianas Air, Inc</t>
  </si>
  <si>
    <t>P-500-21225-520020</t>
  </si>
  <si>
    <t>Accounting Specialist</t>
  </si>
  <si>
    <t>Proficient in Microsoft Office applications, emphasis on Microsoft Office Accounting and Excel program</t>
  </si>
  <si>
    <t>C-500-21207-482352</t>
  </si>
  <si>
    <t>FIRST ALARM COMPANY</t>
  </si>
  <si>
    <t>P O BOX 500601</t>
  </si>
  <si>
    <t>SUITE # 203, SAIPAN PLAZA BLDG, GUALO RAI</t>
  </si>
  <si>
    <t>BISCOCHO</t>
  </si>
  <si>
    <t>DENNIS</t>
  </si>
  <si>
    <t>ALCANTARA</t>
  </si>
  <si>
    <t>firstalarm.670@hotmail.com</t>
  </si>
  <si>
    <t>P-500-21132-305685</t>
  </si>
  <si>
    <t>KNOWLEDGE IN USING MEASURING DEVICES, POWER TOOLS, AND TESTING EQUIPMENT SUCH AS OHMMETERS, VOLTMETERS, OSCILLOSCOPES, AMMETERS, OR TEST LAMPS.</t>
  </si>
  <si>
    <t>SUITE # 203, SAIPAN PLAZA BLDG. GUALO RAI</t>
  </si>
  <si>
    <t xml:space="preserve">FICA AND CNMI TAXES </t>
  </si>
  <si>
    <t>firstalarmcompany@yahoo.com</t>
  </si>
  <si>
    <t>C-500-21218-508443</t>
  </si>
  <si>
    <t>153 CORPORATION</t>
  </si>
  <si>
    <t>153 RESTAURANT</t>
  </si>
  <si>
    <t>FINASISU LANE AS TERLAJE</t>
  </si>
  <si>
    <t>YOUNG IM</t>
  </si>
  <si>
    <t>153corporation670@gmail.com</t>
  </si>
  <si>
    <t>P-500-21190-452496</t>
  </si>
  <si>
    <t>FOOD SERVICE MANAGER</t>
  </si>
  <si>
    <t>NO SPECIAL SKILLS REQUIRED</t>
  </si>
  <si>
    <t>C-500-21237-543430</t>
  </si>
  <si>
    <t>P-500-21151-356369</t>
  </si>
  <si>
    <t xml:space="preserve">ELECTRICAL ENGINEERS </t>
  </si>
  <si>
    <t xml:space="preserve">1 YEAR PROJECT EXPERIENCE ELECTRICAL CONSTRUCTION, MANAGEMENT ACTIVITIES, ELECTRICAL SITE UTILITIES DESIGN, COST ESTIMATES, SCOPE OF WORK. MUST BE ABLE TO WORK ON FLEXIBLE HOURS INCLUDING WEEKENDS, HOLIDAYS AND NIGHT SHIFTS. MUST AGREE TO A POST-OFFER, PRE-EMPLOYMENT DRUG SCREENING TEST THE PROSPECTIVE EMPLOYEE OR APPLICANT WILL BE REQUIRED AN EMPLOYMENT DRUG SCREENING TEST WHICH WILL APPLY EQUALLY TO U.S. WORKERS AND CW-1 WORKERS. </t>
  </si>
  <si>
    <t>C-500-21209-487397</t>
  </si>
  <si>
    <t>FM MANPOWER</t>
  </si>
  <si>
    <t>NAURU LOOP, SUSUPE</t>
  </si>
  <si>
    <t>O</t>
  </si>
  <si>
    <t>MARIANAS BUSINESS PLAZA, GROUND FLOOR SUITE 100</t>
  </si>
  <si>
    <t>P-500-21132-306389</t>
  </si>
  <si>
    <t>GOOD LISTENING SKILLS;  ABILITY TO WORK QUICKLY AND SAFELY WITH SHARP OBJECTS; SERVICE ORIENTED; PERCEPTIVE; GOOD COORDINATION SKILLS.</t>
  </si>
  <si>
    <t>MICRO BEACH RD.</t>
  </si>
  <si>
    <t>C-500-21308-686484</t>
  </si>
  <si>
    <t>C-500-21272-612472</t>
  </si>
  <si>
    <t>C-500-21314-696656</t>
  </si>
  <si>
    <t>Has the ability to give full attention to what other people are saying, to adjust actions in relation to others actions, and to manage ones own time, dependable, attentive to detail, cooperative, honest, and ethical, and accepts criticism and dealing calmly and effectively with high-stress situations.</t>
  </si>
  <si>
    <t>FICA Taxes (SS &amp; Medicare) and CNMI Local Taxes (CH2 &amp; Ch7)</t>
  </si>
  <si>
    <t>C-500-21292-655079</t>
  </si>
  <si>
    <t>High School graduate with 3 months training or 3 months work experience. Can work flexible hours during weekends and holidays, morning or night. 
Applicant either US Citizen or CW-1 worker must provide training or employment certificate.</t>
  </si>
  <si>
    <t xml:space="preserve">Taxes and other CNMI deductions </t>
  </si>
  <si>
    <t>C-500-21232-534779</t>
  </si>
  <si>
    <t xml:space="preserve">ANGELINA </t>
  </si>
  <si>
    <t>P-500-21200-468761</t>
  </si>
  <si>
    <t>BOOKKEEPING, ACCOUNTING, AUDITING CLERKS</t>
  </si>
  <si>
    <t>- AA degree in Bookkeeping, Accounting, Business, or Finance.
- Work experience required is 24 months in Bookkeeping, of which the last 12 months is progressive.
Must be able to use Peach Tree Accounting System-SAGE and Quick Books.  Must be able to use s</t>
  </si>
  <si>
    <t>C-500-21239-549115</t>
  </si>
  <si>
    <t>Payless Super Fresh Truckload Store</t>
  </si>
  <si>
    <t>P-500-21203-476888</t>
  </si>
  <si>
    <t>First LIne Supervisor of Retail Sales Workers</t>
  </si>
  <si>
    <t xml:space="preserve">Must be a High School graduate. Must have 12 months experience with retail &amp; wholesale industry. Must be proficient in MS Word/Excel. Must be able to handle a split shift schedule. Can work flexible days/hours, even on holidays and weekends.
</t>
  </si>
  <si>
    <t>Beach Road, Chalan Kanoa</t>
  </si>
  <si>
    <t>P.O. Box 500487</t>
  </si>
  <si>
    <t>CNMI Tax and FICA Tax. Housing is optional; Employees who are single may live in the housing with a monthly charge of $60, for air condition use and free housing for single employees who opted not to use air condition.</t>
  </si>
  <si>
    <t>C-500-21278-624284</t>
  </si>
  <si>
    <t>FICA Taxes (SS and Medicare) ; CNMI Local Tax (Ch2 &amp; Ch7)</t>
  </si>
  <si>
    <t>C-500-21252-572788</t>
  </si>
  <si>
    <t>P-500-21224-517078</t>
  </si>
  <si>
    <t>Utilization Review Nurse</t>
  </si>
  <si>
    <t>Associate's Degree in Nursing from a recognized/accredited school of Nursing or foreign equivalent. Three (3) years work experience in acute care hospital setting or Utilization Review Department. Must hold current CNMI license as Registered Nurse (NCLEX-RN) and BLS required.</t>
  </si>
  <si>
    <t>C-500-21195-460345</t>
  </si>
  <si>
    <t>MILAGROS PARCHAMENTO PELLEGRINO</t>
  </si>
  <si>
    <t>SAIPAN ICE AND WATER COMPANY</t>
  </si>
  <si>
    <t>Lowerbase Drive</t>
  </si>
  <si>
    <t>Lot # 005-E-01</t>
  </si>
  <si>
    <t>LISUA</t>
  </si>
  <si>
    <t>MAXIMA</t>
  </si>
  <si>
    <t>HUMAN RESOURCES</t>
  </si>
  <si>
    <t>maxiel@saipanice.com</t>
  </si>
  <si>
    <t>Helpers--Production Workers</t>
  </si>
  <si>
    <t>P-500-21090-186257</t>
  </si>
  <si>
    <t>HELPERS- PRODUCTION WORKERS</t>
  </si>
  <si>
    <t>Able to follow instructions.</t>
  </si>
  <si>
    <t>cnmi taxes, social security, medicare</t>
  </si>
  <si>
    <t>C-500-21258-583875</t>
  </si>
  <si>
    <t>HAWAIIAN ROCK PRODUCTS CORP.</t>
  </si>
  <si>
    <t>NAFTAN RD ROUTE 304 OBYAN, SAIPAN MP 96950</t>
  </si>
  <si>
    <t>GENERAL MANAGER-SAIPAN</t>
  </si>
  <si>
    <t>P-500-21215-497722</t>
  </si>
  <si>
    <t>CIVIL ENGINEERING TECHNICIANS</t>
  </si>
  <si>
    <t>Driver license for all US Citizens and CW applicants. and 12 months Civil Engineering Technicians and Certification</t>
  </si>
  <si>
    <t>NAFTAN RD. ROUTE 304 OBYAN SAIPAN MP 96950</t>
  </si>
  <si>
    <t>FICA/Federal Chapter 7 &amp; CNMI Chapter 2/401K</t>
  </si>
  <si>
    <t>www.marianas.net</t>
  </si>
  <si>
    <t>C-500-21225-520106</t>
  </si>
  <si>
    <t>MY US CORP</t>
  </si>
  <si>
    <t>PO B0X 505738 SAN VICENTE</t>
  </si>
  <si>
    <t>LI</t>
  </si>
  <si>
    <t>LIYANG</t>
  </si>
  <si>
    <t>PO BOX 505738</t>
  </si>
  <si>
    <t>SAN VICENTE</t>
  </si>
  <si>
    <t>myusacorp.spn@gmail.com</t>
  </si>
  <si>
    <t>P-500-21175-422987</t>
  </si>
  <si>
    <t>ABILITY TO EXERT MAXIMUM MUSCLE FORCE TO LIFT, PUSH, PULL, OR CARRY OBJECTS
ABILITY TO USE YOUR ABDOMINAL AND LOWER BACK MUSCLES TO SUPPORT PART OF THE BODY REPEATEDLY OR CONTINUOUSLY OVER TIME WITHOUT 'GIVING OUT'
OR FATIGUING.
ABILITY TO BEND, STRETCH, TWIST, OR REACH WITH YOUR BODY, ARMS, AND/OR LEGS. MUST HAVVE NO CRIMINAL RECORDS - BACKGROUND CHECKING WILL BE APPLICABLE TO ALL APPLICANTS REGARDLESS OF STATUS, GENDER OR NATIONALITY</t>
  </si>
  <si>
    <t>ming yang supermarket san vicente</t>
  </si>
  <si>
    <t>MY USA CORPORATION</t>
  </si>
  <si>
    <t>C-500-21238-546340</t>
  </si>
  <si>
    <t>Unit 210 CDA Building Beach Road San Jose</t>
  </si>
  <si>
    <t>P-500-21207-482560</t>
  </si>
  <si>
    <t>Dental Assistant</t>
  </si>
  <si>
    <t xml:space="preserve">Unit 210 CDA Building Beach Road San Jose </t>
  </si>
  <si>
    <t>C-500-21221-508992</t>
  </si>
  <si>
    <t xml:space="preserve">Fujitec Pacific, Inc. </t>
  </si>
  <si>
    <t>Middle Road, Fujitec Bldg.</t>
  </si>
  <si>
    <t xml:space="preserve">PO Box 10001 PMB 650, Saipan </t>
  </si>
  <si>
    <t xml:space="preserve">Sinlao </t>
  </si>
  <si>
    <t xml:space="preserve">Jun </t>
  </si>
  <si>
    <t>Delin</t>
  </si>
  <si>
    <t>Field Operations Manager</t>
  </si>
  <si>
    <t>Middle Road, Fujitec Bldg</t>
  </si>
  <si>
    <t>PO Box 10001 PMB 650, Saipan</t>
  </si>
  <si>
    <t>jun.sinlao@gu.fujitec.com</t>
  </si>
  <si>
    <t xml:space="preserve">Cachero </t>
  </si>
  <si>
    <t>Catherine</t>
  </si>
  <si>
    <t xml:space="preserve">Jose </t>
  </si>
  <si>
    <t xml:space="preserve">Isa Drive, Security Title Bldg, 2nd Flr. </t>
  </si>
  <si>
    <t xml:space="preserve">PO Box 10001 PMB 323, Saipan </t>
  </si>
  <si>
    <t>Capitol Hill Village</t>
  </si>
  <si>
    <t>ccachero@mlsg.law</t>
  </si>
  <si>
    <t xml:space="preserve">Marianas Legal Strategy Group, LLC </t>
  </si>
  <si>
    <t>Supreme Court of the Northern Mariana Islands</t>
  </si>
  <si>
    <t>Helpers--Installation, Maintenance, and Repair Workers</t>
  </si>
  <si>
    <t>P-500-21141-332408</t>
  </si>
  <si>
    <t xml:space="preserve">Elevator Installer Technician </t>
  </si>
  <si>
    <t xml:space="preserve">Job requires employee to work some holidays, nights, and flexible hours to help install, repair or maintain elevators of clients at emergency or little notice; must be able to obtain valid CNMI drivers license; job duties require standing, walking, lifting and/or unloading; police clearance and drivers background check required. Worksite includes Kensington Hotel, Chalan Pale Arnold, Rte 30, San Roque Village, Saipan, MP 96950; Fiesta Resort Hotel (new name: IHG/Crown Plaza), Coral Tree Ave., Garapan Village, Saipan, MP 96950; Kanoa Resorts Hotel, Beach Road, Susupe Village, Saipan, MP 96950.  All requirements of this job opportunity applies to all applicants equally. </t>
  </si>
  <si>
    <t>Saipan Island</t>
  </si>
  <si>
    <t>Employer will furnish food and lodging at or near the site for work to the employee at a charge of no more than $80.00 per week (standard deductible rate). Applicable tax and FICA deductions.</t>
  </si>
  <si>
    <t>fpac.admin@gu.fujitec.com</t>
  </si>
  <si>
    <t>C-500-21250-567233</t>
  </si>
  <si>
    <t>FEJERAN</t>
  </si>
  <si>
    <t>MATILDE</t>
  </si>
  <si>
    <t>LG.</t>
  </si>
  <si>
    <t>LAND OWNER</t>
  </si>
  <si>
    <t>Forest and Conservation Workers</t>
  </si>
  <si>
    <t>P-500-21180-431225</t>
  </si>
  <si>
    <t>FOREST CONSERVATION WORKERS</t>
  </si>
  <si>
    <t>FEDERAL TAX (FICA SS &amp; MED) / LOCAL TAX (CHAP 2 &amp; 7)</t>
  </si>
  <si>
    <t>C-500-21305-678256</t>
  </si>
  <si>
    <t>P-500-21259-586804</t>
  </si>
  <si>
    <t>COMBINED FOOD PREPARATION AND SERVING WORKER</t>
  </si>
  <si>
    <t>Must have good communication skills and must be able to work on a flexible time schedule depending on the needs of the company. Must be able to adapt a fast-pace working environment.</t>
  </si>
  <si>
    <t>DAMA DI NOCHE ST. GARAPAN</t>
  </si>
  <si>
    <t>P-500-21270-606870</t>
  </si>
  <si>
    <t>BEAUTICIAN</t>
  </si>
  <si>
    <t>Previous work-related skill, knowledge and experience is required.
Both CW and US worker must provide previous Job certification.</t>
  </si>
  <si>
    <t>CNMI withholding Tax, Federal Withholding Tax, Social Security and Medicare Contributions.</t>
  </si>
  <si>
    <t>C-500-21319-704685</t>
  </si>
  <si>
    <t>HIGH SCHOOL GRADUATE WITH A MINIMUM 12 MONTHS EXPERIENCE. MUST HAVE GENERAL KNOWLEDGE OF CARPENTRY, ELECTRICAL, PLUMBING, BUILDING &amp; MAINTENANCE SKILLS. MUST HAVE SKILLS ON
PAINTING AND REPAIRING ROOFS, WINDOWS, DOORS, FLOORS, AND WOODWORK. ABILITY TO UNDERSTANDS AND FOLLOW SAFETY PROCEDURES. MUST BE ABLE TO
READ BLUEPRINTS AND ENGINEERING PLUMBING, STRUCTURAL AND ELECTRICAL LAYOUTS. CAN WORK WITHOUT ANY SUPERVISION. APPLICANTS EITHER US CITIZEN OR CW-1 MUST PROVIDE CERTIFICATE OF EMPLOYMENT.</t>
  </si>
  <si>
    <t>CNMI &amp; FEDERAL TAX REQUIRED BY LAW AND OTHER DEDUCTIONS</t>
  </si>
  <si>
    <t>C-500-21316-701345</t>
  </si>
  <si>
    <t>Genesis Enterprises, LLC</t>
  </si>
  <si>
    <t>P. O. Box 506228 CK</t>
  </si>
  <si>
    <t>Bentana Drive, San Vicente</t>
  </si>
  <si>
    <t>(670) 789-3204</t>
  </si>
  <si>
    <t>Belo</t>
  </si>
  <si>
    <t>Masapol</t>
  </si>
  <si>
    <t>Bentana Drive</t>
  </si>
  <si>
    <t>P-500-21270-606852</t>
  </si>
  <si>
    <t>Maintenance Repair Workers, General</t>
  </si>
  <si>
    <t>Applicants must be knowledgeable in: Equipment Maintenance: performing routine maintenance on equipment and determining when and what kind of maintenance is needed. Repairing: repairing machines or systems using needed tools. Troubleshooting: detemining causes of operating errors and deciding what to do about it. Critical Thinking: using logic and reasoning to identify the strengths and weaknesses of alternative solutions, conclusions or approaches to problems. Equipment Selection: determining the kind of tools and equipment to do a job.</t>
  </si>
  <si>
    <t>Deductions would be CNMI Withholding Tax, Federal Withholding Tax, Social Security and Medicaid Contributions. The company offers housing at the cost of $150.00 a month including utilities. This offer is optional. Employees may look for their own housing facility or the employer may assist them in securing board and lodging.</t>
  </si>
  <si>
    <t>C-500-21322-712274</t>
  </si>
  <si>
    <t>P-500-21200-469039</t>
  </si>
  <si>
    <t>Waitress/Waiter</t>
  </si>
  <si>
    <t>6 months work experience required as waitress/waiter in a full service restaurant industry.</t>
  </si>
  <si>
    <t>Plumeria Avenue Garapan</t>
  </si>
  <si>
    <t>C-500-21317-704128</t>
  </si>
  <si>
    <t>hong ye trading co ltd</t>
  </si>
  <si>
    <t>Hong Ye Hardware</t>
  </si>
  <si>
    <t>Sheu</t>
  </si>
  <si>
    <t>Michael</t>
  </si>
  <si>
    <t>Unpingco</t>
  </si>
  <si>
    <t>p.o. box 502997</t>
  </si>
  <si>
    <t>msheu@hongyehardware.com</t>
  </si>
  <si>
    <t>P-500-21289-649214</t>
  </si>
  <si>
    <t>Supervisor</t>
  </si>
  <si>
    <t>12 months work related experience</t>
  </si>
  <si>
    <t>Employee's Income Taxes as required by Federal &amp; CNMI laws</t>
  </si>
  <si>
    <t>C-500-21231-531820</t>
  </si>
  <si>
    <t>LSG LUFTHANSA SERVICE SAIPAN INC.</t>
  </si>
  <si>
    <t>LSG SKY CHEF</t>
  </si>
  <si>
    <t>P.O. BOX 500270</t>
  </si>
  <si>
    <t>RESIDENT MANAGE</t>
  </si>
  <si>
    <t>rita.taitano@lsgskychefs.com</t>
  </si>
  <si>
    <t>MARIANAS INSURANCE BUILDING SAN JOSE</t>
  </si>
  <si>
    <t>P.O. BOX 504330</t>
  </si>
  <si>
    <t>P-500-21200-468839</t>
  </si>
  <si>
    <t>FOOD SERVICE SUPERVISOR</t>
  </si>
  <si>
    <t>The food service supervisor is responsible for the assembly and production of flight catering items, including equipment and food, in the staging area for final check-off and check list briefing with driver assigned to load the flight. Obtains a copy of the daily log sheet to verify that all the information has been updated and then determines amount and kinds of food and supplies to be prepared for specific flight. Checks each meal cart for accurate packing with portions of various foods and condiments. Checks entire loading production against the customers specifications prior to allowing the flight items to leave the staging area. Verifies all carts are correctly labeled and marked for loading as well as properly sealed. Supervises the proper uplifting of meals into the aircraft and maintains accurate records. Verifies that each driver has observed proper airline catering requirements, and the equipment and loading plans are being followed. Liaison with appropriate airline officials in the event of obstacles preventing delivery staff from performing their tasks in a timely matter.</t>
  </si>
  <si>
    <t xml:space="preserve">TUN HERMANPAN ROAD </t>
  </si>
  <si>
    <t>SANDAN INTERNATIONAL AIRPORT</t>
  </si>
  <si>
    <t>Overtime rate applies in excess of 40 hrs work per week</t>
  </si>
  <si>
    <t>CNMI WITHHOLDING Tax, Federal withholding SSS and Medicare Contribution.  Employer offers housing to employees costing $100.00 monthly not including utilities.  This offer is optional.  Employees may look for their own housing facility.</t>
  </si>
  <si>
    <t>C-500-21220-508778</t>
  </si>
  <si>
    <t>PO Box 505406 CK</t>
  </si>
  <si>
    <t>Texas Road, Chalan Kanoa</t>
  </si>
  <si>
    <t>P-500-21142-336031</t>
  </si>
  <si>
    <t>Houseworker</t>
  </si>
  <si>
    <t>Have the ability to organize and follow instructions. Can work in flexible hours and even holidays.</t>
  </si>
  <si>
    <t>C-500-21230-529012</t>
  </si>
  <si>
    <t>NEW E.A. CORPORATION</t>
  </si>
  <si>
    <t>MAGANDA UTANG HOME FASHION</t>
  </si>
  <si>
    <t>P.O. BOX 10000 PMB 500 GARAPAN</t>
  </si>
  <si>
    <t>UNIT #4 M2M BUILDING, GARAPAN STREET</t>
  </si>
  <si>
    <t>MOON HAENG</t>
  </si>
  <si>
    <t>UNIT #4 M2M BUILDING  GARAPAN STREET</t>
  </si>
  <si>
    <t>P-500-21197-466262</t>
  </si>
  <si>
    <t>SALES ASSOCIATE</t>
  </si>
  <si>
    <t>MUST BE A HIGH SCHOOL GRADUATE. KNOWS HOW TO UNDERSTAND THE NEEDS OF THE CUSTOMER AND BE PATIENT.</t>
  </si>
  <si>
    <t>UNIT #4, M2M BUILDING GARAPAN STREET</t>
  </si>
  <si>
    <t>C-500-21229-526234</t>
  </si>
  <si>
    <t>MRM AUTO REPAIR SHOP</t>
  </si>
  <si>
    <t>AUTO REPAIR SHOP</t>
  </si>
  <si>
    <t>PMB 442 10005</t>
  </si>
  <si>
    <t>MANALUZ</t>
  </si>
  <si>
    <t>MANALASTAS</t>
  </si>
  <si>
    <t>PMB 442  10005</t>
  </si>
  <si>
    <t>P-500-21197-465870</t>
  </si>
  <si>
    <t>AUTO MECHANIC</t>
  </si>
  <si>
    <t>An excellent knowledge of motor technology. Good communication skills. The ability to listen to and follow instructions. Excellent practical skills. The ability to solve problems. A willingness to work as part of a team.The ability to concentrate for long periods of time.</t>
  </si>
  <si>
    <t>C-500-21230-528972</t>
  </si>
  <si>
    <t>C-500-21212-494751</t>
  </si>
  <si>
    <t>Ester F. Sablan</t>
  </si>
  <si>
    <t>JMILYNN MANPOWER SERVICES</t>
  </si>
  <si>
    <t>PO BOX 504284</t>
  </si>
  <si>
    <t>ESTER</t>
  </si>
  <si>
    <t>BUSINESS OWNER</t>
  </si>
  <si>
    <t>P.O BOX 504284</t>
  </si>
  <si>
    <t>ester.sablan@gmail.com</t>
  </si>
  <si>
    <t>P-500-21179-428732</t>
  </si>
  <si>
    <t>HAIRDRESSERS, HAIRSTYLIST AND COSMETOLOGIST</t>
  </si>
  <si>
    <t>Garapan, Village</t>
  </si>
  <si>
    <t>CNMI tax &amp; Federal Tax</t>
  </si>
  <si>
    <t>C-500-21253-575635</t>
  </si>
  <si>
    <t>HERMINIO A PEREZ</t>
  </si>
  <si>
    <t>ANGEL'S ENTERPRISES</t>
  </si>
  <si>
    <t>P.O. BOX 1471</t>
  </si>
  <si>
    <t>NOT APPLICABLE</t>
  </si>
  <si>
    <t>PEREZ</t>
  </si>
  <si>
    <t>HERMINIO</t>
  </si>
  <si>
    <t>ASAJAR</t>
  </si>
  <si>
    <t>angelsenterprises301@gmail.com</t>
  </si>
  <si>
    <t>Home Appliance Repairers</t>
  </si>
  <si>
    <t>P-500-21209-487306</t>
  </si>
  <si>
    <t>HOME APPLIANCE REPAIRER</t>
  </si>
  <si>
    <t>Chapter 2, FICA</t>
  </si>
  <si>
    <t>C-500-21252-572714</t>
  </si>
  <si>
    <t>MARY ANN F. SABLAN</t>
  </si>
  <si>
    <t>CREATIVE HAIR AND BODY CARE</t>
  </si>
  <si>
    <t>RTE 309 CORNER TALAYA AVE</t>
  </si>
  <si>
    <t>SUSUPE VILLAGE</t>
  </si>
  <si>
    <t>FLORENDO</t>
  </si>
  <si>
    <t>ISA DR CORNER COASTAL DR</t>
  </si>
  <si>
    <t>SADOG TASI</t>
  </si>
  <si>
    <t>mfsablan@candmholdingcompany.com</t>
  </si>
  <si>
    <t>P-500-21216-500428</t>
  </si>
  <si>
    <t>ALL AROUND BEAUTICIAN</t>
  </si>
  <si>
    <t>Required Certificate of Employment from previous employers as All-Around Beautician</t>
  </si>
  <si>
    <t>C-500-21260-589808</t>
  </si>
  <si>
    <t xml:space="preserve">Overtime rate applies in excess of 40 hrs. work per week. </t>
  </si>
  <si>
    <t>CNMI WITHHOLDING TAX, FEDERAL WITHHOLDING TAX, SOCIAL SECURITY AND MEDICARE CONTRIBUTIONS, EMPLOYER WILL ASSIST IN SECURING BOARD AND LODGING AT NO COST OR DEDUCTION TO EMPLOYEES</t>
  </si>
  <si>
    <t>C-500-21238-546665</t>
  </si>
  <si>
    <t>C-500-21242-551948</t>
  </si>
  <si>
    <t>P-500-21188-447263</t>
  </si>
  <si>
    <t>C-500-21237-545684</t>
  </si>
  <si>
    <t>C-500-21230-531578</t>
  </si>
  <si>
    <t>C-500-21299-667122</t>
  </si>
  <si>
    <t>C-500-21308-686328</t>
  </si>
  <si>
    <t xml:space="preserve">Have work experience in the same or similar field, must be able to work on flexible hours including weekends, holidays and night shifts. If needed must agree to a post-offer preemployment  drug screening test which will apply equally to U.S. and CW-1 workers
</t>
  </si>
  <si>
    <t>C-500-21259-587136</t>
  </si>
  <si>
    <t>C-500-21278-624073</t>
  </si>
  <si>
    <t>Roberto's</t>
  </si>
  <si>
    <t>Mallari</t>
  </si>
  <si>
    <t>P-500-21239-549192</t>
  </si>
  <si>
    <t>Food Service Manager</t>
  </si>
  <si>
    <t xml:space="preserve">Must be able to work flexible hours including Holidays and Weekends, Knowledgeable In MS Office Including
MS Word, Excel And Peachtree Accounting. With experience in customer service.
</t>
  </si>
  <si>
    <t>CNMI taxes and Federal taxes</t>
  </si>
  <si>
    <t>C-500-21279-626977</t>
  </si>
  <si>
    <t>Procurement Clerks</t>
  </si>
  <si>
    <t>P-500-21232-534795</t>
  </si>
  <si>
    <t>COMPUTER LITERATE. MUST BE PROFICIENT IN WINDOWS APPLICATIONS, AND MICROSOFT OFFICE PROGRAMS.</t>
  </si>
  <si>
    <t>C-500-21216-502733</t>
  </si>
  <si>
    <t>C-500-21214-497491</t>
  </si>
  <si>
    <t>C-500-21221-509051</t>
  </si>
  <si>
    <t>C-500-21253-577953</t>
  </si>
  <si>
    <t>THE SEVENTH-DAY ADVENTIST MISSION OF THE NMI</t>
  </si>
  <si>
    <t>SAIPAN SEVENTH-DAY ADVENTIST SCHOOL</t>
  </si>
  <si>
    <t>P O BOX 501063</t>
  </si>
  <si>
    <t>LOT 1734 NEW-15 CHALAN KIYA DRIVE</t>
  </si>
  <si>
    <t>POWELL</t>
  </si>
  <si>
    <t xml:space="preserve">LYLTON </t>
  </si>
  <si>
    <t>office@saipansdaschool.org</t>
  </si>
  <si>
    <t>Preschool Teachers, Except Special Education</t>
  </si>
  <si>
    <t>P-500-21160-381363</t>
  </si>
  <si>
    <t>Preschool Teacher</t>
  </si>
  <si>
    <t>MUST UNDERGO CPR/FIRST AIDE CERTIFICATION.</t>
  </si>
  <si>
    <t>SDA SCHOOL- LOT 005 D 59</t>
  </si>
  <si>
    <t>CHALAN KIYA DRIVE</t>
  </si>
  <si>
    <t>C-500-21242-552108</t>
  </si>
  <si>
    <t>Executive Secretaries and Executive Administrative Assistants</t>
  </si>
  <si>
    <t>P-500-21142-336081</t>
  </si>
  <si>
    <t>Assistant Operation Manager</t>
  </si>
  <si>
    <t>At least with 12 months work experience</t>
  </si>
  <si>
    <t>RM 209 SUNSET GLOW BLDG. SAN JOSE VILLAGE BEACH ROAD</t>
  </si>
  <si>
    <t>FEDERAL TAX - FICA SS &amp; MED, LOCAL TAX CHAP 2 &amp; CHAP 7</t>
  </si>
  <si>
    <t>C-500-21237-543325</t>
  </si>
  <si>
    <t>P-500-21209-487380</t>
  </si>
  <si>
    <t xml:space="preserve">CIVIL ENGINEERING TECHNICIAN </t>
  </si>
  <si>
    <t xml:space="preserve">Must at least an Associate degree in Engineering or related field.  At least 24 months experience as Civil Engineering Technician.
</t>
  </si>
  <si>
    <t>PUETTO ROAD,  PUERTO RICO</t>
  </si>
  <si>
    <t>C-500-21245-562462</t>
  </si>
  <si>
    <t>P-500-21175-423166</t>
  </si>
  <si>
    <t>C-500-21251-570012</t>
  </si>
  <si>
    <t>C-500-21260-589743</t>
  </si>
  <si>
    <t>ASSOCIATES DEGREE IN CIVIL ENGINEERING. WITH 24 MONTHS EXPERIENCE IN COST ESTIMATING, PLANNING, SCHEDULING, JOB INSPECTION AND CAD
DRAWING.KNOWLEDGE OF MATERIALS, METHODS, AND THE TOOLS INVOLVED IN THE CONSTRUCTION OR REPAIR OF HOUSES, BUILDINGS, OR OTHER STRUCTURES
SUCH AS HIGHWAYS AND ROADS. MUST BE ABLE TO WORK FOR EXTENDED HOURS OR WORK DAYS</t>
  </si>
  <si>
    <t>C-500-21301-672822</t>
  </si>
  <si>
    <t>C-500-21324-717893</t>
  </si>
  <si>
    <t>C-500-21318-704339</t>
  </si>
  <si>
    <t xml:space="preserve">3 months work experience in the same or similar field, must be able to work on flexible hours including weekends and holidays and night shifts. If needed, must agree to a post-offer,
preemployment drug screening test which will apply equally to U.S. and CW-1 workers.
</t>
  </si>
  <si>
    <t>pacificrimsaipan@gmai.com</t>
  </si>
  <si>
    <t>DECISION_DATE</t>
  </si>
  <si>
    <t>CW-1_PERMIT_RENEWAL_DATE</t>
  </si>
  <si>
    <t>EMP-PROVIDED_TOOLS_EQUIPMENT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</si>
</sst>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00"/>
    <numFmt numFmtId="166" formatCode="[&lt;=9999999]###\-####;\(###\)\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14" fontId="0" fillId="0" borderId="0" xfId="0" applyNumberFormat="1"/>
    <xf numFmtId="0" fontId="0" fillId="0" borderId="0" xfId="0" applyAlignment="1">
      <alignment wrapText="1"/>
    </xf>
    <xf numFmtId="164" fontId="0" fillId="0" borderId="0" xfId="0" applyNumberFormat="1"/>
    <xf numFmtId="165" fontId="0" fillId="0" borderId="0" xfId="0" applyNumberFormat="1"/>
    <xf numFmtId="16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448"/>
  <sheetViews>
    <sheetView tabSelected="1" workbookViewId="0">
      <pane ySplit="1" topLeftCell="A2" activePane="bottomLeft" state="frozen"/>
      <selection pane="bottomLeft" activeCell="DG1" sqref="DG1"/>
    </sheetView>
  </sheetViews>
  <sheetFormatPr defaultRowHeight="15" customHeight="1" x14ac:dyDescent="0.35"/>
  <cols>
    <col min="1" max="1" width="18.54296875" bestFit="1" customWidth="1"/>
    <col min="2" max="2" width="39.81640625" bestFit="1" customWidth="1"/>
    <col min="3" max="4" width="17.453125" style="1" bestFit="1" customWidth="1"/>
    <col min="5" max="5" width="32.453125" bestFit="1" customWidth="1"/>
    <col min="6" max="6" width="31.26953125" style="1" bestFit="1" customWidth="1"/>
    <col min="7" max="7" width="23.1796875" bestFit="1" customWidth="1"/>
    <col min="8" max="8" width="24" bestFit="1" customWidth="1"/>
    <col min="9" max="9" width="25" bestFit="1" customWidth="1"/>
    <col min="10" max="13" width="50.7265625" customWidth="1"/>
    <col min="14" max="14" width="17.453125" bestFit="1" customWidth="1"/>
    <col min="15" max="15" width="19" bestFit="1" customWidth="1"/>
    <col min="16" max="16" width="26.54296875" style="4" bestFit="1" customWidth="1"/>
    <col min="17" max="17" width="26.26953125" bestFit="1" customWidth="1"/>
    <col min="18" max="18" width="28.453125" bestFit="1" customWidth="1"/>
    <col min="19" max="19" width="20.1796875" style="5" bestFit="1" customWidth="1"/>
    <col min="20" max="20" width="24.453125" bestFit="1" customWidth="1"/>
    <col min="21" max="21" width="14.54296875" bestFit="1" customWidth="1"/>
    <col min="22" max="22" width="29" bestFit="1" customWidth="1"/>
    <col min="23" max="23" width="25.26953125" bestFit="1" customWidth="1"/>
    <col min="24" max="24" width="29.453125" bestFit="1" customWidth="1"/>
    <col min="25" max="25" width="30" bestFit="1" customWidth="1"/>
    <col min="26" max="26" width="32.1796875" bestFit="1" customWidth="1"/>
    <col min="27" max="27" width="35.7265625" bestFit="1" customWidth="1"/>
    <col min="28" max="29" width="50.7265625" customWidth="1"/>
    <col min="30" max="30" width="22.26953125" bestFit="1" customWidth="1"/>
    <col min="31" max="31" width="24" bestFit="1" customWidth="1"/>
    <col min="32" max="32" width="31.453125" style="4" bestFit="1" customWidth="1"/>
    <col min="33" max="33" width="27.1796875" bestFit="1" customWidth="1"/>
    <col min="34" max="34" width="28.453125" bestFit="1" customWidth="1"/>
    <col min="35" max="35" width="25" style="5" bestFit="1" customWidth="1"/>
    <col min="36" max="36" width="29.26953125" bestFit="1" customWidth="1"/>
    <col min="37" max="37" width="44.453125" bestFit="1" customWidth="1"/>
    <col min="38" max="38" width="28" bestFit="1" customWidth="1"/>
    <col min="39" max="39" width="31.7265625" bestFit="1" customWidth="1"/>
    <col min="40" max="40" width="32.453125" bestFit="1" customWidth="1"/>
    <col min="41" max="41" width="34.453125" bestFit="1" customWidth="1"/>
    <col min="42" max="42" width="50.7265625" customWidth="1"/>
    <col min="43" max="43" width="37.7265625" bestFit="1" customWidth="1"/>
    <col min="44" max="44" width="24.7265625" bestFit="1" customWidth="1"/>
    <col min="45" max="45" width="26.26953125" bestFit="1" customWidth="1"/>
    <col min="46" max="46" width="33.81640625" style="4" bestFit="1" customWidth="1"/>
    <col min="47" max="47" width="29.54296875" bestFit="1" customWidth="1"/>
    <col min="48" max="48" width="30.26953125" bestFit="1" customWidth="1"/>
    <col min="49" max="49" width="27.26953125" style="5" bestFit="1" customWidth="1"/>
    <col min="50" max="50" width="31.54296875" bestFit="1" customWidth="1"/>
    <col min="51" max="51" width="28.7265625" bestFit="1" customWidth="1"/>
    <col min="52" max="52" width="34.7265625" bestFit="1" customWidth="1"/>
    <col min="53" max="53" width="28" bestFit="1" customWidth="1"/>
    <col min="54" max="54" width="43.81640625" bestFit="1" customWidth="1"/>
    <col min="55" max="55" width="12.7265625" bestFit="1" customWidth="1"/>
    <col min="56" max="56" width="50.7265625" customWidth="1"/>
    <col min="57" max="57" width="22" bestFit="1" customWidth="1"/>
    <col min="58" max="58" width="50.7265625" customWidth="1"/>
    <col min="59" max="59" width="30.26953125" bestFit="1" customWidth="1"/>
    <col min="60" max="60" width="28.81640625" bestFit="1" customWidth="1"/>
    <col min="61" max="61" width="25.81640625" style="1" bestFit="1" customWidth="1"/>
    <col min="62" max="62" width="24.1796875" style="1" bestFit="1" customWidth="1"/>
    <col min="63" max="63" width="28.1796875" style="1" bestFit="1" customWidth="1"/>
    <col min="64" max="64" width="26.26953125" style="1" bestFit="1" customWidth="1"/>
    <col min="65" max="65" width="35" bestFit="1" customWidth="1"/>
    <col min="66" max="66" width="17.81640625" bestFit="1" customWidth="1"/>
    <col min="67" max="67" width="18.7265625" bestFit="1" customWidth="1"/>
    <col min="68" max="68" width="18.453125" bestFit="1" customWidth="1"/>
    <col min="69" max="69" width="21.81640625" bestFit="1" customWidth="1"/>
    <col min="70" max="70" width="20" bestFit="1" customWidth="1"/>
    <col min="71" max="71" width="16.81640625" bestFit="1" customWidth="1"/>
    <col min="72" max="72" width="20" bestFit="1" customWidth="1"/>
    <col min="73" max="73" width="27" bestFit="1" customWidth="1"/>
    <col min="74" max="74" width="25.26953125" bestFit="1" customWidth="1"/>
    <col min="75" max="75" width="20" bestFit="1" customWidth="1"/>
    <col min="76" max="76" width="21.1796875" bestFit="1" customWidth="1"/>
    <col min="77" max="77" width="20.7265625" bestFit="1" customWidth="1"/>
    <col min="78" max="78" width="24.81640625" bestFit="1" customWidth="1"/>
    <col min="79" max="79" width="25.1796875" bestFit="1" customWidth="1"/>
    <col min="80" max="82" width="50.7265625" customWidth="1"/>
    <col min="83" max="83" width="18.54296875" bestFit="1" customWidth="1"/>
    <col min="84" max="84" width="18.81640625" bestFit="1" customWidth="1"/>
    <col min="85" max="85" width="26.453125" style="4" bestFit="1" customWidth="1"/>
    <col min="86" max="86" width="27" style="3" bestFit="1" customWidth="1"/>
    <col min="87" max="87" width="25.54296875" style="3" bestFit="1" customWidth="1"/>
    <col min="88" max="88" width="24.54296875" style="3" bestFit="1" customWidth="1"/>
    <col min="89" max="89" width="21.54296875" style="3" bestFit="1" customWidth="1"/>
    <col min="90" max="90" width="6.54296875" bestFit="1" customWidth="1"/>
    <col min="91" max="91" width="50.7265625" customWidth="1"/>
    <col min="92" max="92" width="21.81640625" bestFit="1" customWidth="1"/>
    <col min="93" max="93" width="29" bestFit="1" customWidth="1"/>
    <col min="94" max="94" width="30" bestFit="1" customWidth="1"/>
    <col min="95" max="95" width="38.7265625" bestFit="1" customWidth="1"/>
    <col min="96" max="96" width="26" bestFit="1" customWidth="1"/>
    <col min="97" max="97" width="23.26953125" bestFit="1" customWidth="1"/>
    <col min="98" max="98" width="35.7265625" bestFit="1" customWidth="1"/>
    <col min="99" max="99" width="36.1796875" bestFit="1" customWidth="1"/>
    <col min="100" max="100" width="36.453125" bestFit="1" customWidth="1"/>
    <col min="101" max="101" width="50.7265625" customWidth="1"/>
    <col min="102" max="102" width="19.7265625" style="5" bestFit="1" customWidth="1"/>
    <col min="103" max="103" width="40.81640625" bestFit="1" customWidth="1"/>
    <col min="104" max="104" width="42.26953125" bestFit="1" customWidth="1"/>
    <col min="105" max="105" width="31.453125" bestFit="1" customWidth="1"/>
    <col min="106" max="106" width="33.1796875" bestFit="1" customWidth="1"/>
    <col min="107" max="107" width="24.26953125" bestFit="1" customWidth="1"/>
    <col min="108" max="108" width="24.81640625" bestFit="1" customWidth="1"/>
    <col min="109" max="109" width="26.81640625" bestFit="1" customWidth="1"/>
    <col min="110" max="110" width="50.7265625" customWidth="1"/>
    <col min="111" max="111" width="40.81640625" bestFit="1" customWidth="1"/>
  </cols>
  <sheetData>
    <row r="1" spans="1:111" ht="15" customHeight="1" x14ac:dyDescent="0.35">
      <c r="A1" t="s">
        <v>0</v>
      </c>
      <c r="B1" t="s">
        <v>1</v>
      </c>
      <c r="C1" s="1" t="s">
        <v>2</v>
      </c>
      <c r="D1" s="1" t="s">
        <v>3974</v>
      </c>
      <c r="E1" t="s">
        <v>3</v>
      </c>
      <c r="F1" s="1" t="s">
        <v>3975</v>
      </c>
      <c r="G1" t="s">
        <v>4</v>
      </c>
      <c r="H1" t="s">
        <v>5</v>
      </c>
      <c r="I1" t="s">
        <v>6</v>
      </c>
      <c r="J1" t="s">
        <v>7</v>
      </c>
      <c r="K1" t="s">
        <v>8</v>
      </c>
      <c r="L1" t="s">
        <v>9</v>
      </c>
      <c r="M1" t="s">
        <v>10</v>
      </c>
      <c r="N1" t="s">
        <v>11</v>
      </c>
      <c r="O1" t="s">
        <v>12</v>
      </c>
      <c r="P1" s="4" t="s">
        <v>13</v>
      </c>
      <c r="Q1" t="s">
        <v>14</v>
      </c>
      <c r="R1" t="s">
        <v>15</v>
      </c>
      <c r="S1" s="5" t="s">
        <v>16</v>
      </c>
      <c r="T1" t="s">
        <v>17</v>
      </c>
      <c r="U1" t="s">
        <v>18</v>
      </c>
      <c r="V1" t="s">
        <v>19</v>
      </c>
      <c r="W1" t="s">
        <v>20</v>
      </c>
      <c r="X1" t="s">
        <v>21</v>
      </c>
      <c r="Y1" t="s">
        <v>22</v>
      </c>
      <c r="Z1" t="s">
        <v>23</v>
      </c>
      <c r="AA1" t="s">
        <v>24</v>
      </c>
      <c r="AB1" t="s">
        <v>25</v>
      </c>
      <c r="AC1" t="s">
        <v>26</v>
      </c>
      <c r="AD1" t="s">
        <v>27</v>
      </c>
      <c r="AE1" t="s">
        <v>28</v>
      </c>
      <c r="AF1" s="4" t="s">
        <v>29</v>
      </c>
      <c r="AG1" t="s">
        <v>30</v>
      </c>
      <c r="AH1" t="s">
        <v>31</v>
      </c>
      <c r="AI1" s="5" t="s">
        <v>32</v>
      </c>
      <c r="AJ1" t="s">
        <v>33</v>
      </c>
      <c r="AK1" t="s">
        <v>34</v>
      </c>
      <c r="AL1" t="s">
        <v>35</v>
      </c>
      <c r="AM1" t="s">
        <v>36</v>
      </c>
      <c r="AN1" t="s">
        <v>37</v>
      </c>
      <c r="AO1" t="s">
        <v>38</v>
      </c>
      <c r="AP1" t="s">
        <v>39</v>
      </c>
      <c r="AQ1" t="s">
        <v>40</v>
      </c>
      <c r="AR1" t="s">
        <v>41</v>
      </c>
      <c r="AS1" t="s">
        <v>42</v>
      </c>
      <c r="AT1" s="4" t="s">
        <v>43</v>
      </c>
      <c r="AU1" t="s">
        <v>44</v>
      </c>
      <c r="AV1" t="s">
        <v>45</v>
      </c>
      <c r="AW1" s="5" t="s">
        <v>46</v>
      </c>
      <c r="AX1" t="s">
        <v>47</v>
      </c>
      <c r="AY1" t="s">
        <v>48</v>
      </c>
      <c r="AZ1" t="s">
        <v>49</v>
      </c>
      <c r="BA1" t="s">
        <v>50</v>
      </c>
      <c r="BB1" t="s">
        <v>51</v>
      </c>
      <c r="BC1" t="s">
        <v>52</v>
      </c>
      <c r="BD1" t="s">
        <v>53</v>
      </c>
      <c r="BE1" t="s">
        <v>54</v>
      </c>
      <c r="BF1" t="s">
        <v>55</v>
      </c>
      <c r="BG1" t="s">
        <v>56</v>
      </c>
      <c r="BH1" t="s">
        <v>57</v>
      </c>
      <c r="BI1" s="1" t="s">
        <v>58</v>
      </c>
      <c r="BJ1" s="1" t="s">
        <v>59</v>
      </c>
      <c r="BK1" s="1" t="s">
        <v>60</v>
      </c>
      <c r="BL1" s="1" t="s">
        <v>61</v>
      </c>
      <c r="BM1" t="s">
        <v>62</v>
      </c>
      <c r="BN1" t="s">
        <v>63</v>
      </c>
      <c r="BO1" t="s">
        <v>64</v>
      </c>
      <c r="BP1" t="s">
        <v>65</v>
      </c>
      <c r="BQ1" t="s">
        <v>66</v>
      </c>
      <c r="BR1" t="s">
        <v>67</v>
      </c>
      <c r="BS1" t="s">
        <v>68</v>
      </c>
      <c r="BT1" t="s">
        <v>69</v>
      </c>
      <c r="BU1" t="s">
        <v>70</v>
      </c>
      <c r="BV1" t="s">
        <v>71</v>
      </c>
      <c r="BW1" t="s">
        <v>72</v>
      </c>
      <c r="BX1" t="s">
        <v>73</v>
      </c>
      <c r="BY1" t="s">
        <v>74</v>
      </c>
      <c r="BZ1" t="s">
        <v>75</v>
      </c>
      <c r="CA1" t="s">
        <v>76</v>
      </c>
      <c r="CB1" t="s">
        <v>77</v>
      </c>
      <c r="CC1" t="s">
        <v>78</v>
      </c>
      <c r="CD1" t="s">
        <v>79</v>
      </c>
      <c r="CE1" t="s">
        <v>80</v>
      </c>
      <c r="CF1" t="s">
        <v>81</v>
      </c>
      <c r="CG1" s="4" t="s">
        <v>82</v>
      </c>
      <c r="CH1" s="3" t="s">
        <v>83</v>
      </c>
      <c r="CI1" s="3" t="s">
        <v>84</v>
      </c>
      <c r="CJ1" s="3" t="s">
        <v>85</v>
      </c>
      <c r="CK1" s="3" t="s">
        <v>86</v>
      </c>
      <c r="CL1" t="s">
        <v>87</v>
      </c>
      <c r="CM1" t="s">
        <v>88</v>
      </c>
      <c r="CN1" t="s">
        <v>89</v>
      </c>
      <c r="CO1" t="s">
        <v>90</v>
      </c>
      <c r="CP1" t="s">
        <v>91</v>
      </c>
      <c r="CQ1" t="s">
        <v>92</v>
      </c>
      <c r="CR1" t="s">
        <v>93</v>
      </c>
      <c r="CS1" t="s">
        <v>94</v>
      </c>
      <c r="CT1" t="s">
        <v>95</v>
      </c>
      <c r="CU1" t="s">
        <v>3976</v>
      </c>
      <c r="CV1" t="s">
        <v>96</v>
      </c>
      <c r="CW1" t="s">
        <v>97</v>
      </c>
      <c r="CX1" s="5" t="s">
        <v>98</v>
      </c>
      <c r="CY1" t="s">
        <v>99</v>
      </c>
      <c r="CZ1" t="s">
        <v>100</v>
      </c>
      <c r="DA1" t="s">
        <v>101</v>
      </c>
      <c r="DB1" t="s">
        <v>102</v>
      </c>
      <c r="DC1" t="s">
        <v>103</v>
      </c>
      <c r="DD1" t="s">
        <v>104</v>
      </c>
      <c r="DE1" t="s">
        <v>105</v>
      </c>
      <c r="DF1" t="s">
        <v>106</v>
      </c>
      <c r="DG1" t="s">
        <v>107</v>
      </c>
    </row>
    <row r="2" spans="1:111" ht="15" customHeight="1" x14ac:dyDescent="0.35">
      <c r="A2" t="s">
        <v>3186</v>
      </c>
      <c r="B2" t="s">
        <v>137</v>
      </c>
      <c r="C2" s="1">
        <v>44403.897998958331</v>
      </c>
      <c r="D2" s="1">
        <v>44470</v>
      </c>
      <c r="E2" t="s">
        <v>110</v>
      </c>
      <c r="G2" t="s">
        <v>111</v>
      </c>
      <c r="H2" t="s">
        <v>111</v>
      </c>
      <c r="I2" t="s">
        <v>111</v>
      </c>
      <c r="J2" t="s">
        <v>1246</v>
      </c>
      <c r="K2" t="s">
        <v>3187</v>
      </c>
      <c r="L2" t="s">
        <v>3188</v>
      </c>
      <c r="M2" t="s">
        <v>3189</v>
      </c>
      <c r="N2" t="s">
        <v>1250</v>
      </c>
      <c r="O2" t="s">
        <v>117</v>
      </c>
      <c r="P2" s="4">
        <v>96951</v>
      </c>
      <c r="Q2" t="s">
        <v>118</v>
      </c>
      <c r="R2" t="s">
        <v>134</v>
      </c>
      <c r="S2" s="5">
        <v>16705320363</v>
      </c>
      <c r="U2">
        <v>44511</v>
      </c>
      <c r="V2" t="s">
        <v>120</v>
      </c>
      <c r="X2" t="s">
        <v>1251</v>
      </c>
      <c r="Y2" t="s">
        <v>1252</v>
      </c>
      <c r="Z2" t="s">
        <v>1253</v>
      </c>
      <c r="AA2" t="s">
        <v>763</v>
      </c>
      <c r="AB2" t="s">
        <v>3190</v>
      </c>
      <c r="AC2" t="s">
        <v>3189</v>
      </c>
      <c r="AD2" t="s">
        <v>1250</v>
      </c>
      <c r="AE2" t="s">
        <v>117</v>
      </c>
      <c r="AF2" s="4">
        <v>96951</v>
      </c>
      <c r="AG2" t="s">
        <v>118</v>
      </c>
      <c r="AH2" t="s">
        <v>134</v>
      </c>
      <c r="AI2" s="5">
        <v>16705320363</v>
      </c>
      <c r="AK2" t="s">
        <v>1254</v>
      </c>
      <c r="BC2" t="str">
        <f>"41-1011.00"</f>
        <v>41-1011.00</v>
      </c>
      <c r="BD2" t="s">
        <v>210</v>
      </c>
      <c r="BE2" t="s">
        <v>3191</v>
      </c>
      <c r="BF2" t="s">
        <v>3192</v>
      </c>
      <c r="BG2">
        <v>1</v>
      </c>
      <c r="BH2">
        <v>1</v>
      </c>
      <c r="BI2" s="1">
        <v>44470</v>
      </c>
      <c r="BJ2" s="1">
        <v>44834</v>
      </c>
      <c r="BK2" s="1">
        <v>44470</v>
      </c>
      <c r="BL2" s="1">
        <v>44834</v>
      </c>
      <c r="BM2">
        <v>35</v>
      </c>
      <c r="BN2">
        <v>0</v>
      </c>
      <c r="BO2">
        <v>7</v>
      </c>
      <c r="BP2">
        <v>7</v>
      </c>
      <c r="BQ2">
        <v>7</v>
      </c>
      <c r="BR2">
        <v>7</v>
      </c>
      <c r="BS2">
        <v>7</v>
      </c>
      <c r="BT2">
        <v>0</v>
      </c>
      <c r="BU2" t="str">
        <f>"8:00 AM"</f>
        <v>8:00 AM</v>
      </c>
      <c r="BV2" t="str">
        <f>"4:00 PM"</f>
        <v>4:00 PM</v>
      </c>
      <c r="BW2" t="s">
        <v>150</v>
      </c>
      <c r="BX2">
        <v>0</v>
      </c>
      <c r="BY2">
        <v>12</v>
      </c>
      <c r="BZ2" t="s">
        <v>133</v>
      </c>
      <c r="CA2">
        <v>6</v>
      </c>
      <c r="CB2" t="s">
        <v>3193</v>
      </c>
      <c r="CC2" t="s">
        <v>3194</v>
      </c>
      <c r="CD2" t="s">
        <v>1249</v>
      </c>
      <c r="CE2" t="s">
        <v>1250</v>
      </c>
      <c r="CF2" t="s">
        <v>117</v>
      </c>
      <c r="CG2" s="4">
        <v>96951</v>
      </c>
      <c r="CH2" s="3">
        <v>10.050000000000001</v>
      </c>
      <c r="CI2" s="3">
        <v>10.050000000000001</v>
      </c>
      <c r="CJ2" s="3">
        <v>15.08</v>
      </c>
      <c r="CK2" s="3">
        <v>15.08</v>
      </c>
      <c r="CL2" t="s">
        <v>131</v>
      </c>
      <c r="CM2" t="s">
        <v>134</v>
      </c>
      <c r="CN2" t="s">
        <v>132</v>
      </c>
      <c r="CP2" t="s">
        <v>111</v>
      </c>
      <c r="CQ2" t="s">
        <v>133</v>
      </c>
      <c r="CR2" t="s">
        <v>111</v>
      </c>
      <c r="CS2" t="s">
        <v>133</v>
      </c>
      <c r="CT2" t="s">
        <v>134</v>
      </c>
      <c r="CU2" t="s">
        <v>133</v>
      </c>
      <c r="CV2" t="s">
        <v>134</v>
      </c>
      <c r="CW2" t="s">
        <v>3195</v>
      </c>
      <c r="CX2" s="5">
        <v>16705320363</v>
      </c>
      <c r="CY2" t="s">
        <v>1254</v>
      </c>
      <c r="CZ2" t="s">
        <v>134</v>
      </c>
      <c r="DA2" t="s">
        <v>133</v>
      </c>
      <c r="DB2" t="s">
        <v>111</v>
      </c>
    </row>
    <row r="3" spans="1:111" ht="15" customHeight="1" x14ac:dyDescent="0.35">
      <c r="A3" t="s">
        <v>3043</v>
      </c>
      <c r="B3" t="s">
        <v>137</v>
      </c>
      <c r="C3" s="1">
        <v>44390.102959374999</v>
      </c>
      <c r="D3" s="1">
        <v>44473</v>
      </c>
      <c r="E3" t="s">
        <v>199</v>
      </c>
      <c r="F3" s="1">
        <v>44468.833333333336</v>
      </c>
      <c r="G3" t="s">
        <v>111</v>
      </c>
      <c r="H3" t="s">
        <v>111</v>
      </c>
      <c r="I3" t="s">
        <v>111</v>
      </c>
      <c r="J3" t="s">
        <v>275</v>
      </c>
      <c r="K3" t="s">
        <v>472</v>
      </c>
      <c r="L3" t="s">
        <v>473</v>
      </c>
      <c r="M3" t="s">
        <v>474</v>
      </c>
      <c r="N3" t="s">
        <v>277</v>
      </c>
      <c r="O3" t="s">
        <v>117</v>
      </c>
      <c r="P3" s="4">
        <v>96950</v>
      </c>
      <c r="Q3" t="s">
        <v>118</v>
      </c>
      <c r="R3" t="s">
        <v>134</v>
      </c>
      <c r="S3" s="5">
        <v>16702333839</v>
      </c>
      <c r="U3">
        <v>236220</v>
      </c>
      <c r="V3" t="s">
        <v>120</v>
      </c>
      <c r="X3" t="s">
        <v>278</v>
      </c>
      <c r="Y3" t="s">
        <v>279</v>
      </c>
      <c r="Z3" t="s">
        <v>280</v>
      </c>
      <c r="AA3" t="s">
        <v>281</v>
      </c>
      <c r="AB3" t="s">
        <v>473</v>
      </c>
      <c r="AC3" t="s">
        <v>474</v>
      </c>
      <c r="AD3" t="s">
        <v>277</v>
      </c>
      <c r="AE3" t="s">
        <v>117</v>
      </c>
      <c r="AF3" s="4">
        <v>96950</v>
      </c>
      <c r="AG3" t="s">
        <v>118</v>
      </c>
      <c r="AH3" t="s">
        <v>134</v>
      </c>
      <c r="AI3" s="5">
        <v>16702333839</v>
      </c>
      <c r="AK3" t="s">
        <v>283</v>
      </c>
      <c r="BC3" t="str">
        <f>"49-9071.00"</f>
        <v>49-9071.00</v>
      </c>
      <c r="BD3" t="s">
        <v>147</v>
      </c>
      <c r="BE3" t="s">
        <v>525</v>
      </c>
      <c r="BF3" t="s">
        <v>526</v>
      </c>
      <c r="BG3">
        <v>5</v>
      </c>
      <c r="BH3">
        <v>5</v>
      </c>
      <c r="BI3" s="1">
        <v>44470</v>
      </c>
      <c r="BJ3" s="1">
        <v>44834</v>
      </c>
      <c r="BK3" s="1">
        <v>44473</v>
      </c>
      <c r="BL3" s="1">
        <v>44834</v>
      </c>
      <c r="BM3">
        <v>35</v>
      </c>
      <c r="BN3">
        <v>0</v>
      </c>
      <c r="BO3">
        <v>7</v>
      </c>
      <c r="BP3">
        <v>7</v>
      </c>
      <c r="BQ3">
        <v>7</v>
      </c>
      <c r="BR3">
        <v>7</v>
      </c>
      <c r="BS3">
        <v>7</v>
      </c>
      <c r="BT3">
        <v>0</v>
      </c>
      <c r="BU3" t="str">
        <f>"8:00 AM"</f>
        <v>8:00 AM</v>
      </c>
      <c r="BV3" t="str">
        <f>"5:00 PM"</f>
        <v>5:00 PM</v>
      </c>
      <c r="BW3" t="s">
        <v>150</v>
      </c>
      <c r="BX3">
        <v>0</v>
      </c>
      <c r="BY3">
        <v>24</v>
      </c>
      <c r="BZ3" t="s">
        <v>111</v>
      </c>
      <c r="CB3" s="2" t="s">
        <v>3044</v>
      </c>
      <c r="CC3" t="s">
        <v>473</v>
      </c>
      <c r="CD3" t="s">
        <v>474</v>
      </c>
      <c r="CE3" t="s">
        <v>277</v>
      </c>
      <c r="CF3" t="s">
        <v>117</v>
      </c>
      <c r="CG3" s="4">
        <v>96950</v>
      </c>
      <c r="CH3" s="3">
        <v>8.7100000000000009</v>
      </c>
      <c r="CI3" s="3">
        <v>8.7100000000000009</v>
      </c>
      <c r="CJ3" s="3">
        <v>13.06</v>
      </c>
      <c r="CK3" s="3">
        <v>13.06</v>
      </c>
      <c r="CL3" t="s">
        <v>131</v>
      </c>
      <c r="CM3" t="s">
        <v>2558</v>
      </c>
      <c r="CN3" t="s">
        <v>132</v>
      </c>
      <c r="CP3" t="s">
        <v>111</v>
      </c>
      <c r="CQ3" t="s">
        <v>133</v>
      </c>
      <c r="CR3" t="s">
        <v>133</v>
      </c>
      <c r="CS3" t="s">
        <v>133</v>
      </c>
      <c r="CT3" t="s">
        <v>134</v>
      </c>
      <c r="CU3" t="s">
        <v>133</v>
      </c>
      <c r="CV3" t="s">
        <v>133</v>
      </c>
      <c r="CW3" t="s">
        <v>3045</v>
      </c>
      <c r="CX3" s="5">
        <v>16702333839</v>
      </c>
      <c r="CY3" t="s">
        <v>283</v>
      </c>
      <c r="CZ3" t="s">
        <v>134</v>
      </c>
      <c r="DA3" t="s">
        <v>133</v>
      </c>
      <c r="DB3" t="s">
        <v>111</v>
      </c>
    </row>
    <row r="4" spans="1:111" ht="15" customHeight="1" x14ac:dyDescent="0.35">
      <c r="A4" t="s">
        <v>524</v>
      </c>
      <c r="B4" t="s">
        <v>137</v>
      </c>
      <c r="C4" s="1">
        <v>44390.124223148145</v>
      </c>
      <c r="D4" s="1">
        <v>44473</v>
      </c>
      <c r="E4" t="s">
        <v>110</v>
      </c>
      <c r="G4" t="s">
        <v>111</v>
      </c>
      <c r="H4" t="s">
        <v>111</v>
      </c>
      <c r="I4" t="s">
        <v>111</v>
      </c>
      <c r="J4" t="s">
        <v>275</v>
      </c>
      <c r="K4" t="s">
        <v>472</v>
      </c>
      <c r="L4" t="s">
        <v>473</v>
      </c>
      <c r="M4" t="s">
        <v>474</v>
      </c>
      <c r="N4" t="s">
        <v>277</v>
      </c>
      <c r="O4" t="s">
        <v>117</v>
      </c>
      <c r="P4" s="4">
        <v>96950</v>
      </c>
      <c r="Q4" t="s">
        <v>118</v>
      </c>
      <c r="R4" t="s">
        <v>134</v>
      </c>
      <c r="S4" s="5">
        <v>16702333839</v>
      </c>
      <c r="U4">
        <v>236220</v>
      </c>
      <c r="V4" t="s">
        <v>120</v>
      </c>
      <c r="X4" t="s">
        <v>278</v>
      </c>
      <c r="Y4" t="s">
        <v>279</v>
      </c>
      <c r="Z4" t="s">
        <v>280</v>
      </c>
      <c r="AA4" t="s">
        <v>281</v>
      </c>
      <c r="AB4" t="s">
        <v>473</v>
      </c>
      <c r="AC4" t="s">
        <v>474</v>
      </c>
      <c r="AD4" t="s">
        <v>277</v>
      </c>
      <c r="AE4" t="s">
        <v>117</v>
      </c>
      <c r="AF4" s="4">
        <v>96950</v>
      </c>
      <c r="AG4" t="s">
        <v>118</v>
      </c>
      <c r="AH4" t="s">
        <v>134</v>
      </c>
      <c r="AI4" s="5">
        <v>16702333839</v>
      </c>
      <c r="AK4" t="s">
        <v>283</v>
      </c>
      <c r="BC4" t="str">
        <f>"49-9071.00"</f>
        <v>49-9071.00</v>
      </c>
      <c r="BD4" t="s">
        <v>147</v>
      </c>
      <c r="BE4" t="s">
        <v>525</v>
      </c>
      <c r="BF4" t="s">
        <v>526</v>
      </c>
      <c r="BG4">
        <v>10</v>
      </c>
      <c r="BH4">
        <v>10</v>
      </c>
      <c r="BI4" s="1">
        <v>44470</v>
      </c>
      <c r="BJ4" s="1">
        <v>44834</v>
      </c>
      <c r="BK4" s="1">
        <v>44473</v>
      </c>
      <c r="BL4" s="1">
        <v>44834</v>
      </c>
      <c r="BM4">
        <v>35</v>
      </c>
      <c r="BN4">
        <v>0</v>
      </c>
      <c r="BO4">
        <v>7</v>
      </c>
      <c r="BP4">
        <v>7</v>
      </c>
      <c r="BQ4">
        <v>7</v>
      </c>
      <c r="BR4">
        <v>7</v>
      </c>
      <c r="BS4">
        <v>7</v>
      </c>
      <c r="BT4">
        <v>0</v>
      </c>
      <c r="BU4" t="str">
        <f>"8:00 AM"</f>
        <v>8:00 AM</v>
      </c>
      <c r="BV4" t="str">
        <f>"5:00 PM"</f>
        <v>5:00 PM</v>
      </c>
      <c r="BW4" t="s">
        <v>150</v>
      </c>
      <c r="BX4">
        <v>0</v>
      </c>
      <c r="BY4">
        <v>24</v>
      </c>
      <c r="BZ4" t="s">
        <v>111</v>
      </c>
      <c r="CB4" s="2" t="s">
        <v>527</v>
      </c>
      <c r="CC4" t="s">
        <v>473</v>
      </c>
      <c r="CD4" t="s">
        <v>474</v>
      </c>
      <c r="CE4" t="s">
        <v>277</v>
      </c>
      <c r="CF4" t="s">
        <v>117</v>
      </c>
      <c r="CG4" s="4">
        <v>96950</v>
      </c>
      <c r="CH4" s="3">
        <v>8.7100000000000009</v>
      </c>
      <c r="CI4" s="3">
        <v>8.7100000000000009</v>
      </c>
      <c r="CJ4" s="3">
        <v>13.06</v>
      </c>
      <c r="CK4" s="3">
        <v>13.06</v>
      </c>
      <c r="CL4" t="s">
        <v>131</v>
      </c>
      <c r="CM4" t="s">
        <v>528</v>
      </c>
      <c r="CN4" t="s">
        <v>132</v>
      </c>
      <c r="CP4" t="s">
        <v>111</v>
      </c>
      <c r="CQ4" t="s">
        <v>133</v>
      </c>
      <c r="CR4" t="s">
        <v>133</v>
      </c>
      <c r="CS4" t="s">
        <v>133</v>
      </c>
      <c r="CT4" t="s">
        <v>134</v>
      </c>
      <c r="CU4" t="s">
        <v>133</v>
      </c>
      <c r="CV4" t="s">
        <v>133</v>
      </c>
      <c r="CW4" t="s">
        <v>529</v>
      </c>
      <c r="CX4" s="5">
        <v>16702333839</v>
      </c>
      <c r="CY4" t="s">
        <v>283</v>
      </c>
      <c r="CZ4" t="s">
        <v>134</v>
      </c>
      <c r="DA4" t="s">
        <v>133</v>
      </c>
      <c r="DB4" t="s">
        <v>111</v>
      </c>
    </row>
    <row r="5" spans="1:111" ht="15" customHeight="1" x14ac:dyDescent="0.35">
      <c r="A5" t="s">
        <v>2003</v>
      </c>
      <c r="B5" t="s">
        <v>159</v>
      </c>
      <c r="C5" s="1">
        <v>44396.504599884262</v>
      </c>
      <c r="D5" s="1">
        <v>44473</v>
      </c>
      <c r="E5" t="s">
        <v>110</v>
      </c>
      <c r="G5" t="s">
        <v>111</v>
      </c>
      <c r="H5" t="s">
        <v>111</v>
      </c>
      <c r="I5" t="s">
        <v>111</v>
      </c>
      <c r="J5" t="s">
        <v>2004</v>
      </c>
      <c r="K5" t="s">
        <v>2005</v>
      </c>
      <c r="L5" t="s">
        <v>2006</v>
      </c>
      <c r="M5" t="s">
        <v>2007</v>
      </c>
      <c r="N5" t="s">
        <v>115</v>
      </c>
      <c r="O5" t="s">
        <v>117</v>
      </c>
      <c r="P5" s="4">
        <v>96950</v>
      </c>
      <c r="Q5" t="s">
        <v>118</v>
      </c>
      <c r="R5" t="s">
        <v>117</v>
      </c>
      <c r="S5" s="5">
        <v>16702354444</v>
      </c>
      <c r="U5">
        <v>722511</v>
      </c>
      <c r="V5" t="s">
        <v>120</v>
      </c>
      <c r="X5" t="s">
        <v>2008</v>
      </c>
      <c r="Y5" t="s">
        <v>2009</v>
      </c>
      <c r="AA5" t="s">
        <v>776</v>
      </c>
      <c r="AB5" t="s">
        <v>2010</v>
      </c>
      <c r="AD5" t="s">
        <v>115</v>
      </c>
      <c r="AE5" t="s">
        <v>117</v>
      </c>
      <c r="AF5" s="4">
        <v>96950</v>
      </c>
      <c r="AG5" t="s">
        <v>118</v>
      </c>
      <c r="AH5" t="s">
        <v>1891</v>
      </c>
      <c r="AI5" s="5">
        <v>16702876046</v>
      </c>
      <c r="AK5" t="s">
        <v>2011</v>
      </c>
      <c r="BC5" t="str">
        <f>"35-2014.00"</f>
        <v>35-2014.00</v>
      </c>
      <c r="BD5" t="s">
        <v>518</v>
      </c>
      <c r="BE5" t="s">
        <v>2012</v>
      </c>
      <c r="BF5" t="s">
        <v>1191</v>
      </c>
      <c r="BG5">
        <v>10</v>
      </c>
      <c r="BI5" s="1">
        <v>44470</v>
      </c>
      <c r="BJ5" s="1">
        <v>44834</v>
      </c>
      <c r="BM5">
        <v>40</v>
      </c>
      <c r="BN5">
        <v>6</v>
      </c>
      <c r="BO5">
        <v>0</v>
      </c>
      <c r="BP5">
        <v>6</v>
      </c>
      <c r="BQ5">
        <v>6</v>
      </c>
      <c r="BR5">
        <v>6</v>
      </c>
      <c r="BS5">
        <v>8</v>
      </c>
      <c r="BT5">
        <v>8</v>
      </c>
      <c r="BU5" t="str">
        <f>"8:00 AM"</f>
        <v>8:00 AM</v>
      </c>
      <c r="BV5" t="str">
        <f>"2:00 PM"</f>
        <v>2:00 PM</v>
      </c>
      <c r="BW5" t="s">
        <v>153</v>
      </c>
      <c r="BX5">
        <v>0</v>
      </c>
      <c r="BY5">
        <v>12</v>
      </c>
      <c r="BZ5" t="s">
        <v>111</v>
      </c>
      <c r="CB5" t="s">
        <v>2013</v>
      </c>
      <c r="CC5" t="s">
        <v>2006</v>
      </c>
      <c r="CD5" t="s">
        <v>2007</v>
      </c>
      <c r="CE5" t="s">
        <v>115</v>
      </c>
      <c r="CF5" t="s">
        <v>117</v>
      </c>
      <c r="CG5" s="4">
        <v>96950</v>
      </c>
      <c r="CH5" s="3">
        <v>8.17</v>
      </c>
      <c r="CI5" s="3">
        <v>8.5</v>
      </c>
      <c r="CJ5" s="3">
        <v>12.25</v>
      </c>
      <c r="CK5" s="3">
        <v>12.75</v>
      </c>
      <c r="CL5" t="s">
        <v>131</v>
      </c>
      <c r="CM5" t="s">
        <v>2014</v>
      </c>
      <c r="CN5" t="s">
        <v>132</v>
      </c>
      <c r="CP5" t="s">
        <v>111</v>
      </c>
      <c r="CQ5" t="s">
        <v>133</v>
      </c>
      <c r="CR5" t="s">
        <v>111</v>
      </c>
      <c r="CS5" t="s">
        <v>133</v>
      </c>
      <c r="CT5" t="s">
        <v>134</v>
      </c>
      <c r="CU5" t="s">
        <v>133</v>
      </c>
      <c r="CV5" t="s">
        <v>134</v>
      </c>
      <c r="CW5" t="s">
        <v>2015</v>
      </c>
      <c r="CX5" s="5">
        <v>16702354444</v>
      </c>
      <c r="CY5" t="s">
        <v>2016</v>
      </c>
      <c r="CZ5" t="s">
        <v>134</v>
      </c>
      <c r="DA5" t="s">
        <v>133</v>
      </c>
      <c r="DB5" t="s">
        <v>111</v>
      </c>
    </row>
    <row r="6" spans="1:111" ht="15" customHeight="1" x14ac:dyDescent="0.35">
      <c r="A6" t="s">
        <v>3679</v>
      </c>
      <c r="B6" t="s">
        <v>159</v>
      </c>
      <c r="C6" s="1">
        <v>44405.150077777776</v>
      </c>
      <c r="D6" s="1">
        <v>44473</v>
      </c>
      <c r="E6" t="s">
        <v>110</v>
      </c>
      <c r="G6" t="s">
        <v>111</v>
      </c>
      <c r="H6" t="s">
        <v>111</v>
      </c>
      <c r="I6" t="s">
        <v>111</v>
      </c>
      <c r="J6" t="s">
        <v>330</v>
      </c>
      <c r="K6" t="s">
        <v>3680</v>
      </c>
      <c r="L6" t="s">
        <v>3681</v>
      </c>
      <c r="M6" t="s">
        <v>2114</v>
      </c>
      <c r="N6" t="s">
        <v>140</v>
      </c>
      <c r="O6" t="s">
        <v>117</v>
      </c>
      <c r="P6" s="4">
        <v>96950</v>
      </c>
      <c r="Q6" t="s">
        <v>118</v>
      </c>
      <c r="R6" t="s">
        <v>690</v>
      </c>
      <c r="S6" s="5">
        <v>16702344000</v>
      </c>
      <c r="U6">
        <v>561320</v>
      </c>
      <c r="V6" t="s">
        <v>296</v>
      </c>
      <c r="W6" t="s">
        <v>133</v>
      </c>
      <c r="X6" t="s">
        <v>677</v>
      </c>
      <c r="Y6" t="s">
        <v>2116</v>
      </c>
      <c r="Z6" t="s">
        <v>3682</v>
      </c>
      <c r="AA6" t="s">
        <v>168</v>
      </c>
      <c r="AB6" t="s">
        <v>3681</v>
      </c>
      <c r="AC6" t="s">
        <v>3683</v>
      </c>
      <c r="AD6" t="s">
        <v>140</v>
      </c>
      <c r="AE6" t="s">
        <v>117</v>
      </c>
      <c r="AF6" s="4">
        <v>96950</v>
      </c>
      <c r="AG6" t="s">
        <v>118</v>
      </c>
      <c r="AH6" t="s">
        <v>690</v>
      </c>
      <c r="AI6" s="5">
        <v>16702344000</v>
      </c>
      <c r="AK6" t="s">
        <v>341</v>
      </c>
      <c r="BC6" t="str">
        <f>"35-2021.00"</f>
        <v>35-2021.00</v>
      </c>
      <c r="BD6" t="s">
        <v>342</v>
      </c>
      <c r="BE6" t="s">
        <v>3684</v>
      </c>
      <c r="BF6" t="s">
        <v>344</v>
      </c>
      <c r="BG6">
        <v>10</v>
      </c>
      <c r="BI6" s="1">
        <v>44470</v>
      </c>
      <c r="BJ6" s="1">
        <v>44834</v>
      </c>
      <c r="BM6">
        <v>40</v>
      </c>
      <c r="BN6">
        <v>0</v>
      </c>
      <c r="BO6">
        <v>7</v>
      </c>
      <c r="BP6">
        <v>7</v>
      </c>
      <c r="BQ6">
        <v>7</v>
      </c>
      <c r="BR6">
        <v>7</v>
      </c>
      <c r="BS6">
        <v>7</v>
      </c>
      <c r="BT6">
        <v>5</v>
      </c>
      <c r="BU6" t="str">
        <f>"9:00 AM"</f>
        <v>9:00 AM</v>
      </c>
      <c r="BV6" t="str">
        <f>"5:00 PM"</f>
        <v>5:00 PM</v>
      </c>
      <c r="BW6" t="s">
        <v>153</v>
      </c>
      <c r="BX6">
        <v>3</v>
      </c>
      <c r="BY6">
        <v>3</v>
      </c>
      <c r="BZ6" t="s">
        <v>111</v>
      </c>
      <c r="CB6" t="s">
        <v>3685</v>
      </c>
      <c r="CC6" t="s">
        <v>3686</v>
      </c>
      <c r="CD6" t="s">
        <v>3452</v>
      </c>
      <c r="CE6" t="s">
        <v>140</v>
      </c>
      <c r="CF6" t="s">
        <v>117</v>
      </c>
      <c r="CG6" s="4">
        <v>96950</v>
      </c>
      <c r="CH6" s="3">
        <v>7.99</v>
      </c>
      <c r="CI6" s="3">
        <v>7.99</v>
      </c>
      <c r="CJ6" s="3">
        <v>11.99</v>
      </c>
      <c r="CK6" s="3">
        <v>11.99</v>
      </c>
      <c r="CL6" t="s">
        <v>131</v>
      </c>
      <c r="CM6" t="s">
        <v>134</v>
      </c>
      <c r="CN6" t="s">
        <v>132</v>
      </c>
      <c r="CP6" t="s">
        <v>111</v>
      </c>
      <c r="CQ6" t="s">
        <v>133</v>
      </c>
      <c r="CR6" t="s">
        <v>111</v>
      </c>
      <c r="CS6" t="s">
        <v>133</v>
      </c>
      <c r="CT6" t="s">
        <v>133</v>
      </c>
      <c r="CU6" t="s">
        <v>133</v>
      </c>
      <c r="CV6" t="s">
        <v>134</v>
      </c>
      <c r="CW6" t="s">
        <v>2093</v>
      </c>
      <c r="CX6" s="5">
        <v>16702344000</v>
      </c>
      <c r="CY6" t="s">
        <v>341</v>
      </c>
      <c r="CZ6" t="s">
        <v>134</v>
      </c>
      <c r="DA6" t="s">
        <v>133</v>
      </c>
      <c r="DB6" t="s">
        <v>133</v>
      </c>
    </row>
    <row r="7" spans="1:111" ht="15" customHeight="1" x14ac:dyDescent="0.35">
      <c r="A7" t="s">
        <v>720</v>
      </c>
      <c r="B7" t="s">
        <v>159</v>
      </c>
      <c r="C7" s="1">
        <v>44411.825235995369</v>
      </c>
      <c r="D7" s="1">
        <v>44473</v>
      </c>
      <c r="E7" t="s">
        <v>110</v>
      </c>
      <c r="G7" t="s">
        <v>133</v>
      </c>
      <c r="H7" t="s">
        <v>111</v>
      </c>
      <c r="I7" t="s">
        <v>111</v>
      </c>
      <c r="J7" t="s">
        <v>721</v>
      </c>
      <c r="K7" t="s">
        <v>722</v>
      </c>
      <c r="L7" t="s">
        <v>723</v>
      </c>
      <c r="N7" t="s">
        <v>115</v>
      </c>
      <c r="O7" t="s">
        <v>117</v>
      </c>
      <c r="P7" s="4">
        <v>96950</v>
      </c>
      <c r="Q7" t="s">
        <v>118</v>
      </c>
      <c r="S7" s="5">
        <v>16702331199</v>
      </c>
      <c r="U7">
        <v>532310</v>
      </c>
      <c r="V7" t="s">
        <v>120</v>
      </c>
      <c r="X7" t="s">
        <v>724</v>
      </c>
      <c r="Y7" t="s">
        <v>725</v>
      </c>
      <c r="Z7" t="s">
        <v>726</v>
      </c>
      <c r="AA7" t="s">
        <v>168</v>
      </c>
      <c r="AB7" t="s">
        <v>723</v>
      </c>
      <c r="AD7" t="s">
        <v>115</v>
      </c>
      <c r="AE7" t="s">
        <v>117</v>
      </c>
      <c r="AF7" s="4">
        <v>96950</v>
      </c>
      <c r="AG7" t="s">
        <v>118</v>
      </c>
      <c r="AI7" s="5">
        <v>16702331199</v>
      </c>
      <c r="AK7" t="s">
        <v>727</v>
      </c>
      <c r="BC7" t="str">
        <f>"49-3031.00"</f>
        <v>49-3031.00</v>
      </c>
      <c r="BD7" t="s">
        <v>728</v>
      </c>
      <c r="BE7" t="s">
        <v>729</v>
      </c>
      <c r="BF7" t="s">
        <v>730</v>
      </c>
      <c r="BG7">
        <v>1</v>
      </c>
      <c r="BI7" s="1">
        <v>44470</v>
      </c>
      <c r="BJ7" s="1">
        <v>44834</v>
      </c>
      <c r="BM7">
        <v>40</v>
      </c>
      <c r="BN7">
        <v>0</v>
      </c>
      <c r="BO7">
        <v>8</v>
      </c>
      <c r="BP7">
        <v>8</v>
      </c>
      <c r="BQ7">
        <v>8</v>
      </c>
      <c r="BR7">
        <v>8</v>
      </c>
      <c r="BS7">
        <v>8</v>
      </c>
      <c r="BT7">
        <v>0</v>
      </c>
      <c r="BU7" t="str">
        <f>"8:00 AM"</f>
        <v>8:00 AM</v>
      </c>
      <c r="BV7" t="str">
        <f>"5:00 PM"</f>
        <v>5:00 PM</v>
      </c>
      <c r="BW7" t="s">
        <v>150</v>
      </c>
      <c r="BX7">
        <v>0</v>
      </c>
      <c r="BY7">
        <v>12</v>
      </c>
      <c r="BZ7" t="s">
        <v>111</v>
      </c>
      <c r="CB7" s="2" t="s">
        <v>731</v>
      </c>
      <c r="CC7" t="s">
        <v>732</v>
      </c>
      <c r="CD7" t="s">
        <v>733</v>
      </c>
      <c r="CE7" t="s">
        <v>140</v>
      </c>
      <c r="CF7" t="s">
        <v>117</v>
      </c>
      <c r="CG7" s="4">
        <v>96950</v>
      </c>
      <c r="CH7" s="3">
        <v>10.1</v>
      </c>
      <c r="CI7" s="3">
        <v>10.1</v>
      </c>
      <c r="CJ7" s="3">
        <v>15.15</v>
      </c>
      <c r="CK7" s="3">
        <v>15.15</v>
      </c>
      <c r="CL7" t="s">
        <v>131</v>
      </c>
      <c r="CM7" t="s">
        <v>134</v>
      </c>
      <c r="CN7" t="s">
        <v>132</v>
      </c>
      <c r="CP7" t="s">
        <v>111</v>
      </c>
      <c r="CQ7" t="s">
        <v>133</v>
      </c>
      <c r="CR7" t="s">
        <v>133</v>
      </c>
      <c r="CS7" t="s">
        <v>133</v>
      </c>
      <c r="CT7" t="s">
        <v>134</v>
      </c>
      <c r="CU7" t="s">
        <v>133</v>
      </c>
      <c r="CV7" t="s">
        <v>133</v>
      </c>
      <c r="CW7" t="s">
        <v>134</v>
      </c>
      <c r="CX7" s="5">
        <v>16702331199</v>
      </c>
      <c r="CY7" t="s">
        <v>727</v>
      </c>
      <c r="CZ7" t="s">
        <v>134</v>
      </c>
      <c r="DA7" t="s">
        <v>133</v>
      </c>
      <c r="DB7" t="s">
        <v>111</v>
      </c>
    </row>
    <row r="8" spans="1:111" ht="15" customHeight="1" x14ac:dyDescent="0.35">
      <c r="A8" t="s">
        <v>3595</v>
      </c>
      <c r="B8" t="s">
        <v>159</v>
      </c>
      <c r="C8" s="1">
        <v>44441.092174768521</v>
      </c>
      <c r="D8" s="1">
        <v>44473</v>
      </c>
      <c r="E8" t="s">
        <v>110</v>
      </c>
      <c r="G8" t="s">
        <v>111</v>
      </c>
      <c r="H8" t="s">
        <v>111</v>
      </c>
      <c r="I8" t="s">
        <v>111</v>
      </c>
      <c r="J8" t="s">
        <v>3596</v>
      </c>
      <c r="K8" t="s">
        <v>3597</v>
      </c>
      <c r="L8" t="s">
        <v>3598</v>
      </c>
      <c r="N8" t="s">
        <v>115</v>
      </c>
      <c r="O8" t="s">
        <v>117</v>
      </c>
      <c r="P8" s="4">
        <v>96950</v>
      </c>
      <c r="Q8" t="s">
        <v>118</v>
      </c>
      <c r="S8" s="5">
        <v>16702855943</v>
      </c>
      <c r="U8">
        <v>722511</v>
      </c>
      <c r="V8" t="s">
        <v>120</v>
      </c>
      <c r="X8" t="s">
        <v>3599</v>
      </c>
      <c r="Y8" t="s">
        <v>3600</v>
      </c>
      <c r="Z8" t="s">
        <v>3601</v>
      </c>
      <c r="AA8" t="s">
        <v>2299</v>
      </c>
      <c r="AB8" t="s">
        <v>3598</v>
      </c>
      <c r="AD8" t="s">
        <v>115</v>
      </c>
      <c r="AE8" t="s">
        <v>117</v>
      </c>
      <c r="AF8" s="4">
        <v>96950</v>
      </c>
      <c r="AG8" t="s">
        <v>118</v>
      </c>
      <c r="AI8" s="5">
        <v>16702855943</v>
      </c>
      <c r="AK8" t="s">
        <v>3602</v>
      </c>
      <c r="BC8" t="str">
        <f>"35-2014.00"</f>
        <v>35-2014.00</v>
      </c>
      <c r="BD8" t="s">
        <v>518</v>
      </c>
      <c r="BE8" t="s">
        <v>3603</v>
      </c>
      <c r="BF8" t="s">
        <v>1191</v>
      </c>
      <c r="BG8">
        <v>3</v>
      </c>
      <c r="BI8" s="1">
        <v>44469</v>
      </c>
      <c r="BJ8" s="1">
        <v>44833</v>
      </c>
      <c r="BM8">
        <v>35</v>
      </c>
      <c r="BN8">
        <v>0</v>
      </c>
      <c r="BO8">
        <v>7</v>
      </c>
      <c r="BP8">
        <v>7</v>
      </c>
      <c r="BQ8">
        <v>7</v>
      </c>
      <c r="BR8">
        <v>7</v>
      </c>
      <c r="BS8">
        <v>7</v>
      </c>
      <c r="BT8">
        <v>0</v>
      </c>
      <c r="BU8" t="str">
        <f>"9:00 AM"</f>
        <v>9:00 AM</v>
      </c>
      <c r="BV8" t="str">
        <f>"5:00 PM"</f>
        <v>5:00 PM</v>
      </c>
      <c r="BW8" t="s">
        <v>150</v>
      </c>
      <c r="BX8">
        <v>0</v>
      </c>
      <c r="BY8">
        <v>6</v>
      </c>
      <c r="BZ8" t="s">
        <v>111</v>
      </c>
      <c r="CB8" s="2" t="s">
        <v>2322</v>
      </c>
      <c r="CC8" t="s">
        <v>3604</v>
      </c>
      <c r="CD8" t="s">
        <v>3605</v>
      </c>
      <c r="CE8" t="s">
        <v>115</v>
      </c>
      <c r="CF8" t="s">
        <v>117</v>
      </c>
      <c r="CG8" s="4">
        <v>96950</v>
      </c>
      <c r="CH8" s="3">
        <v>8.17</v>
      </c>
      <c r="CI8" s="3">
        <v>8.17</v>
      </c>
      <c r="CJ8" s="3">
        <v>12.25</v>
      </c>
      <c r="CK8" s="3">
        <v>12.25</v>
      </c>
      <c r="CL8" t="s">
        <v>131</v>
      </c>
      <c r="CN8" t="s">
        <v>132</v>
      </c>
      <c r="CP8" t="s">
        <v>111</v>
      </c>
      <c r="CQ8" t="s">
        <v>133</v>
      </c>
      <c r="CR8" t="s">
        <v>111</v>
      </c>
      <c r="CS8" t="s">
        <v>133</v>
      </c>
      <c r="CT8" t="s">
        <v>134</v>
      </c>
      <c r="CU8" t="s">
        <v>133</v>
      </c>
      <c r="CV8" t="s">
        <v>134</v>
      </c>
      <c r="CW8" t="s">
        <v>2323</v>
      </c>
      <c r="CX8" s="5">
        <v>16702859543</v>
      </c>
      <c r="CY8" t="s">
        <v>3602</v>
      </c>
      <c r="CZ8" t="s">
        <v>259</v>
      </c>
      <c r="DA8" t="s">
        <v>133</v>
      </c>
      <c r="DB8" t="s">
        <v>111</v>
      </c>
    </row>
    <row r="9" spans="1:111" ht="15" customHeight="1" x14ac:dyDescent="0.35">
      <c r="A9" t="s">
        <v>1245</v>
      </c>
      <c r="B9" t="s">
        <v>109</v>
      </c>
      <c r="C9" s="1">
        <v>44403.899820254628</v>
      </c>
      <c r="D9" s="1">
        <v>44473</v>
      </c>
      <c r="E9" t="s">
        <v>110</v>
      </c>
      <c r="G9" t="s">
        <v>111</v>
      </c>
      <c r="H9" t="s">
        <v>111</v>
      </c>
      <c r="I9" t="s">
        <v>111</v>
      </c>
      <c r="J9" t="s">
        <v>1246</v>
      </c>
      <c r="K9" t="s">
        <v>1247</v>
      </c>
      <c r="L9" t="s">
        <v>1248</v>
      </c>
      <c r="M9" t="s">
        <v>1249</v>
      </c>
      <c r="N9" t="s">
        <v>1250</v>
      </c>
      <c r="O9" t="s">
        <v>117</v>
      </c>
      <c r="P9" s="4">
        <v>96951</v>
      </c>
      <c r="Q9" t="s">
        <v>118</v>
      </c>
      <c r="R9" t="s">
        <v>134</v>
      </c>
      <c r="S9" s="5">
        <v>16705320363</v>
      </c>
      <c r="U9">
        <v>111211</v>
      </c>
      <c r="V9" t="s">
        <v>120</v>
      </c>
      <c r="X9" t="s">
        <v>1251</v>
      </c>
      <c r="Y9" t="s">
        <v>1252</v>
      </c>
      <c r="Z9" t="s">
        <v>1253</v>
      </c>
      <c r="AA9" t="s">
        <v>763</v>
      </c>
      <c r="AB9" t="s">
        <v>1248</v>
      </c>
      <c r="AC9" t="s">
        <v>1249</v>
      </c>
      <c r="AD9" t="s">
        <v>1250</v>
      </c>
      <c r="AE9" t="s">
        <v>117</v>
      </c>
      <c r="AF9" s="4">
        <v>96951</v>
      </c>
      <c r="AG9" t="s">
        <v>118</v>
      </c>
      <c r="AI9" s="5">
        <v>16705320363</v>
      </c>
      <c r="AK9" t="s">
        <v>1254</v>
      </c>
      <c r="BC9" t="str">
        <f>"45-2091.00"</f>
        <v>45-2091.00</v>
      </c>
      <c r="BD9" t="s">
        <v>1255</v>
      </c>
      <c r="BE9" t="s">
        <v>1256</v>
      </c>
      <c r="BF9" t="s">
        <v>1257</v>
      </c>
      <c r="BG9">
        <v>1</v>
      </c>
      <c r="BI9" s="1">
        <v>44470</v>
      </c>
      <c r="BJ9" s="1">
        <v>44834</v>
      </c>
      <c r="BM9">
        <v>35</v>
      </c>
      <c r="BN9">
        <v>0</v>
      </c>
      <c r="BO9">
        <v>7</v>
      </c>
      <c r="BP9">
        <v>7</v>
      </c>
      <c r="BQ9">
        <v>7</v>
      </c>
      <c r="BR9">
        <v>7</v>
      </c>
      <c r="BS9">
        <v>7</v>
      </c>
      <c r="BT9">
        <v>0</v>
      </c>
      <c r="BU9" t="str">
        <f>"8:00 AM"</f>
        <v>8:00 AM</v>
      </c>
      <c r="BV9" t="str">
        <f>"4:00 PM"</f>
        <v>4:00 PM</v>
      </c>
      <c r="BW9" t="s">
        <v>150</v>
      </c>
      <c r="BX9">
        <v>0</v>
      </c>
      <c r="BY9">
        <v>3</v>
      </c>
      <c r="BZ9" t="s">
        <v>111</v>
      </c>
      <c r="CB9" t="s">
        <v>1258</v>
      </c>
      <c r="CC9" t="s">
        <v>1248</v>
      </c>
      <c r="CD9" t="s">
        <v>1249</v>
      </c>
      <c r="CE9" t="s">
        <v>1250</v>
      </c>
      <c r="CF9" t="s">
        <v>117</v>
      </c>
      <c r="CG9" s="4">
        <v>96951</v>
      </c>
      <c r="CH9" s="3">
        <v>10.97</v>
      </c>
      <c r="CI9" s="3">
        <v>10.97</v>
      </c>
      <c r="CJ9" s="3">
        <v>16.46</v>
      </c>
      <c r="CK9" s="3">
        <v>16.46</v>
      </c>
      <c r="CL9" t="s">
        <v>131</v>
      </c>
      <c r="CM9" t="s">
        <v>134</v>
      </c>
      <c r="CN9" t="s">
        <v>132</v>
      </c>
      <c r="CP9" t="s">
        <v>111</v>
      </c>
      <c r="CQ9" t="s">
        <v>133</v>
      </c>
      <c r="CR9" t="s">
        <v>111</v>
      </c>
      <c r="CS9" t="s">
        <v>133</v>
      </c>
      <c r="CT9" t="s">
        <v>134</v>
      </c>
      <c r="CU9" t="s">
        <v>133</v>
      </c>
      <c r="CV9" t="s">
        <v>134</v>
      </c>
      <c r="CW9" t="s">
        <v>1259</v>
      </c>
      <c r="CX9" s="5">
        <v>16705320363</v>
      </c>
      <c r="CY9" t="s">
        <v>1254</v>
      </c>
      <c r="CZ9" t="s">
        <v>134</v>
      </c>
      <c r="DA9" t="s">
        <v>133</v>
      </c>
      <c r="DB9" t="s">
        <v>111</v>
      </c>
    </row>
    <row r="10" spans="1:111" ht="15" customHeight="1" x14ac:dyDescent="0.35">
      <c r="A10" t="s">
        <v>2591</v>
      </c>
      <c r="B10" t="s">
        <v>137</v>
      </c>
      <c r="C10" s="1">
        <v>44411.886125578705</v>
      </c>
      <c r="D10" s="1">
        <v>44474</v>
      </c>
      <c r="E10" t="s">
        <v>110</v>
      </c>
      <c r="G10" t="s">
        <v>111</v>
      </c>
      <c r="H10" t="s">
        <v>111</v>
      </c>
      <c r="I10" t="s">
        <v>111</v>
      </c>
      <c r="J10" t="s">
        <v>2592</v>
      </c>
      <c r="K10" t="s">
        <v>2593</v>
      </c>
      <c r="L10" t="s">
        <v>2594</v>
      </c>
      <c r="M10" t="s">
        <v>2595</v>
      </c>
      <c r="N10" t="s">
        <v>140</v>
      </c>
      <c r="O10" t="s">
        <v>117</v>
      </c>
      <c r="P10" s="4">
        <v>96950</v>
      </c>
      <c r="Q10" t="s">
        <v>118</v>
      </c>
      <c r="S10" s="5">
        <v>16709892136</v>
      </c>
      <c r="T10">
        <v>0</v>
      </c>
      <c r="U10">
        <v>61162</v>
      </c>
      <c r="V10" t="s">
        <v>120</v>
      </c>
      <c r="X10" t="s">
        <v>2596</v>
      </c>
      <c r="Y10" t="s">
        <v>2597</v>
      </c>
      <c r="AA10" t="s">
        <v>168</v>
      </c>
      <c r="AB10" t="s">
        <v>2594</v>
      </c>
      <c r="AC10" t="s">
        <v>2595</v>
      </c>
      <c r="AD10" t="s">
        <v>140</v>
      </c>
      <c r="AE10" t="s">
        <v>117</v>
      </c>
      <c r="AF10" s="4">
        <v>96950</v>
      </c>
      <c r="AG10" t="s">
        <v>118</v>
      </c>
      <c r="AI10" s="5">
        <v>16709892136</v>
      </c>
      <c r="AJ10">
        <v>0</v>
      </c>
      <c r="AK10" t="s">
        <v>2598</v>
      </c>
      <c r="BC10" t="str">
        <f>"25-3021.00"</f>
        <v>25-3021.00</v>
      </c>
      <c r="BD10" t="s">
        <v>2599</v>
      </c>
      <c r="BE10" t="s">
        <v>2600</v>
      </c>
      <c r="BF10" t="s">
        <v>2601</v>
      </c>
      <c r="BG10">
        <v>1</v>
      </c>
      <c r="BH10">
        <v>1</v>
      </c>
      <c r="BI10" s="1">
        <v>44470</v>
      </c>
      <c r="BJ10" s="1">
        <v>44834</v>
      </c>
      <c r="BK10" s="1">
        <v>44474</v>
      </c>
      <c r="BL10" s="1">
        <v>44834</v>
      </c>
      <c r="BM10">
        <v>40</v>
      </c>
      <c r="BN10">
        <v>0</v>
      </c>
      <c r="BO10">
        <v>8</v>
      </c>
      <c r="BP10">
        <v>8</v>
      </c>
      <c r="BQ10">
        <v>8</v>
      </c>
      <c r="BR10">
        <v>8</v>
      </c>
      <c r="BS10">
        <v>8</v>
      </c>
      <c r="BT10">
        <v>0</v>
      </c>
      <c r="BU10" t="str">
        <f>"8:00 AM"</f>
        <v>8:00 AM</v>
      </c>
      <c r="BV10" t="str">
        <f>"5:00 PM"</f>
        <v>5:00 PM</v>
      </c>
      <c r="BW10" t="s">
        <v>150</v>
      </c>
      <c r="BX10">
        <v>0</v>
      </c>
      <c r="BY10">
        <v>24</v>
      </c>
      <c r="BZ10" t="s">
        <v>111</v>
      </c>
      <c r="CB10" t="s">
        <v>2602</v>
      </c>
      <c r="CC10" t="s">
        <v>2603</v>
      </c>
      <c r="CD10" t="s">
        <v>2604</v>
      </c>
      <c r="CE10" t="s">
        <v>140</v>
      </c>
      <c r="CF10" t="s">
        <v>117</v>
      </c>
      <c r="CG10" s="4">
        <v>96950</v>
      </c>
      <c r="CH10" s="3">
        <v>16.66</v>
      </c>
      <c r="CI10" s="3">
        <v>16.66</v>
      </c>
      <c r="CJ10" s="3">
        <v>24.99</v>
      </c>
      <c r="CK10" s="3">
        <v>24.99</v>
      </c>
      <c r="CL10" t="s">
        <v>131</v>
      </c>
      <c r="CM10" t="s">
        <v>134</v>
      </c>
      <c r="CN10" t="s">
        <v>132</v>
      </c>
      <c r="CP10" t="s">
        <v>111</v>
      </c>
      <c r="CQ10" t="s">
        <v>133</v>
      </c>
      <c r="CR10" t="s">
        <v>111</v>
      </c>
      <c r="CS10" t="s">
        <v>133</v>
      </c>
      <c r="CT10" t="s">
        <v>134</v>
      </c>
      <c r="CU10" t="s">
        <v>133</v>
      </c>
      <c r="CV10" t="s">
        <v>134</v>
      </c>
      <c r="CW10" t="s">
        <v>134</v>
      </c>
      <c r="CX10" s="5">
        <v>16709892136</v>
      </c>
      <c r="CY10" t="s">
        <v>2598</v>
      </c>
      <c r="CZ10" t="s">
        <v>134</v>
      </c>
      <c r="DA10" t="s">
        <v>133</v>
      </c>
      <c r="DB10" t="s">
        <v>111</v>
      </c>
      <c r="DC10" t="s">
        <v>2596</v>
      </c>
      <c r="DD10" t="s">
        <v>2597</v>
      </c>
      <c r="DF10" t="s">
        <v>2592</v>
      </c>
      <c r="DG10" t="s">
        <v>2598</v>
      </c>
    </row>
    <row r="11" spans="1:111" ht="15" customHeight="1" x14ac:dyDescent="0.35">
      <c r="A11" t="s">
        <v>3832</v>
      </c>
      <c r="B11" t="s">
        <v>137</v>
      </c>
      <c r="C11" s="1">
        <v>44427.019316782411</v>
      </c>
      <c r="D11" s="1">
        <v>44474</v>
      </c>
      <c r="E11" t="s">
        <v>110</v>
      </c>
      <c r="G11" t="s">
        <v>133</v>
      </c>
      <c r="H11" t="s">
        <v>111</v>
      </c>
      <c r="I11" t="s">
        <v>111</v>
      </c>
      <c r="J11" t="s">
        <v>3833</v>
      </c>
      <c r="K11" t="s">
        <v>3834</v>
      </c>
      <c r="L11" t="s">
        <v>3835</v>
      </c>
      <c r="N11" t="s">
        <v>140</v>
      </c>
      <c r="O11" t="s">
        <v>117</v>
      </c>
      <c r="P11" s="4">
        <v>96950</v>
      </c>
      <c r="Q11" t="s">
        <v>118</v>
      </c>
      <c r="R11" t="s">
        <v>134</v>
      </c>
      <c r="S11" s="5">
        <v>16702340545</v>
      </c>
      <c r="U11">
        <v>722310</v>
      </c>
      <c r="V11" t="s">
        <v>120</v>
      </c>
      <c r="X11" t="s">
        <v>2042</v>
      </c>
      <c r="Y11" t="s">
        <v>206</v>
      </c>
      <c r="Z11" t="s">
        <v>157</v>
      </c>
      <c r="AA11" t="s">
        <v>3836</v>
      </c>
      <c r="AB11" t="s">
        <v>3835</v>
      </c>
      <c r="AD11" t="s">
        <v>140</v>
      </c>
      <c r="AE11" t="s">
        <v>117</v>
      </c>
      <c r="AF11" s="4">
        <v>96950</v>
      </c>
      <c r="AG11" t="s">
        <v>118</v>
      </c>
      <c r="AI11" s="5">
        <v>16702340545</v>
      </c>
      <c r="AK11" t="s">
        <v>3837</v>
      </c>
      <c r="AL11" t="s">
        <v>186</v>
      </c>
      <c r="AM11" t="s">
        <v>551</v>
      </c>
      <c r="AN11" t="s">
        <v>550</v>
      </c>
      <c r="AO11" t="s">
        <v>1649</v>
      </c>
      <c r="AP11" t="s">
        <v>3838</v>
      </c>
      <c r="AQ11" t="s">
        <v>3839</v>
      </c>
      <c r="AR11" t="s">
        <v>140</v>
      </c>
      <c r="AS11" t="s">
        <v>117</v>
      </c>
      <c r="AT11" s="4">
        <v>96950</v>
      </c>
      <c r="AU11" t="s">
        <v>118</v>
      </c>
      <c r="AV11" t="s">
        <v>134</v>
      </c>
      <c r="AW11" s="5">
        <v>16702355009</v>
      </c>
      <c r="AY11" t="s">
        <v>1650</v>
      </c>
      <c r="AZ11" t="s">
        <v>1743</v>
      </c>
      <c r="BC11" t="str">
        <f>"35-1012.00"</f>
        <v>35-1012.00</v>
      </c>
      <c r="BD11" t="s">
        <v>3647</v>
      </c>
      <c r="BE11" t="s">
        <v>3840</v>
      </c>
      <c r="BF11" t="s">
        <v>3841</v>
      </c>
      <c r="BG11">
        <v>1</v>
      </c>
      <c r="BH11">
        <v>1</v>
      </c>
      <c r="BI11" s="1">
        <v>44470</v>
      </c>
      <c r="BJ11" s="1">
        <v>45199</v>
      </c>
      <c r="BK11" s="1">
        <v>44474</v>
      </c>
      <c r="BL11" s="1">
        <v>45199</v>
      </c>
      <c r="BM11">
        <v>35</v>
      </c>
      <c r="BN11">
        <v>0</v>
      </c>
      <c r="BO11">
        <v>7</v>
      </c>
      <c r="BP11">
        <v>7</v>
      </c>
      <c r="BQ11">
        <v>7</v>
      </c>
      <c r="BR11">
        <v>7</v>
      </c>
      <c r="BS11">
        <v>7</v>
      </c>
      <c r="BT11">
        <v>0</v>
      </c>
      <c r="BU11" t="str">
        <f>"4:00 PM"</f>
        <v>4:00 PM</v>
      </c>
      <c r="BV11" t="str">
        <f>"12:00 PM"</f>
        <v>12:00 PM</v>
      </c>
      <c r="BW11" t="s">
        <v>150</v>
      </c>
      <c r="BX11">
        <v>0</v>
      </c>
      <c r="BY11">
        <v>12</v>
      </c>
      <c r="BZ11" t="s">
        <v>133</v>
      </c>
      <c r="CA11">
        <v>3</v>
      </c>
      <c r="CB11" t="s">
        <v>3842</v>
      </c>
      <c r="CC11" t="s">
        <v>3843</v>
      </c>
      <c r="CD11" t="s">
        <v>3844</v>
      </c>
      <c r="CE11" t="s">
        <v>140</v>
      </c>
      <c r="CF11" t="s">
        <v>117</v>
      </c>
      <c r="CG11" s="4">
        <v>96950</v>
      </c>
      <c r="CH11" s="3">
        <v>10.75</v>
      </c>
      <c r="CI11" s="3">
        <v>10.75</v>
      </c>
      <c r="CJ11" s="3">
        <v>16.12</v>
      </c>
      <c r="CK11" s="3">
        <v>16.12</v>
      </c>
      <c r="CL11" t="s">
        <v>131</v>
      </c>
      <c r="CM11" t="s">
        <v>3845</v>
      </c>
      <c r="CN11" t="s">
        <v>132</v>
      </c>
      <c r="CP11" t="s">
        <v>111</v>
      </c>
      <c r="CQ11" t="s">
        <v>133</v>
      </c>
      <c r="CR11" t="s">
        <v>133</v>
      </c>
      <c r="CS11" t="s">
        <v>133</v>
      </c>
      <c r="CT11" t="s">
        <v>134</v>
      </c>
      <c r="CU11" t="s">
        <v>133</v>
      </c>
      <c r="CV11" t="s">
        <v>133</v>
      </c>
      <c r="CW11" t="s">
        <v>3846</v>
      </c>
      <c r="CX11" s="5">
        <v>16702355009</v>
      </c>
      <c r="CY11" t="s">
        <v>1650</v>
      </c>
      <c r="CZ11" t="s">
        <v>134</v>
      </c>
      <c r="DA11" t="s">
        <v>133</v>
      </c>
      <c r="DB11" t="s">
        <v>111</v>
      </c>
    </row>
    <row r="12" spans="1:111" ht="15" customHeight="1" x14ac:dyDescent="0.35">
      <c r="A12" t="s">
        <v>3919</v>
      </c>
      <c r="B12" t="s">
        <v>137</v>
      </c>
      <c r="C12" s="1">
        <v>44426.821687037038</v>
      </c>
      <c r="D12" s="1">
        <v>44475</v>
      </c>
      <c r="E12" t="s">
        <v>199</v>
      </c>
      <c r="F12" s="1">
        <v>44560.791666666664</v>
      </c>
      <c r="G12" t="s">
        <v>111</v>
      </c>
      <c r="H12" t="s">
        <v>111</v>
      </c>
      <c r="I12" t="s">
        <v>111</v>
      </c>
      <c r="J12" t="s">
        <v>993</v>
      </c>
      <c r="K12" t="s">
        <v>134</v>
      </c>
      <c r="L12" t="s">
        <v>994</v>
      </c>
      <c r="M12" t="s">
        <v>995</v>
      </c>
      <c r="N12" t="s">
        <v>115</v>
      </c>
      <c r="O12" t="s">
        <v>117</v>
      </c>
      <c r="P12" s="4">
        <v>96950</v>
      </c>
      <c r="Q12" t="s">
        <v>118</v>
      </c>
      <c r="R12" t="s">
        <v>134</v>
      </c>
      <c r="S12" s="5">
        <v>16702368202</v>
      </c>
      <c r="T12">
        <v>3554</v>
      </c>
      <c r="U12">
        <v>62211</v>
      </c>
      <c r="V12" t="s">
        <v>120</v>
      </c>
      <c r="X12" t="s">
        <v>996</v>
      </c>
      <c r="Y12" t="s">
        <v>997</v>
      </c>
      <c r="Z12" t="s">
        <v>998</v>
      </c>
      <c r="AA12" t="s">
        <v>999</v>
      </c>
      <c r="AB12" t="s">
        <v>994</v>
      </c>
      <c r="AC12" t="s">
        <v>995</v>
      </c>
      <c r="AD12" t="s">
        <v>115</v>
      </c>
      <c r="AE12" t="s">
        <v>117</v>
      </c>
      <c r="AF12" s="4">
        <v>96950</v>
      </c>
      <c r="AG12" t="s">
        <v>118</v>
      </c>
      <c r="AH12" t="s">
        <v>134</v>
      </c>
      <c r="AI12" s="5">
        <v>16702368202</v>
      </c>
      <c r="AJ12">
        <v>3554</v>
      </c>
      <c r="AK12" t="s">
        <v>1000</v>
      </c>
      <c r="BC12" t="str">
        <f>"29-1141.00"</f>
        <v>29-1141.00</v>
      </c>
      <c r="BD12" t="s">
        <v>909</v>
      </c>
      <c r="BE12" t="s">
        <v>1225</v>
      </c>
      <c r="BF12" t="s">
        <v>1226</v>
      </c>
      <c r="BG12">
        <v>3</v>
      </c>
      <c r="BH12">
        <v>3</v>
      </c>
      <c r="BI12" s="1">
        <v>44562</v>
      </c>
      <c r="BJ12" s="1">
        <v>44926</v>
      </c>
      <c r="BK12" s="1">
        <v>44562</v>
      </c>
      <c r="BL12" s="1">
        <v>44926</v>
      </c>
      <c r="BM12">
        <v>40</v>
      </c>
      <c r="BN12">
        <v>12</v>
      </c>
      <c r="BO12">
        <v>12</v>
      </c>
      <c r="BP12">
        <v>12</v>
      </c>
      <c r="BQ12">
        <v>4</v>
      </c>
      <c r="BR12">
        <v>0</v>
      </c>
      <c r="BS12">
        <v>0</v>
      </c>
      <c r="BT12">
        <v>0</v>
      </c>
      <c r="BU12" t="str">
        <f>"7:30 AM"</f>
        <v>7:30 AM</v>
      </c>
      <c r="BV12" t="str">
        <f>"7:30 PM"</f>
        <v>7:30 PM</v>
      </c>
      <c r="BW12" t="s">
        <v>129</v>
      </c>
      <c r="BX12">
        <v>0</v>
      </c>
      <c r="BY12">
        <v>0</v>
      </c>
      <c r="BZ12" t="s">
        <v>111</v>
      </c>
      <c r="CB12" t="s">
        <v>1227</v>
      </c>
      <c r="CC12" t="s">
        <v>994</v>
      </c>
      <c r="CD12" t="s">
        <v>995</v>
      </c>
      <c r="CE12" t="s">
        <v>115</v>
      </c>
      <c r="CF12" t="s">
        <v>117</v>
      </c>
      <c r="CG12" s="4">
        <v>96950</v>
      </c>
      <c r="CH12" s="3">
        <v>21.83</v>
      </c>
      <c r="CI12" s="3">
        <v>28.42</v>
      </c>
      <c r="CL12" t="s">
        <v>131</v>
      </c>
      <c r="CM12" t="s">
        <v>1005</v>
      </c>
      <c r="CN12" t="s">
        <v>132</v>
      </c>
      <c r="CP12" t="s">
        <v>133</v>
      </c>
      <c r="CQ12" t="s">
        <v>133</v>
      </c>
      <c r="CR12" t="s">
        <v>111</v>
      </c>
      <c r="CS12" t="s">
        <v>111</v>
      </c>
      <c r="CT12" t="s">
        <v>134</v>
      </c>
      <c r="CU12" t="s">
        <v>133</v>
      </c>
      <c r="CV12" t="s">
        <v>134</v>
      </c>
      <c r="CW12" t="s">
        <v>1006</v>
      </c>
      <c r="CX12" s="5">
        <v>16702368202</v>
      </c>
      <c r="CY12" t="s">
        <v>1007</v>
      </c>
      <c r="CZ12" t="s">
        <v>1008</v>
      </c>
      <c r="DA12" t="s">
        <v>133</v>
      </c>
      <c r="DB12" t="s">
        <v>111</v>
      </c>
      <c r="DC12" t="s">
        <v>646</v>
      </c>
      <c r="DD12" t="s">
        <v>1009</v>
      </c>
      <c r="DE12" t="s">
        <v>1010</v>
      </c>
      <c r="DF12" t="s">
        <v>993</v>
      </c>
      <c r="DG12" t="s">
        <v>1011</v>
      </c>
    </row>
    <row r="13" spans="1:111" ht="15" customHeight="1" x14ac:dyDescent="0.35">
      <c r="A13" t="s">
        <v>3422</v>
      </c>
      <c r="B13" t="s">
        <v>137</v>
      </c>
      <c r="C13" s="1">
        <v>44426.827579629629</v>
      </c>
      <c r="D13" s="1">
        <v>44475</v>
      </c>
      <c r="E13" t="s">
        <v>199</v>
      </c>
      <c r="F13" s="1">
        <v>44549.791666666664</v>
      </c>
      <c r="G13" t="s">
        <v>111</v>
      </c>
      <c r="H13" t="s">
        <v>111</v>
      </c>
      <c r="I13" t="s">
        <v>111</v>
      </c>
      <c r="J13" t="s">
        <v>993</v>
      </c>
      <c r="K13" t="s">
        <v>134</v>
      </c>
      <c r="L13" t="s">
        <v>994</v>
      </c>
      <c r="M13" t="s">
        <v>995</v>
      </c>
      <c r="N13" t="s">
        <v>115</v>
      </c>
      <c r="O13" t="s">
        <v>117</v>
      </c>
      <c r="P13" s="4">
        <v>96950</v>
      </c>
      <c r="Q13" t="s">
        <v>118</v>
      </c>
      <c r="R13" t="s">
        <v>134</v>
      </c>
      <c r="S13" s="5">
        <v>16702368202</v>
      </c>
      <c r="T13">
        <v>3554</v>
      </c>
      <c r="U13">
        <v>62211</v>
      </c>
      <c r="V13" t="s">
        <v>120</v>
      </c>
      <c r="X13" t="s">
        <v>996</v>
      </c>
      <c r="Y13" t="s">
        <v>997</v>
      </c>
      <c r="Z13" t="s">
        <v>998</v>
      </c>
      <c r="AA13" t="s">
        <v>999</v>
      </c>
      <c r="AB13" t="s">
        <v>994</v>
      </c>
      <c r="AC13" t="s">
        <v>995</v>
      </c>
      <c r="AD13" t="s">
        <v>115</v>
      </c>
      <c r="AE13" t="s">
        <v>117</v>
      </c>
      <c r="AF13" s="4">
        <v>96950</v>
      </c>
      <c r="AG13" t="s">
        <v>118</v>
      </c>
      <c r="AH13" t="s">
        <v>134</v>
      </c>
      <c r="AI13" s="5">
        <v>16702368202</v>
      </c>
      <c r="AJ13">
        <v>3554</v>
      </c>
      <c r="AK13" t="s">
        <v>1000</v>
      </c>
      <c r="BC13" t="str">
        <f>"29-2061.00"</f>
        <v>29-2061.00</v>
      </c>
      <c r="BD13" t="s">
        <v>1291</v>
      </c>
      <c r="BE13" t="s">
        <v>3423</v>
      </c>
      <c r="BF13" t="s">
        <v>3424</v>
      </c>
      <c r="BG13">
        <v>12</v>
      </c>
      <c r="BH13">
        <v>12</v>
      </c>
      <c r="BI13" s="1">
        <v>44551</v>
      </c>
      <c r="BJ13" s="1">
        <v>44915</v>
      </c>
      <c r="BK13" s="1">
        <v>44551</v>
      </c>
      <c r="BL13" s="1">
        <v>44915</v>
      </c>
      <c r="BM13">
        <v>40</v>
      </c>
      <c r="BN13">
        <v>12</v>
      </c>
      <c r="BO13">
        <v>12</v>
      </c>
      <c r="BP13">
        <v>12</v>
      </c>
      <c r="BQ13">
        <v>4</v>
      </c>
      <c r="BR13">
        <v>0</v>
      </c>
      <c r="BS13">
        <v>0</v>
      </c>
      <c r="BT13">
        <v>0</v>
      </c>
      <c r="BU13" t="str">
        <f>"7:30 AM"</f>
        <v>7:30 AM</v>
      </c>
      <c r="BV13" t="str">
        <f>"7:30 PM"</f>
        <v>7:30 PM</v>
      </c>
      <c r="BW13" t="s">
        <v>150</v>
      </c>
      <c r="BX13">
        <v>0</v>
      </c>
      <c r="BY13">
        <v>12</v>
      </c>
      <c r="BZ13" t="s">
        <v>111</v>
      </c>
      <c r="CB13" t="s">
        <v>3425</v>
      </c>
      <c r="CC13" t="s">
        <v>994</v>
      </c>
      <c r="CD13" t="s">
        <v>995</v>
      </c>
      <c r="CE13" t="s">
        <v>115</v>
      </c>
      <c r="CF13" t="s">
        <v>117</v>
      </c>
      <c r="CG13" s="4">
        <v>96950</v>
      </c>
      <c r="CH13" s="3">
        <v>14.78</v>
      </c>
      <c r="CI13" s="3">
        <v>21.21</v>
      </c>
      <c r="CJ13" s="3">
        <v>22.17</v>
      </c>
      <c r="CK13" s="3">
        <v>31.81</v>
      </c>
      <c r="CL13" t="s">
        <v>131</v>
      </c>
      <c r="CM13" t="s">
        <v>1005</v>
      </c>
      <c r="CN13" t="s">
        <v>132</v>
      </c>
      <c r="CP13" t="s">
        <v>133</v>
      </c>
      <c r="CQ13" t="s">
        <v>133</v>
      </c>
      <c r="CR13" t="s">
        <v>111</v>
      </c>
      <c r="CS13" t="s">
        <v>133</v>
      </c>
      <c r="CT13" t="s">
        <v>134</v>
      </c>
      <c r="CU13" t="s">
        <v>134</v>
      </c>
      <c r="CV13" t="s">
        <v>134</v>
      </c>
      <c r="CW13" t="s">
        <v>1006</v>
      </c>
      <c r="CX13" s="5">
        <v>16702368202</v>
      </c>
      <c r="CY13" t="s">
        <v>1007</v>
      </c>
      <c r="CZ13" t="s">
        <v>1008</v>
      </c>
      <c r="DA13" t="s">
        <v>133</v>
      </c>
      <c r="DB13" t="s">
        <v>111</v>
      </c>
      <c r="DC13" t="s">
        <v>646</v>
      </c>
      <c r="DD13" t="s">
        <v>1009</v>
      </c>
      <c r="DE13" t="s">
        <v>1010</v>
      </c>
      <c r="DF13" t="s">
        <v>993</v>
      </c>
      <c r="DG13" t="s">
        <v>1011</v>
      </c>
    </row>
    <row r="14" spans="1:111" ht="15" customHeight="1" x14ac:dyDescent="0.35">
      <c r="A14" t="s">
        <v>1990</v>
      </c>
      <c r="B14" t="s">
        <v>137</v>
      </c>
      <c r="C14" s="1">
        <v>44426.83008576389</v>
      </c>
      <c r="D14" s="1">
        <v>44475</v>
      </c>
      <c r="E14" t="s">
        <v>199</v>
      </c>
      <c r="F14" s="1">
        <v>44549.791666666664</v>
      </c>
      <c r="G14" t="s">
        <v>111</v>
      </c>
      <c r="H14" t="s">
        <v>111</v>
      </c>
      <c r="I14" t="s">
        <v>111</v>
      </c>
      <c r="J14" t="s">
        <v>993</v>
      </c>
      <c r="K14" t="s">
        <v>134</v>
      </c>
      <c r="L14" t="s">
        <v>994</v>
      </c>
      <c r="M14" t="s">
        <v>995</v>
      </c>
      <c r="N14" t="s">
        <v>115</v>
      </c>
      <c r="O14" t="s">
        <v>117</v>
      </c>
      <c r="P14" s="4">
        <v>96950</v>
      </c>
      <c r="Q14" t="s">
        <v>118</v>
      </c>
      <c r="R14" t="s">
        <v>134</v>
      </c>
      <c r="S14" s="5">
        <v>16702368202</v>
      </c>
      <c r="T14">
        <v>3554</v>
      </c>
      <c r="U14">
        <v>62211</v>
      </c>
      <c r="V14" t="s">
        <v>120</v>
      </c>
      <c r="X14" t="s">
        <v>996</v>
      </c>
      <c r="Y14" t="s">
        <v>997</v>
      </c>
      <c r="Z14" t="s">
        <v>998</v>
      </c>
      <c r="AA14" t="s">
        <v>999</v>
      </c>
      <c r="AB14" t="s">
        <v>994</v>
      </c>
      <c r="AC14" t="s">
        <v>995</v>
      </c>
      <c r="AD14" t="s">
        <v>115</v>
      </c>
      <c r="AE14" t="s">
        <v>117</v>
      </c>
      <c r="AF14" s="4">
        <v>96950</v>
      </c>
      <c r="AG14" t="s">
        <v>118</v>
      </c>
      <c r="AH14" t="s">
        <v>134</v>
      </c>
      <c r="AI14" s="5">
        <v>16702368202</v>
      </c>
      <c r="AJ14">
        <v>3554</v>
      </c>
      <c r="AK14" t="s">
        <v>1000</v>
      </c>
      <c r="BC14" t="str">
        <f>"29-2012.00"</f>
        <v>29-2012.00</v>
      </c>
      <c r="BD14" t="s">
        <v>1001</v>
      </c>
      <c r="BE14" t="s">
        <v>1002</v>
      </c>
      <c r="BF14" t="s">
        <v>1003</v>
      </c>
      <c r="BG14">
        <v>1</v>
      </c>
      <c r="BH14">
        <v>1</v>
      </c>
      <c r="BI14" s="1">
        <v>44551</v>
      </c>
      <c r="BJ14" s="1">
        <v>44915</v>
      </c>
      <c r="BK14" s="1">
        <v>44551</v>
      </c>
      <c r="BL14" s="1">
        <v>44915</v>
      </c>
      <c r="BM14">
        <v>40</v>
      </c>
      <c r="BN14">
        <v>0</v>
      </c>
      <c r="BO14">
        <v>8</v>
      </c>
      <c r="BP14">
        <v>8</v>
      </c>
      <c r="BQ14">
        <v>8</v>
      </c>
      <c r="BR14">
        <v>8</v>
      </c>
      <c r="BS14">
        <v>8</v>
      </c>
      <c r="BT14">
        <v>0</v>
      </c>
      <c r="BU14" t="str">
        <f>"7:00 AM"</f>
        <v>7:00 AM</v>
      </c>
      <c r="BV14" t="str">
        <f>"4:00 PM"</f>
        <v>4:00 PM</v>
      </c>
      <c r="BW14" t="s">
        <v>129</v>
      </c>
      <c r="BX14">
        <v>0</v>
      </c>
      <c r="BY14">
        <v>24</v>
      </c>
      <c r="BZ14" t="s">
        <v>111</v>
      </c>
      <c r="CB14" t="s">
        <v>1004</v>
      </c>
      <c r="CC14" t="s">
        <v>994</v>
      </c>
      <c r="CD14" t="s">
        <v>995</v>
      </c>
      <c r="CE14" t="s">
        <v>115</v>
      </c>
      <c r="CF14" t="s">
        <v>117</v>
      </c>
      <c r="CG14" s="4">
        <v>96950</v>
      </c>
      <c r="CH14" s="3">
        <v>14.78</v>
      </c>
      <c r="CI14" s="3">
        <v>23.57</v>
      </c>
      <c r="CJ14" s="3">
        <v>22.17</v>
      </c>
      <c r="CK14" s="3">
        <v>35.35</v>
      </c>
      <c r="CL14" t="s">
        <v>131</v>
      </c>
      <c r="CM14" t="s">
        <v>1005</v>
      </c>
      <c r="CN14" t="s">
        <v>132</v>
      </c>
      <c r="CP14" t="s">
        <v>133</v>
      </c>
      <c r="CQ14" t="s">
        <v>133</v>
      </c>
      <c r="CR14" t="s">
        <v>111</v>
      </c>
      <c r="CS14" t="s">
        <v>133</v>
      </c>
      <c r="CT14" t="s">
        <v>134</v>
      </c>
      <c r="CU14" t="s">
        <v>133</v>
      </c>
      <c r="CV14" t="s">
        <v>134</v>
      </c>
      <c r="CW14" t="s">
        <v>1006</v>
      </c>
      <c r="CX14" s="5">
        <v>16702368202</v>
      </c>
      <c r="CY14" t="s">
        <v>1007</v>
      </c>
      <c r="CZ14" t="s">
        <v>1008</v>
      </c>
      <c r="DA14" t="s">
        <v>133</v>
      </c>
      <c r="DB14" t="s">
        <v>111</v>
      </c>
      <c r="DC14" t="s">
        <v>646</v>
      </c>
      <c r="DD14" t="s">
        <v>1009</v>
      </c>
      <c r="DE14" t="s">
        <v>1010</v>
      </c>
      <c r="DF14" t="s">
        <v>993</v>
      </c>
      <c r="DG14" t="s">
        <v>1011</v>
      </c>
    </row>
    <row r="15" spans="1:111" ht="15" customHeight="1" x14ac:dyDescent="0.35">
      <c r="A15" t="s">
        <v>1602</v>
      </c>
      <c r="B15" t="s">
        <v>159</v>
      </c>
      <c r="C15" s="1">
        <v>44391.279701388892</v>
      </c>
      <c r="D15" s="1">
        <v>44475</v>
      </c>
      <c r="E15" t="s">
        <v>110</v>
      </c>
      <c r="G15" t="s">
        <v>111</v>
      </c>
      <c r="H15" t="s">
        <v>111</v>
      </c>
      <c r="I15" t="s">
        <v>111</v>
      </c>
      <c r="J15" t="s">
        <v>1603</v>
      </c>
      <c r="K15" t="s">
        <v>1604</v>
      </c>
      <c r="L15" t="s">
        <v>1605</v>
      </c>
      <c r="M15" t="s">
        <v>302</v>
      </c>
      <c r="N15" t="s">
        <v>115</v>
      </c>
      <c r="O15" t="s">
        <v>117</v>
      </c>
      <c r="P15" s="4">
        <v>96950</v>
      </c>
      <c r="Q15" t="s">
        <v>118</v>
      </c>
      <c r="S15" s="5">
        <v>16702851820</v>
      </c>
      <c r="U15">
        <v>62441</v>
      </c>
      <c r="V15" t="s">
        <v>120</v>
      </c>
      <c r="X15" t="s">
        <v>297</v>
      </c>
      <c r="Y15" t="s">
        <v>298</v>
      </c>
      <c r="Z15" t="s">
        <v>299</v>
      </c>
      <c r="AA15" t="s">
        <v>300</v>
      </c>
      <c r="AB15" t="s">
        <v>301</v>
      </c>
      <c r="AD15" t="s">
        <v>115</v>
      </c>
      <c r="AE15" t="s">
        <v>117</v>
      </c>
      <c r="AF15" s="4">
        <v>96950</v>
      </c>
      <c r="AG15" t="s">
        <v>118</v>
      </c>
      <c r="AI15" s="5">
        <v>16702851820</v>
      </c>
      <c r="AK15" t="s">
        <v>303</v>
      </c>
      <c r="BC15" t="str">
        <f>"39-9011.00"</f>
        <v>39-9011.00</v>
      </c>
      <c r="BD15" t="s">
        <v>375</v>
      </c>
      <c r="BE15" t="s">
        <v>1606</v>
      </c>
      <c r="BF15" t="s">
        <v>1607</v>
      </c>
      <c r="BG15">
        <v>1</v>
      </c>
      <c r="BI15" s="1">
        <v>44470</v>
      </c>
      <c r="BJ15" s="1">
        <v>44834</v>
      </c>
      <c r="BM15">
        <v>35</v>
      </c>
      <c r="BN15">
        <v>0</v>
      </c>
      <c r="BO15">
        <v>7</v>
      </c>
      <c r="BP15">
        <v>7</v>
      </c>
      <c r="BQ15">
        <v>7</v>
      </c>
      <c r="BR15">
        <v>7</v>
      </c>
      <c r="BS15">
        <v>7</v>
      </c>
      <c r="BT15">
        <v>0</v>
      </c>
      <c r="BU15" t="str">
        <f>"9:00 AM"</f>
        <v>9:00 AM</v>
      </c>
      <c r="BV15" t="str">
        <f>"4:00 PM"</f>
        <v>4:00 PM</v>
      </c>
      <c r="BW15" t="s">
        <v>150</v>
      </c>
      <c r="BX15">
        <v>0</v>
      </c>
      <c r="BY15">
        <v>12</v>
      </c>
      <c r="BZ15" t="s">
        <v>111</v>
      </c>
      <c r="CB15" s="2" t="s">
        <v>1608</v>
      </c>
      <c r="CC15" t="s">
        <v>1609</v>
      </c>
      <c r="CD15" t="s">
        <v>301</v>
      </c>
      <c r="CE15" t="s">
        <v>1563</v>
      </c>
      <c r="CF15" t="s">
        <v>117</v>
      </c>
      <c r="CG15" s="4">
        <v>96950</v>
      </c>
      <c r="CH15" s="3">
        <v>7.33</v>
      </c>
      <c r="CI15" s="3">
        <v>7.33</v>
      </c>
      <c r="CJ15" s="3">
        <v>11</v>
      </c>
      <c r="CK15" s="3">
        <v>11</v>
      </c>
      <c r="CL15" t="s">
        <v>131</v>
      </c>
      <c r="CM15" t="s">
        <v>990</v>
      </c>
      <c r="CN15" t="s">
        <v>132</v>
      </c>
      <c r="CP15" t="s">
        <v>111</v>
      </c>
      <c r="CQ15" t="s">
        <v>133</v>
      </c>
      <c r="CR15" t="s">
        <v>111</v>
      </c>
      <c r="CS15" t="s">
        <v>133</v>
      </c>
      <c r="CT15" t="s">
        <v>134</v>
      </c>
      <c r="CU15" t="s">
        <v>133</v>
      </c>
      <c r="CV15" t="s">
        <v>134</v>
      </c>
      <c r="CW15" t="s">
        <v>1610</v>
      </c>
      <c r="CX15" s="5">
        <v>16702851820</v>
      </c>
      <c r="CY15" t="s">
        <v>303</v>
      </c>
      <c r="CZ15" t="s">
        <v>134</v>
      </c>
      <c r="DA15" t="s">
        <v>133</v>
      </c>
      <c r="DB15" t="s">
        <v>111</v>
      </c>
    </row>
    <row r="16" spans="1:111" ht="15" customHeight="1" x14ac:dyDescent="0.35">
      <c r="A16" t="s">
        <v>2675</v>
      </c>
      <c r="B16" t="s">
        <v>159</v>
      </c>
      <c r="C16" s="1">
        <v>44411.039176967592</v>
      </c>
      <c r="D16" s="1">
        <v>44475</v>
      </c>
      <c r="E16" t="s">
        <v>110</v>
      </c>
      <c r="G16" t="s">
        <v>111</v>
      </c>
      <c r="H16" t="s">
        <v>111</v>
      </c>
      <c r="I16" t="s">
        <v>111</v>
      </c>
      <c r="J16" t="s">
        <v>2676</v>
      </c>
      <c r="L16" t="s">
        <v>2677</v>
      </c>
      <c r="M16" t="s">
        <v>2678</v>
      </c>
      <c r="N16" t="s">
        <v>115</v>
      </c>
      <c r="O16" t="s">
        <v>117</v>
      </c>
      <c r="P16" s="4">
        <v>96950</v>
      </c>
      <c r="Q16" t="s">
        <v>118</v>
      </c>
      <c r="S16" s="5">
        <v>16702356622</v>
      </c>
      <c r="U16">
        <v>236115</v>
      </c>
      <c r="V16" t="s">
        <v>120</v>
      </c>
      <c r="X16" t="s">
        <v>2679</v>
      </c>
      <c r="Y16" t="s">
        <v>2680</v>
      </c>
      <c r="Z16" t="s">
        <v>2681</v>
      </c>
      <c r="AA16" t="s">
        <v>1783</v>
      </c>
      <c r="AB16" t="s">
        <v>2682</v>
      </c>
      <c r="AC16" t="s">
        <v>2683</v>
      </c>
      <c r="AD16" t="s">
        <v>140</v>
      </c>
      <c r="AE16" t="s">
        <v>117</v>
      </c>
      <c r="AF16" s="4">
        <v>96950</v>
      </c>
      <c r="AG16" t="s">
        <v>118</v>
      </c>
      <c r="AI16" s="5">
        <v>16702356622</v>
      </c>
      <c r="AK16" t="s">
        <v>2684</v>
      </c>
      <c r="BC16" t="str">
        <f>"49-9071.00"</f>
        <v>49-9071.00</v>
      </c>
      <c r="BD16" t="s">
        <v>147</v>
      </c>
      <c r="BE16" t="s">
        <v>2685</v>
      </c>
      <c r="BF16" t="s">
        <v>1314</v>
      </c>
      <c r="BG16">
        <v>3</v>
      </c>
      <c r="BI16" s="1">
        <v>44470</v>
      </c>
      <c r="BJ16" s="1">
        <v>44834</v>
      </c>
      <c r="BM16">
        <v>40</v>
      </c>
      <c r="BN16">
        <v>0</v>
      </c>
      <c r="BO16">
        <v>8</v>
      </c>
      <c r="BP16">
        <v>8</v>
      </c>
      <c r="BQ16">
        <v>8</v>
      </c>
      <c r="BR16">
        <v>8</v>
      </c>
      <c r="BS16">
        <v>8</v>
      </c>
      <c r="BT16">
        <v>0</v>
      </c>
      <c r="BU16" t="str">
        <f>"7:30 AM"</f>
        <v>7:30 AM</v>
      </c>
      <c r="BV16" t="str">
        <f>"4:30 PM"</f>
        <v>4:30 PM</v>
      </c>
      <c r="BW16" t="s">
        <v>150</v>
      </c>
      <c r="BX16">
        <v>0</v>
      </c>
      <c r="BY16">
        <v>6</v>
      </c>
      <c r="BZ16" t="s">
        <v>111</v>
      </c>
      <c r="CB16" t="s">
        <v>2686</v>
      </c>
      <c r="CC16" t="s">
        <v>2677</v>
      </c>
      <c r="CE16" t="s">
        <v>115</v>
      </c>
      <c r="CF16" t="s">
        <v>117</v>
      </c>
      <c r="CG16" s="4">
        <v>96950</v>
      </c>
      <c r="CH16" s="3">
        <v>8.7200000000000006</v>
      </c>
      <c r="CI16" s="3">
        <v>8.7200000000000006</v>
      </c>
      <c r="CJ16" s="3">
        <v>13.08</v>
      </c>
      <c r="CK16" s="3">
        <v>13.08</v>
      </c>
      <c r="CL16" t="s">
        <v>131</v>
      </c>
      <c r="CN16" t="s">
        <v>132</v>
      </c>
      <c r="CP16" t="s">
        <v>111</v>
      </c>
      <c r="CQ16" t="s">
        <v>133</v>
      </c>
      <c r="CR16" t="s">
        <v>133</v>
      </c>
      <c r="CS16" t="s">
        <v>133</v>
      </c>
      <c r="CT16" t="s">
        <v>134</v>
      </c>
      <c r="CU16" t="s">
        <v>133</v>
      </c>
      <c r="CV16" t="s">
        <v>133</v>
      </c>
      <c r="CW16" t="s">
        <v>2687</v>
      </c>
      <c r="CX16" s="5">
        <v>16702356622</v>
      </c>
      <c r="CY16" t="s">
        <v>2684</v>
      </c>
      <c r="CZ16" t="s">
        <v>134</v>
      </c>
      <c r="DA16" t="s">
        <v>133</v>
      </c>
      <c r="DB16" t="s">
        <v>111</v>
      </c>
    </row>
    <row r="17" spans="1:111" ht="15" customHeight="1" x14ac:dyDescent="0.35">
      <c r="A17" t="s">
        <v>3367</v>
      </c>
      <c r="B17" t="s">
        <v>159</v>
      </c>
      <c r="C17" s="1">
        <v>44413.831107523147</v>
      </c>
      <c r="D17" s="1">
        <v>44475</v>
      </c>
      <c r="E17" t="s">
        <v>110</v>
      </c>
      <c r="G17" t="s">
        <v>111</v>
      </c>
      <c r="H17" t="s">
        <v>111</v>
      </c>
      <c r="I17" t="s">
        <v>111</v>
      </c>
      <c r="J17" t="s">
        <v>1778</v>
      </c>
      <c r="K17" t="s">
        <v>3368</v>
      </c>
      <c r="L17" t="s">
        <v>3369</v>
      </c>
      <c r="N17" t="s">
        <v>115</v>
      </c>
      <c r="O17" t="s">
        <v>117</v>
      </c>
      <c r="P17" s="4">
        <v>96950</v>
      </c>
      <c r="Q17" t="s">
        <v>118</v>
      </c>
      <c r="S17" s="5">
        <v>16709893291</v>
      </c>
      <c r="U17">
        <v>56179</v>
      </c>
      <c r="V17" t="s">
        <v>120</v>
      </c>
      <c r="X17" t="s">
        <v>1541</v>
      </c>
      <c r="Y17" t="s">
        <v>1542</v>
      </c>
      <c r="Z17" t="s">
        <v>165</v>
      </c>
      <c r="AA17" t="s">
        <v>168</v>
      </c>
      <c r="AB17" t="s">
        <v>1780</v>
      </c>
      <c r="AD17" t="s">
        <v>140</v>
      </c>
      <c r="AE17" t="s">
        <v>117</v>
      </c>
      <c r="AF17" s="4">
        <v>96950</v>
      </c>
      <c r="AG17" t="s">
        <v>118</v>
      </c>
      <c r="AI17" s="5">
        <v>16709893291</v>
      </c>
      <c r="AK17" t="s">
        <v>1544</v>
      </c>
      <c r="BC17" t="str">
        <f>"37-2011.00"</f>
        <v>37-2011.00</v>
      </c>
      <c r="BD17" t="s">
        <v>284</v>
      </c>
      <c r="BE17" t="s">
        <v>3370</v>
      </c>
      <c r="BF17" t="s">
        <v>327</v>
      </c>
      <c r="BG17">
        <v>20</v>
      </c>
      <c r="BI17" s="1">
        <v>44470</v>
      </c>
      <c r="BJ17" s="1">
        <v>44834</v>
      </c>
      <c r="BM17">
        <v>39</v>
      </c>
      <c r="BN17">
        <v>0</v>
      </c>
      <c r="BO17">
        <v>8</v>
      </c>
      <c r="BP17">
        <v>8</v>
      </c>
      <c r="BQ17">
        <v>8</v>
      </c>
      <c r="BR17">
        <v>8</v>
      </c>
      <c r="BS17">
        <v>7</v>
      </c>
      <c r="BT17">
        <v>0</v>
      </c>
      <c r="BU17" t="str">
        <f>"8:00 AM"</f>
        <v>8:00 AM</v>
      </c>
      <c r="BV17" t="str">
        <f>"5:00 PM"</f>
        <v>5:00 PM</v>
      </c>
      <c r="BW17" t="s">
        <v>150</v>
      </c>
      <c r="BX17">
        <v>3</v>
      </c>
      <c r="BY17">
        <v>3</v>
      </c>
      <c r="BZ17" t="s">
        <v>111</v>
      </c>
      <c r="CB17" t="s">
        <v>3371</v>
      </c>
      <c r="CC17" t="s">
        <v>3372</v>
      </c>
      <c r="CE17" t="s">
        <v>115</v>
      </c>
      <c r="CF17" t="s">
        <v>117</v>
      </c>
      <c r="CG17" s="4">
        <v>96950</v>
      </c>
      <c r="CH17" s="3">
        <v>8.0500000000000007</v>
      </c>
      <c r="CI17" s="3">
        <v>8.1</v>
      </c>
      <c r="CJ17" s="3">
        <v>12.07</v>
      </c>
      <c r="CK17" s="3">
        <v>12.15</v>
      </c>
      <c r="CL17" t="s">
        <v>131</v>
      </c>
      <c r="CM17" t="s">
        <v>542</v>
      </c>
      <c r="CN17" t="s">
        <v>132</v>
      </c>
      <c r="CP17" t="s">
        <v>111</v>
      </c>
      <c r="CQ17" t="s">
        <v>133</v>
      </c>
      <c r="CR17" t="s">
        <v>133</v>
      </c>
      <c r="CS17" t="s">
        <v>133</v>
      </c>
      <c r="CT17" t="s">
        <v>133</v>
      </c>
      <c r="CU17" t="s">
        <v>133</v>
      </c>
      <c r="CV17" t="s">
        <v>134</v>
      </c>
      <c r="CW17" t="s">
        <v>1885</v>
      </c>
      <c r="CX17" s="5">
        <v>16709893291</v>
      </c>
      <c r="CY17" t="s">
        <v>1886</v>
      </c>
      <c r="CZ17" t="s">
        <v>134</v>
      </c>
      <c r="DA17" t="s">
        <v>133</v>
      </c>
      <c r="DB17" t="s">
        <v>111</v>
      </c>
    </row>
    <row r="18" spans="1:111" ht="15" customHeight="1" x14ac:dyDescent="0.35">
      <c r="A18" t="s">
        <v>1877</v>
      </c>
      <c r="B18" t="s">
        <v>159</v>
      </c>
      <c r="C18" s="1">
        <v>44413.842898263887</v>
      </c>
      <c r="D18" s="1">
        <v>44475</v>
      </c>
      <c r="E18" t="s">
        <v>110</v>
      </c>
      <c r="G18" t="s">
        <v>111</v>
      </c>
      <c r="H18" t="s">
        <v>111</v>
      </c>
      <c r="I18" t="s">
        <v>111</v>
      </c>
      <c r="J18" t="s">
        <v>1878</v>
      </c>
      <c r="K18" t="s">
        <v>1879</v>
      </c>
      <c r="L18" t="s">
        <v>1880</v>
      </c>
      <c r="N18" t="s">
        <v>115</v>
      </c>
      <c r="O18" t="s">
        <v>117</v>
      </c>
      <c r="P18" s="4">
        <v>96950</v>
      </c>
      <c r="Q18" t="s">
        <v>118</v>
      </c>
      <c r="S18" s="5">
        <v>16709893291</v>
      </c>
      <c r="U18">
        <v>56179</v>
      </c>
      <c r="V18" t="s">
        <v>120</v>
      </c>
      <c r="X18" t="s">
        <v>1541</v>
      </c>
      <c r="Y18" t="s">
        <v>1542</v>
      </c>
      <c r="Z18" t="s">
        <v>165</v>
      </c>
      <c r="AA18" t="s">
        <v>168</v>
      </c>
      <c r="AB18" t="s">
        <v>1780</v>
      </c>
      <c r="AD18" t="s">
        <v>140</v>
      </c>
      <c r="AE18" t="s">
        <v>117</v>
      </c>
      <c r="AF18" s="4">
        <v>96950</v>
      </c>
      <c r="AG18" t="s">
        <v>118</v>
      </c>
      <c r="AI18" s="5">
        <v>16709893291</v>
      </c>
      <c r="AK18" t="s">
        <v>1544</v>
      </c>
      <c r="BC18" t="str">
        <f>"49-9071.00"</f>
        <v>49-9071.00</v>
      </c>
      <c r="BD18" t="s">
        <v>147</v>
      </c>
      <c r="BE18" t="s">
        <v>1881</v>
      </c>
      <c r="BF18" t="s">
        <v>1882</v>
      </c>
      <c r="BG18">
        <v>10</v>
      </c>
      <c r="BI18" s="1">
        <v>44470</v>
      </c>
      <c r="BJ18" s="1">
        <v>44834</v>
      </c>
      <c r="BM18">
        <v>40</v>
      </c>
      <c r="BN18">
        <v>0</v>
      </c>
      <c r="BO18">
        <v>8</v>
      </c>
      <c r="BP18">
        <v>8</v>
      </c>
      <c r="BQ18">
        <v>8</v>
      </c>
      <c r="BR18">
        <v>8</v>
      </c>
      <c r="BS18">
        <v>8</v>
      </c>
      <c r="BT18">
        <v>0</v>
      </c>
      <c r="BU18" t="str">
        <f>"8:00 AM"</f>
        <v>8:00 AM</v>
      </c>
      <c r="BV18" t="str">
        <f>"5:00 AM"</f>
        <v>5:00 AM</v>
      </c>
      <c r="BW18" t="s">
        <v>150</v>
      </c>
      <c r="BX18">
        <v>0</v>
      </c>
      <c r="BY18">
        <v>12</v>
      </c>
      <c r="BZ18" t="s">
        <v>111</v>
      </c>
      <c r="CB18" t="s">
        <v>1883</v>
      </c>
      <c r="CC18" t="s">
        <v>1884</v>
      </c>
      <c r="CE18" t="s">
        <v>115</v>
      </c>
      <c r="CF18" t="s">
        <v>117</v>
      </c>
      <c r="CG18" s="4">
        <v>96950</v>
      </c>
      <c r="CH18" s="3">
        <v>8.7100000000000009</v>
      </c>
      <c r="CI18" s="3">
        <v>9</v>
      </c>
      <c r="CJ18" s="3">
        <v>13.06</v>
      </c>
      <c r="CK18" s="3">
        <v>13.5</v>
      </c>
      <c r="CL18" t="s">
        <v>131</v>
      </c>
      <c r="CM18" t="s">
        <v>542</v>
      </c>
      <c r="CN18" t="s">
        <v>132</v>
      </c>
      <c r="CP18" t="s">
        <v>111</v>
      </c>
      <c r="CQ18" t="s">
        <v>133</v>
      </c>
      <c r="CR18" t="s">
        <v>133</v>
      </c>
      <c r="CS18" t="s">
        <v>133</v>
      </c>
      <c r="CT18" t="s">
        <v>134</v>
      </c>
      <c r="CU18" t="s">
        <v>133</v>
      </c>
      <c r="CV18" t="s">
        <v>134</v>
      </c>
      <c r="CW18" t="s">
        <v>1885</v>
      </c>
      <c r="CX18" s="5">
        <v>16709893291</v>
      </c>
      <c r="CY18" t="s">
        <v>1886</v>
      </c>
      <c r="CZ18" t="s">
        <v>134</v>
      </c>
      <c r="DA18" t="s">
        <v>133</v>
      </c>
      <c r="DB18" t="s">
        <v>111</v>
      </c>
    </row>
    <row r="19" spans="1:111" ht="15" customHeight="1" x14ac:dyDescent="0.35">
      <c r="A19" t="s">
        <v>1754</v>
      </c>
      <c r="B19" t="s">
        <v>567</v>
      </c>
      <c r="C19" s="1">
        <v>44406.137722685184</v>
      </c>
      <c r="D19" s="1">
        <v>44475</v>
      </c>
      <c r="E19" t="s">
        <v>110</v>
      </c>
      <c r="G19" t="s">
        <v>111</v>
      </c>
      <c r="H19" t="s">
        <v>111</v>
      </c>
      <c r="I19" t="s">
        <v>111</v>
      </c>
      <c r="J19" t="s">
        <v>1755</v>
      </c>
      <c r="L19" t="s">
        <v>1756</v>
      </c>
      <c r="N19" t="s">
        <v>140</v>
      </c>
      <c r="O19" t="s">
        <v>117</v>
      </c>
      <c r="P19" s="4">
        <v>96950</v>
      </c>
      <c r="Q19" t="s">
        <v>118</v>
      </c>
      <c r="S19" s="5">
        <v>16702358165</v>
      </c>
      <c r="U19">
        <v>5242</v>
      </c>
      <c r="V19" t="s">
        <v>120</v>
      </c>
      <c r="X19" t="s">
        <v>1757</v>
      </c>
      <c r="Y19" t="s">
        <v>1758</v>
      </c>
      <c r="Z19" t="s">
        <v>1325</v>
      </c>
      <c r="AA19" t="s">
        <v>168</v>
      </c>
      <c r="AB19" t="s">
        <v>1756</v>
      </c>
      <c r="AD19" t="s">
        <v>140</v>
      </c>
      <c r="AE19" t="s">
        <v>117</v>
      </c>
      <c r="AF19" s="4">
        <v>96950</v>
      </c>
      <c r="AG19" t="s">
        <v>118</v>
      </c>
      <c r="AI19" s="5">
        <v>16702358165</v>
      </c>
      <c r="AK19" t="s">
        <v>1759</v>
      </c>
      <c r="BC19" t="str">
        <f>"11-1021.00"</f>
        <v>11-1021.00</v>
      </c>
      <c r="BD19" t="s">
        <v>1545</v>
      </c>
      <c r="BE19" t="s">
        <v>1760</v>
      </c>
      <c r="BF19" t="s">
        <v>338</v>
      </c>
      <c r="BG19">
        <v>1</v>
      </c>
      <c r="BH19">
        <v>1</v>
      </c>
      <c r="BI19" s="1">
        <v>44470</v>
      </c>
      <c r="BJ19" s="1">
        <v>44834</v>
      </c>
      <c r="BK19" s="1">
        <v>44475</v>
      </c>
      <c r="BL19" s="1">
        <v>44807</v>
      </c>
      <c r="BM19">
        <v>40</v>
      </c>
      <c r="BN19">
        <v>0</v>
      </c>
      <c r="BO19">
        <v>8</v>
      </c>
      <c r="BP19">
        <v>8</v>
      </c>
      <c r="BQ19">
        <v>8</v>
      </c>
      <c r="BR19">
        <v>8</v>
      </c>
      <c r="BS19">
        <v>8</v>
      </c>
      <c r="BT19">
        <v>0</v>
      </c>
      <c r="BU19" t="str">
        <f>"8:30 AM"</f>
        <v>8:30 AM</v>
      </c>
      <c r="BV19" t="str">
        <f>"5:30 PM"</f>
        <v>5:30 PM</v>
      </c>
      <c r="BW19" t="s">
        <v>504</v>
      </c>
      <c r="BX19">
        <v>0</v>
      </c>
      <c r="BY19">
        <v>24</v>
      </c>
      <c r="BZ19" t="s">
        <v>133</v>
      </c>
      <c r="CA19">
        <v>7</v>
      </c>
      <c r="CB19" t="s">
        <v>1761</v>
      </c>
      <c r="CC19" t="s">
        <v>1762</v>
      </c>
      <c r="CE19" t="s">
        <v>140</v>
      </c>
      <c r="CF19" t="s">
        <v>117</v>
      </c>
      <c r="CG19" s="4">
        <v>96950</v>
      </c>
      <c r="CH19" s="3">
        <v>22.55</v>
      </c>
      <c r="CI19" s="3">
        <v>22.55</v>
      </c>
      <c r="CJ19" s="3">
        <v>0</v>
      </c>
      <c r="CK19" s="3">
        <v>0</v>
      </c>
      <c r="CL19" t="s">
        <v>131</v>
      </c>
      <c r="CM19" t="s">
        <v>153</v>
      </c>
      <c r="CN19" t="s">
        <v>132</v>
      </c>
      <c r="CP19" t="s">
        <v>111</v>
      </c>
      <c r="CQ19" t="s">
        <v>133</v>
      </c>
      <c r="CR19" t="s">
        <v>111</v>
      </c>
      <c r="CS19" t="s">
        <v>111</v>
      </c>
      <c r="CT19" t="s">
        <v>134</v>
      </c>
      <c r="CU19" t="s">
        <v>133</v>
      </c>
      <c r="CV19" t="s">
        <v>134</v>
      </c>
      <c r="CW19" t="s">
        <v>942</v>
      </c>
      <c r="CX19" s="5">
        <v>16702358165</v>
      </c>
      <c r="CY19" t="s">
        <v>1759</v>
      </c>
      <c r="CZ19" t="s">
        <v>134</v>
      </c>
      <c r="DA19" t="s">
        <v>133</v>
      </c>
      <c r="DB19" t="s">
        <v>111</v>
      </c>
      <c r="DC19" t="s">
        <v>1757</v>
      </c>
      <c r="DD19" t="s">
        <v>1758</v>
      </c>
      <c r="DE19" t="s">
        <v>1763</v>
      </c>
      <c r="DF19" t="s">
        <v>1755</v>
      </c>
      <c r="DG19" t="s">
        <v>1759</v>
      </c>
    </row>
    <row r="20" spans="1:111" ht="15" customHeight="1" x14ac:dyDescent="0.35">
      <c r="A20" t="s">
        <v>3937</v>
      </c>
      <c r="B20" t="s">
        <v>109</v>
      </c>
      <c r="C20" s="1">
        <v>44417.16031388889</v>
      </c>
      <c r="D20" s="1">
        <v>44475</v>
      </c>
      <c r="E20" t="s">
        <v>199</v>
      </c>
      <c r="F20" s="1">
        <v>44468.833333333336</v>
      </c>
      <c r="G20" t="s">
        <v>111</v>
      </c>
      <c r="H20" t="s">
        <v>111</v>
      </c>
      <c r="I20" t="s">
        <v>111</v>
      </c>
      <c r="J20" t="s">
        <v>1128</v>
      </c>
      <c r="L20" t="s">
        <v>1129</v>
      </c>
      <c r="M20" t="s">
        <v>1130</v>
      </c>
      <c r="N20" t="s">
        <v>140</v>
      </c>
      <c r="O20" t="s">
        <v>117</v>
      </c>
      <c r="P20" s="4">
        <v>96950</v>
      </c>
      <c r="Q20" t="s">
        <v>118</v>
      </c>
      <c r="S20" s="5">
        <v>16702350561</v>
      </c>
      <c r="T20">
        <v>115</v>
      </c>
      <c r="U20">
        <v>531110</v>
      </c>
      <c r="V20" t="s">
        <v>120</v>
      </c>
      <c r="X20" t="s">
        <v>1131</v>
      </c>
      <c r="Y20" t="s">
        <v>1132</v>
      </c>
      <c r="Z20" t="s">
        <v>1133</v>
      </c>
      <c r="AA20" t="s">
        <v>1134</v>
      </c>
      <c r="AB20" t="s">
        <v>1129</v>
      </c>
      <c r="AC20" t="s">
        <v>1130</v>
      </c>
      <c r="AD20" t="s">
        <v>140</v>
      </c>
      <c r="AE20" t="s">
        <v>117</v>
      </c>
      <c r="AF20" s="4">
        <v>96950</v>
      </c>
      <c r="AG20" t="s">
        <v>118</v>
      </c>
      <c r="AI20" s="5">
        <v>16702350561</v>
      </c>
      <c r="AJ20">
        <v>115</v>
      </c>
      <c r="AK20" t="s">
        <v>1135</v>
      </c>
      <c r="BC20" t="str">
        <f>"37-2012.00"</f>
        <v>37-2012.00</v>
      </c>
      <c r="BD20" t="s">
        <v>242</v>
      </c>
      <c r="BE20" t="s">
        <v>1136</v>
      </c>
      <c r="BF20" t="s">
        <v>1137</v>
      </c>
      <c r="BG20">
        <v>10</v>
      </c>
      <c r="BI20" s="1">
        <v>44470</v>
      </c>
      <c r="BJ20" s="1">
        <v>44834</v>
      </c>
      <c r="BM20">
        <v>35</v>
      </c>
      <c r="BN20">
        <v>0</v>
      </c>
      <c r="BO20">
        <v>7</v>
      </c>
      <c r="BP20">
        <v>7</v>
      </c>
      <c r="BQ20">
        <v>7</v>
      </c>
      <c r="BR20">
        <v>7</v>
      </c>
      <c r="BS20">
        <v>7</v>
      </c>
      <c r="BT20">
        <v>0</v>
      </c>
      <c r="BU20" t="str">
        <f>"8:00 AM"</f>
        <v>8:00 AM</v>
      </c>
      <c r="BV20" t="str">
        <f>"4:00 PM"</f>
        <v>4:00 PM</v>
      </c>
      <c r="BW20" t="s">
        <v>150</v>
      </c>
      <c r="BX20">
        <v>0</v>
      </c>
      <c r="BY20">
        <v>3</v>
      </c>
      <c r="BZ20" t="s">
        <v>111</v>
      </c>
      <c r="CB20" s="2" t="s">
        <v>2947</v>
      </c>
      <c r="CC20" t="s">
        <v>1139</v>
      </c>
      <c r="CD20" t="s">
        <v>1130</v>
      </c>
      <c r="CE20" t="s">
        <v>140</v>
      </c>
      <c r="CF20" t="s">
        <v>117</v>
      </c>
      <c r="CG20" s="4">
        <v>96950</v>
      </c>
      <c r="CH20" s="3">
        <v>7.45</v>
      </c>
      <c r="CI20" s="3">
        <v>7.45</v>
      </c>
      <c r="CJ20" s="3">
        <v>11.18</v>
      </c>
      <c r="CK20" s="3">
        <v>11.18</v>
      </c>
      <c r="CL20" t="s">
        <v>131</v>
      </c>
      <c r="CM20" t="s">
        <v>2430</v>
      </c>
      <c r="CN20" t="s">
        <v>132</v>
      </c>
      <c r="CP20" t="s">
        <v>111</v>
      </c>
      <c r="CQ20" t="s">
        <v>133</v>
      </c>
      <c r="CR20" t="s">
        <v>111</v>
      </c>
      <c r="CS20" t="s">
        <v>133</v>
      </c>
      <c r="CT20" t="s">
        <v>133</v>
      </c>
      <c r="CU20" t="s">
        <v>133</v>
      </c>
      <c r="CV20" t="s">
        <v>134</v>
      </c>
      <c r="CW20" t="s">
        <v>1141</v>
      </c>
      <c r="CX20" s="5">
        <v>16702350561</v>
      </c>
      <c r="CY20" t="s">
        <v>1135</v>
      </c>
      <c r="CZ20" t="s">
        <v>358</v>
      </c>
      <c r="DA20" t="s">
        <v>133</v>
      </c>
      <c r="DB20" t="s">
        <v>111</v>
      </c>
    </row>
    <row r="21" spans="1:111" ht="15" customHeight="1" x14ac:dyDescent="0.35">
      <c r="A21" t="s">
        <v>3347</v>
      </c>
      <c r="B21" t="s">
        <v>109</v>
      </c>
      <c r="C21" s="1">
        <v>44432.837367824075</v>
      </c>
      <c r="D21" s="1">
        <v>44475</v>
      </c>
      <c r="E21" t="s">
        <v>110</v>
      </c>
      <c r="G21" t="s">
        <v>111</v>
      </c>
      <c r="H21" t="s">
        <v>111</v>
      </c>
      <c r="I21" t="s">
        <v>111</v>
      </c>
      <c r="J21" t="s">
        <v>3348</v>
      </c>
      <c r="L21" t="s">
        <v>3349</v>
      </c>
      <c r="N21" t="s">
        <v>1250</v>
      </c>
      <c r="O21" t="s">
        <v>117</v>
      </c>
      <c r="P21" s="4">
        <v>96951</v>
      </c>
      <c r="Q21" t="s">
        <v>118</v>
      </c>
      <c r="S21" s="5">
        <v>16705320065</v>
      </c>
      <c r="U21">
        <v>81231</v>
      </c>
      <c r="V21" t="s">
        <v>120</v>
      </c>
      <c r="X21" t="s">
        <v>3350</v>
      </c>
      <c r="Y21" t="s">
        <v>3351</v>
      </c>
      <c r="Z21" t="s">
        <v>1266</v>
      </c>
      <c r="AA21" t="s">
        <v>2960</v>
      </c>
      <c r="AB21" t="s">
        <v>3349</v>
      </c>
      <c r="AD21" t="s">
        <v>1250</v>
      </c>
      <c r="AE21" t="s">
        <v>117</v>
      </c>
      <c r="AF21" s="4">
        <v>96951</v>
      </c>
      <c r="AG21" t="s">
        <v>118</v>
      </c>
      <c r="AI21" s="5">
        <v>16705320065</v>
      </c>
      <c r="AK21" t="s">
        <v>3352</v>
      </c>
      <c r="BC21" t="str">
        <f>"49-3023.01"</f>
        <v>49-3023.01</v>
      </c>
      <c r="BD21" t="s">
        <v>1238</v>
      </c>
      <c r="BE21" t="s">
        <v>3353</v>
      </c>
      <c r="BF21" t="s">
        <v>3354</v>
      </c>
      <c r="BG21">
        <v>2</v>
      </c>
      <c r="BI21" s="1">
        <v>44470</v>
      </c>
      <c r="BJ21" s="1">
        <v>44834</v>
      </c>
      <c r="BM21">
        <v>35</v>
      </c>
      <c r="BN21">
        <v>0</v>
      </c>
      <c r="BO21">
        <v>7</v>
      </c>
      <c r="BP21">
        <v>7</v>
      </c>
      <c r="BQ21">
        <v>7</v>
      </c>
      <c r="BR21">
        <v>7</v>
      </c>
      <c r="BS21">
        <v>7</v>
      </c>
      <c r="BT21">
        <v>0</v>
      </c>
      <c r="BU21" t="str">
        <f>"8:00 AM"</f>
        <v>8:00 AM</v>
      </c>
      <c r="BV21" t="str">
        <f>"4:00 PM"</f>
        <v>4:00 PM</v>
      </c>
      <c r="BW21" t="s">
        <v>150</v>
      </c>
      <c r="BX21">
        <v>0</v>
      </c>
      <c r="BY21">
        <v>12</v>
      </c>
      <c r="BZ21" t="s">
        <v>111</v>
      </c>
      <c r="CB21" t="s">
        <v>3355</v>
      </c>
      <c r="CC21" t="s">
        <v>1900</v>
      </c>
      <c r="CE21" t="s">
        <v>1250</v>
      </c>
      <c r="CF21" t="s">
        <v>117</v>
      </c>
      <c r="CG21" s="4">
        <v>96951</v>
      </c>
      <c r="CH21" s="3">
        <v>8.35</v>
      </c>
      <c r="CI21" s="3">
        <v>8.35</v>
      </c>
      <c r="CJ21" s="3">
        <v>12.52</v>
      </c>
      <c r="CK21" s="3">
        <v>12.52</v>
      </c>
      <c r="CL21" t="s">
        <v>131</v>
      </c>
      <c r="CM21" t="s">
        <v>153</v>
      </c>
      <c r="CN21" t="s">
        <v>132</v>
      </c>
      <c r="CP21" t="s">
        <v>111</v>
      </c>
      <c r="CQ21" t="s">
        <v>133</v>
      </c>
      <c r="CR21" t="s">
        <v>111</v>
      </c>
      <c r="CS21" t="s">
        <v>133</v>
      </c>
      <c r="CT21" t="s">
        <v>134</v>
      </c>
      <c r="CU21" t="s">
        <v>133</v>
      </c>
      <c r="CV21" t="s">
        <v>134</v>
      </c>
      <c r="CW21" t="s">
        <v>3356</v>
      </c>
      <c r="CX21" s="5">
        <v>16705320065</v>
      </c>
      <c r="CY21" t="s">
        <v>3357</v>
      </c>
      <c r="CZ21" t="s">
        <v>134</v>
      </c>
      <c r="DA21" t="s">
        <v>133</v>
      </c>
      <c r="DB21" t="s">
        <v>111</v>
      </c>
      <c r="DC21" t="s">
        <v>3350</v>
      </c>
      <c r="DD21" t="s">
        <v>3358</v>
      </c>
      <c r="DE21" t="s">
        <v>1266</v>
      </c>
      <c r="DF21" t="s">
        <v>3359</v>
      </c>
      <c r="DG21" t="s">
        <v>3352</v>
      </c>
    </row>
    <row r="22" spans="1:111" ht="15" customHeight="1" x14ac:dyDescent="0.35">
      <c r="A22" t="s">
        <v>2332</v>
      </c>
      <c r="B22" t="s">
        <v>137</v>
      </c>
      <c r="C22" s="1">
        <v>44399.842227199071</v>
      </c>
      <c r="D22" s="1">
        <v>44476</v>
      </c>
      <c r="E22" t="s">
        <v>199</v>
      </c>
      <c r="F22" s="1">
        <v>44468.833333333336</v>
      </c>
      <c r="G22" t="s">
        <v>133</v>
      </c>
      <c r="H22" t="s">
        <v>133</v>
      </c>
      <c r="I22" t="s">
        <v>111</v>
      </c>
      <c r="J22" t="s">
        <v>2333</v>
      </c>
      <c r="K22" t="s">
        <v>2334</v>
      </c>
      <c r="L22" t="s">
        <v>2335</v>
      </c>
      <c r="M22" t="s">
        <v>2336</v>
      </c>
      <c r="N22" t="s">
        <v>140</v>
      </c>
      <c r="O22" t="s">
        <v>117</v>
      </c>
      <c r="P22" s="4">
        <v>96950</v>
      </c>
      <c r="Q22" t="s">
        <v>118</v>
      </c>
      <c r="R22" t="s">
        <v>134</v>
      </c>
      <c r="S22" s="5">
        <v>16703236652</v>
      </c>
      <c r="U22">
        <v>236220</v>
      </c>
      <c r="V22" t="s">
        <v>120</v>
      </c>
      <c r="X22" t="s">
        <v>2337</v>
      </c>
      <c r="Y22" t="s">
        <v>2338</v>
      </c>
      <c r="Z22" t="s">
        <v>1365</v>
      </c>
      <c r="AA22" t="s">
        <v>2339</v>
      </c>
      <c r="AB22" t="s">
        <v>2335</v>
      </c>
      <c r="AC22" t="s">
        <v>2340</v>
      </c>
      <c r="AD22" t="s">
        <v>140</v>
      </c>
      <c r="AE22" t="s">
        <v>117</v>
      </c>
      <c r="AF22" s="4">
        <v>96950</v>
      </c>
      <c r="AG22" t="s">
        <v>118</v>
      </c>
      <c r="AH22" t="s">
        <v>134</v>
      </c>
      <c r="AI22" s="5">
        <v>16703236652</v>
      </c>
      <c r="AK22" t="s">
        <v>2341</v>
      </c>
      <c r="BC22" t="str">
        <f>"11-9021.00"</f>
        <v>11-9021.00</v>
      </c>
      <c r="BD22" t="s">
        <v>2342</v>
      </c>
      <c r="BE22" t="s">
        <v>2343</v>
      </c>
      <c r="BF22" t="s">
        <v>2344</v>
      </c>
      <c r="BG22">
        <v>1</v>
      </c>
      <c r="BH22">
        <v>1</v>
      </c>
      <c r="BI22" s="1">
        <v>44470</v>
      </c>
      <c r="BJ22" s="1">
        <v>44834</v>
      </c>
      <c r="BK22" s="1">
        <v>44476</v>
      </c>
      <c r="BL22" s="1">
        <v>44834</v>
      </c>
      <c r="BM22">
        <v>40</v>
      </c>
      <c r="BN22">
        <v>0</v>
      </c>
      <c r="BO22">
        <v>8</v>
      </c>
      <c r="BP22">
        <v>8</v>
      </c>
      <c r="BQ22">
        <v>8</v>
      </c>
      <c r="BR22">
        <v>8</v>
      </c>
      <c r="BS22">
        <v>8</v>
      </c>
      <c r="BT22">
        <v>0</v>
      </c>
      <c r="BU22" t="str">
        <f>"8:00 AM"</f>
        <v>8:00 AM</v>
      </c>
      <c r="BV22" t="str">
        <f>"5:00 PM"</f>
        <v>5:00 PM</v>
      </c>
      <c r="BW22" t="s">
        <v>504</v>
      </c>
      <c r="BX22">
        <v>0</v>
      </c>
      <c r="BY22">
        <v>12</v>
      </c>
      <c r="BZ22" t="s">
        <v>111</v>
      </c>
      <c r="CB22" t="s">
        <v>2345</v>
      </c>
      <c r="CC22" t="s">
        <v>2335</v>
      </c>
      <c r="CD22" t="s">
        <v>2340</v>
      </c>
      <c r="CE22" t="s">
        <v>140</v>
      </c>
      <c r="CF22" t="s">
        <v>117</v>
      </c>
      <c r="CG22" s="4">
        <v>96950</v>
      </c>
      <c r="CH22" s="3">
        <v>21.94</v>
      </c>
      <c r="CI22" s="3">
        <v>21.94</v>
      </c>
      <c r="CJ22" s="3">
        <v>32.909999999999997</v>
      </c>
      <c r="CK22" s="3">
        <v>32.909999999999997</v>
      </c>
      <c r="CL22" t="s">
        <v>131</v>
      </c>
      <c r="CM22" t="s">
        <v>153</v>
      </c>
      <c r="CN22" t="s">
        <v>132</v>
      </c>
      <c r="CP22" t="s">
        <v>111</v>
      </c>
      <c r="CQ22" t="s">
        <v>133</v>
      </c>
      <c r="CR22" t="s">
        <v>133</v>
      </c>
      <c r="CS22" t="s">
        <v>133</v>
      </c>
      <c r="CT22" t="s">
        <v>134</v>
      </c>
      <c r="CU22" t="s">
        <v>133</v>
      </c>
      <c r="CV22" t="s">
        <v>134</v>
      </c>
      <c r="CW22" t="s">
        <v>2346</v>
      </c>
      <c r="CX22" s="5">
        <v>16703236652</v>
      </c>
      <c r="CY22" t="s">
        <v>2341</v>
      </c>
      <c r="CZ22" t="s">
        <v>134</v>
      </c>
      <c r="DA22" t="s">
        <v>133</v>
      </c>
      <c r="DB22" t="s">
        <v>111</v>
      </c>
    </row>
    <row r="23" spans="1:111" ht="15" customHeight="1" x14ac:dyDescent="0.35">
      <c r="A23" t="s">
        <v>1407</v>
      </c>
      <c r="B23" t="s">
        <v>137</v>
      </c>
      <c r="C23" s="1">
        <v>44402.845183333331</v>
      </c>
      <c r="D23" s="1">
        <v>44476</v>
      </c>
      <c r="E23" t="s">
        <v>110</v>
      </c>
      <c r="G23" t="s">
        <v>111</v>
      </c>
      <c r="H23" t="s">
        <v>111</v>
      </c>
      <c r="I23" t="s">
        <v>111</v>
      </c>
      <c r="J23" t="s">
        <v>1408</v>
      </c>
      <c r="K23" t="s">
        <v>134</v>
      </c>
      <c r="L23" t="s">
        <v>1409</v>
      </c>
      <c r="M23" t="s">
        <v>1410</v>
      </c>
      <c r="N23" t="s">
        <v>1411</v>
      </c>
      <c r="O23" t="s">
        <v>117</v>
      </c>
      <c r="P23" s="4">
        <v>96950</v>
      </c>
      <c r="Q23" t="s">
        <v>118</v>
      </c>
      <c r="R23" t="s">
        <v>134</v>
      </c>
      <c r="S23" s="5">
        <v>16703227345</v>
      </c>
      <c r="U23">
        <v>48831</v>
      </c>
      <c r="V23" t="s">
        <v>120</v>
      </c>
      <c r="X23" t="s">
        <v>1412</v>
      </c>
      <c r="Y23" t="s">
        <v>1413</v>
      </c>
      <c r="Z23" t="s">
        <v>1414</v>
      </c>
      <c r="AA23" t="s">
        <v>1415</v>
      </c>
      <c r="AB23" t="s">
        <v>1409</v>
      </c>
      <c r="AC23" t="s">
        <v>1410</v>
      </c>
      <c r="AD23" t="s">
        <v>1411</v>
      </c>
      <c r="AE23" t="s">
        <v>117</v>
      </c>
      <c r="AF23" s="4">
        <v>96950</v>
      </c>
      <c r="AG23" t="s">
        <v>118</v>
      </c>
      <c r="AH23" t="s">
        <v>134</v>
      </c>
      <c r="AI23" s="5">
        <v>16703227345</v>
      </c>
      <c r="AK23" t="s">
        <v>1416</v>
      </c>
      <c r="AL23" t="s">
        <v>962</v>
      </c>
      <c r="AM23" t="s">
        <v>1417</v>
      </c>
      <c r="AN23" t="s">
        <v>1418</v>
      </c>
      <c r="AO23" t="s">
        <v>1419</v>
      </c>
      <c r="AP23" t="s">
        <v>1420</v>
      </c>
      <c r="AR23" t="s">
        <v>170</v>
      </c>
      <c r="AS23" t="s">
        <v>171</v>
      </c>
      <c r="AT23" s="4">
        <v>96913</v>
      </c>
      <c r="AU23" t="s">
        <v>118</v>
      </c>
      <c r="AV23" t="s">
        <v>134</v>
      </c>
      <c r="AW23" s="5">
        <v>16716461222</v>
      </c>
      <c r="AX23">
        <v>111</v>
      </c>
      <c r="AY23" t="s">
        <v>1421</v>
      </c>
      <c r="AZ23" t="s">
        <v>1422</v>
      </c>
      <c r="BA23" t="s">
        <v>171</v>
      </c>
      <c r="BB23" t="s">
        <v>1423</v>
      </c>
      <c r="BC23" t="str">
        <f>"49-9041"</f>
        <v>49-9041</v>
      </c>
      <c r="BD23" t="s">
        <v>1424</v>
      </c>
      <c r="BE23" t="s">
        <v>1425</v>
      </c>
      <c r="BF23" t="s">
        <v>1426</v>
      </c>
      <c r="BG23">
        <v>7</v>
      </c>
      <c r="BH23">
        <v>7</v>
      </c>
      <c r="BI23" s="1">
        <v>44470</v>
      </c>
      <c r="BJ23" s="1">
        <v>44834</v>
      </c>
      <c r="BK23" s="1">
        <v>44476</v>
      </c>
      <c r="BL23" s="1">
        <v>44834</v>
      </c>
      <c r="BM23">
        <v>40</v>
      </c>
      <c r="BN23">
        <v>0</v>
      </c>
      <c r="BO23">
        <v>8</v>
      </c>
      <c r="BP23">
        <v>8</v>
      </c>
      <c r="BQ23">
        <v>8</v>
      </c>
      <c r="BR23">
        <v>8</v>
      </c>
      <c r="BS23">
        <v>8</v>
      </c>
      <c r="BT23">
        <v>0</v>
      </c>
      <c r="BU23" t="str">
        <f>"8:00 AM"</f>
        <v>8:00 AM</v>
      </c>
      <c r="BV23" t="str">
        <f>"5:00 PM"</f>
        <v>5:00 PM</v>
      </c>
      <c r="BW23" t="s">
        <v>150</v>
      </c>
      <c r="BX23">
        <v>0</v>
      </c>
      <c r="BY23">
        <v>24</v>
      </c>
      <c r="BZ23" t="s">
        <v>111</v>
      </c>
      <c r="CB23" s="2" t="s">
        <v>1427</v>
      </c>
      <c r="CC23" t="s">
        <v>1409</v>
      </c>
      <c r="CD23" t="s">
        <v>1410</v>
      </c>
      <c r="CE23" t="s">
        <v>1411</v>
      </c>
      <c r="CF23" t="s">
        <v>117</v>
      </c>
      <c r="CG23" s="4">
        <v>96950</v>
      </c>
      <c r="CH23" s="3">
        <v>13.78</v>
      </c>
      <c r="CI23" s="3">
        <v>13.78</v>
      </c>
      <c r="CJ23" s="3">
        <v>20.67</v>
      </c>
      <c r="CK23" s="3">
        <v>20.67</v>
      </c>
      <c r="CL23" t="s">
        <v>131</v>
      </c>
      <c r="CM23" t="s">
        <v>153</v>
      </c>
      <c r="CN23" t="s">
        <v>132</v>
      </c>
      <c r="CP23" t="s">
        <v>133</v>
      </c>
      <c r="CQ23" t="s">
        <v>133</v>
      </c>
      <c r="CR23" t="s">
        <v>133</v>
      </c>
      <c r="CS23" t="s">
        <v>133</v>
      </c>
      <c r="CT23" t="s">
        <v>134</v>
      </c>
      <c r="CU23" t="s">
        <v>133</v>
      </c>
      <c r="CV23" t="s">
        <v>134</v>
      </c>
      <c r="CW23" t="s">
        <v>1428</v>
      </c>
      <c r="CX23" s="5">
        <v>16703227345</v>
      </c>
      <c r="CY23" t="s">
        <v>1416</v>
      </c>
      <c r="CZ23" t="s">
        <v>134</v>
      </c>
      <c r="DA23" t="s">
        <v>133</v>
      </c>
      <c r="DB23" t="s">
        <v>111</v>
      </c>
      <c r="DC23" t="s">
        <v>1417</v>
      </c>
      <c r="DD23" t="s">
        <v>1418</v>
      </c>
      <c r="DE23" t="s">
        <v>1429</v>
      </c>
      <c r="DF23" t="s">
        <v>1422</v>
      </c>
      <c r="DG23" t="s">
        <v>1421</v>
      </c>
    </row>
    <row r="24" spans="1:111" ht="15" customHeight="1" x14ac:dyDescent="0.35">
      <c r="A24" t="s">
        <v>992</v>
      </c>
      <c r="B24" t="s">
        <v>137</v>
      </c>
      <c r="C24" s="1">
        <v>44431.856286226852</v>
      </c>
      <c r="D24" s="1">
        <v>44476</v>
      </c>
      <c r="E24" t="s">
        <v>110</v>
      </c>
      <c r="G24" t="s">
        <v>111</v>
      </c>
      <c r="H24" t="s">
        <v>111</v>
      </c>
      <c r="I24" t="s">
        <v>111</v>
      </c>
      <c r="J24" t="s">
        <v>993</v>
      </c>
      <c r="K24" t="s">
        <v>134</v>
      </c>
      <c r="L24" t="s">
        <v>994</v>
      </c>
      <c r="M24" t="s">
        <v>995</v>
      </c>
      <c r="N24" t="s">
        <v>115</v>
      </c>
      <c r="O24" t="s">
        <v>117</v>
      </c>
      <c r="P24" s="4">
        <v>96950</v>
      </c>
      <c r="Q24" t="s">
        <v>118</v>
      </c>
      <c r="R24" t="s">
        <v>134</v>
      </c>
      <c r="S24" s="5">
        <v>16702368202</v>
      </c>
      <c r="T24">
        <v>3554</v>
      </c>
      <c r="U24">
        <v>62211</v>
      </c>
      <c r="V24" t="s">
        <v>120</v>
      </c>
      <c r="X24" t="s">
        <v>996</v>
      </c>
      <c r="Y24" t="s">
        <v>997</v>
      </c>
      <c r="Z24" t="s">
        <v>998</v>
      </c>
      <c r="AA24" t="s">
        <v>999</v>
      </c>
      <c r="AB24" t="s">
        <v>994</v>
      </c>
      <c r="AC24" t="s">
        <v>995</v>
      </c>
      <c r="AD24" t="s">
        <v>115</v>
      </c>
      <c r="AE24" t="s">
        <v>117</v>
      </c>
      <c r="AF24" s="4">
        <v>96950</v>
      </c>
      <c r="AG24" t="s">
        <v>118</v>
      </c>
      <c r="AH24" t="s">
        <v>134</v>
      </c>
      <c r="AI24" s="5">
        <v>16702368202</v>
      </c>
      <c r="AJ24">
        <v>3554</v>
      </c>
      <c r="AK24" t="s">
        <v>1000</v>
      </c>
      <c r="BC24" t="str">
        <f>"29-2012.00"</f>
        <v>29-2012.00</v>
      </c>
      <c r="BD24" t="s">
        <v>1001</v>
      </c>
      <c r="BE24" t="s">
        <v>1002</v>
      </c>
      <c r="BF24" t="s">
        <v>1003</v>
      </c>
      <c r="BG24">
        <v>2</v>
      </c>
      <c r="BH24">
        <v>2</v>
      </c>
      <c r="BI24" s="1">
        <v>44551</v>
      </c>
      <c r="BJ24" s="1">
        <v>44915</v>
      </c>
      <c r="BK24" s="1">
        <v>44551</v>
      </c>
      <c r="BL24" s="1">
        <v>44915</v>
      </c>
      <c r="BM24">
        <v>40</v>
      </c>
      <c r="BN24">
        <v>0</v>
      </c>
      <c r="BO24">
        <v>8</v>
      </c>
      <c r="BP24">
        <v>8</v>
      </c>
      <c r="BQ24">
        <v>8</v>
      </c>
      <c r="BR24">
        <v>8</v>
      </c>
      <c r="BS24">
        <v>8</v>
      </c>
      <c r="BT24">
        <v>0</v>
      </c>
      <c r="BU24" t="str">
        <f>"7:00 AM"</f>
        <v>7:00 AM</v>
      </c>
      <c r="BV24" t="str">
        <f>"4:00 PM"</f>
        <v>4:00 PM</v>
      </c>
      <c r="BW24" t="s">
        <v>129</v>
      </c>
      <c r="BX24">
        <v>0</v>
      </c>
      <c r="BY24">
        <v>24</v>
      </c>
      <c r="BZ24" t="s">
        <v>111</v>
      </c>
      <c r="CB24" t="s">
        <v>1004</v>
      </c>
      <c r="CC24" t="s">
        <v>994</v>
      </c>
      <c r="CD24" t="s">
        <v>995</v>
      </c>
      <c r="CE24" t="s">
        <v>115</v>
      </c>
      <c r="CG24" s="4">
        <v>96950</v>
      </c>
      <c r="CH24" s="3">
        <v>14.78</v>
      </c>
      <c r="CI24" s="3">
        <v>23.57</v>
      </c>
      <c r="CJ24" s="3">
        <v>22.17</v>
      </c>
      <c r="CK24" s="3">
        <v>35.35</v>
      </c>
      <c r="CL24" t="s">
        <v>131</v>
      </c>
      <c r="CM24" t="s">
        <v>1005</v>
      </c>
      <c r="CN24" t="s">
        <v>132</v>
      </c>
      <c r="CP24" t="s">
        <v>133</v>
      </c>
      <c r="CQ24" t="s">
        <v>133</v>
      </c>
      <c r="CR24" t="s">
        <v>111</v>
      </c>
      <c r="CS24" t="s">
        <v>133</v>
      </c>
      <c r="CT24" t="s">
        <v>134</v>
      </c>
      <c r="CU24" t="s">
        <v>133</v>
      </c>
      <c r="CV24" t="s">
        <v>134</v>
      </c>
      <c r="CW24" t="s">
        <v>1006</v>
      </c>
      <c r="CX24" s="5">
        <v>16702368202</v>
      </c>
      <c r="CY24" t="s">
        <v>1007</v>
      </c>
      <c r="CZ24" t="s">
        <v>1008</v>
      </c>
      <c r="DA24" t="s">
        <v>133</v>
      </c>
      <c r="DB24" t="s">
        <v>111</v>
      </c>
      <c r="DC24" t="s">
        <v>646</v>
      </c>
      <c r="DD24" t="s">
        <v>1009</v>
      </c>
      <c r="DE24" t="s">
        <v>1010</v>
      </c>
      <c r="DF24" t="s">
        <v>993</v>
      </c>
      <c r="DG24" t="s">
        <v>1011</v>
      </c>
    </row>
    <row r="25" spans="1:111" ht="15" customHeight="1" x14ac:dyDescent="0.35">
      <c r="A25" t="s">
        <v>2355</v>
      </c>
      <c r="B25" t="s">
        <v>137</v>
      </c>
      <c r="C25" s="1">
        <v>44431.859420833331</v>
      </c>
      <c r="D25" s="1">
        <v>44476</v>
      </c>
      <c r="E25" t="s">
        <v>110</v>
      </c>
      <c r="G25" t="s">
        <v>111</v>
      </c>
      <c r="H25" t="s">
        <v>111</v>
      </c>
      <c r="I25" t="s">
        <v>111</v>
      </c>
      <c r="J25" t="s">
        <v>993</v>
      </c>
      <c r="K25" t="s">
        <v>134</v>
      </c>
      <c r="L25" t="s">
        <v>994</v>
      </c>
      <c r="M25" t="s">
        <v>995</v>
      </c>
      <c r="N25" t="s">
        <v>115</v>
      </c>
      <c r="O25" t="s">
        <v>117</v>
      </c>
      <c r="P25" s="4">
        <v>96950</v>
      </c>
      <c r="Q25" t="s">
        <v>118</v>
      </c>
      <c r="R25" t="s">
        <v>134</v>
      </c>
      <c r="S25" s="5">
        <v>16702368202</v>
      </c>
      <c r="T25">
        <v>3554</v>
      </c>
      <c r="U25">
        <v>62211</v>
      </c>
      <c r="V25" t="s">
        <v>120</v>
      </c>
      <c r="X25" t="s">
        <v>996</v>
      </c>
      <c r="Y25" t="s">
        <v>997</v>
      </c>
      <c r="Z25" t="s">
        <v>998</v>
      </c>
      <c r="AA25" t="s">
        <v>999</v>
      </c>
      <c r="AB25" t="s">
        <v>994</v>
      </c>
      <c r="AC25" t="s">
        <v>995</v>
      </c>
      <c r="AD25" t="s">
        <v>115</v>
      </c>
      <c r="AE25" t="s">
        <v>117</v>
      </c>
      <c r="AF25" s="4">
        <v>96950</v>
      </c>
      <c r="AG25" t="s">
        <v>118</v>
      </c>
      <c r="AH25" t="s">
        <v>134</v>
      </c>
      <c r="AI25" s="5">
        <v>16702368202</v>
      </c>
      <c r="AJ25">
        <v>3554</v>
      </c>
      <c r="AK25" t="s">
        <v>1000</v>
      </c>
      <c r="BC25" t="str">
        <f>"29-1141.00"</f>
        <v>29-1141.00</v>
      </c>
      <c r="BD25" t="s">
        <v>909</v>
      </c>
      <c r="BE25" t="s">
        <v>1225</v>
      </c>
      <c r="BF25" t="s">
        <v>1226</v>
      </c>
      <c r="BG25">
        <v>25</v>
      </c>
      <c r="BH25">
        <v>25</v>
      </c>
      <c r="BI25" s="1">
        <v>44551</v>
      </c>
      <c r="BJ25" s="1">
        <v>44915</v>
      </c>
      <c r="BK25" s="1">
        <v>44551</v>
      </c>
      <c r="BL25" s="1">
        <v>44915</v>
      </c>
      <c r="BM25">
        <v>40</v>
      </c>
      <c r="BN25">
        <v>12</v>
      </c>
      <c r="BO25">
        <v>12</v>
      </c>
      <c r="BP25">
        <v>12</v>
      </c>
      <c r="BQ25">
        <v>4</v>
      </c>
      <c r="BR25">
        <v>0</v>
      </c>
      <c r="BS25">
        <v>0</v>
      </c>
      <c r="BT25">
        <v>0</v>
      </c>
      <c r="BU25" t="str">
        <f>"7:30 AM"</f>
        <v>7:30 AM</v>
      </c>
      <c r="BV25" t="str">
        <f>"7:30 PM"</f>
        <v>7:30 PM</v>
      </c>
      <c r="BW25" t="s">
        <v>129</v>
      </c>
      <c r="BX25">
        <v>0</v>
      </c>
      <c r="BY25">
        <v>0</v>
      </c>
      <c r="BZ25" t="s">
        <v>111</v>
      </c>
      <c r="CB25" t="s">
        <v>1227</v>
      </c>
      <c r="CC25" t="s">
        <v>994</v>
      </c>
      <c r="CD25" t="s">
        <v>995</v>
      </c>
      <c r="CE25" t="s">
        <v>115</v>
      </c>
      <c r="CF25" t="s">
        <v>117</v>
      </c>
      <c r="CG25" s="4">
        <v>96950</v>
      </c>
      <c r="CH25" s="3">
        <v>21.83</v>
      </c>
      <c r="CI25" s="3">
        <v>28.42</v>
      </c>
      <c r="CL25" t="s">
        <v>131</v>
      </c>
      <c r="CM25" t="s">
        <v>1005</v>
      </c>
      <c r="CN25" t="s">
        <v>132</v>
      </c>
      <c r="CP25" t="s">
        <v>133</v>
      </c>
      <c r="CQ25" t="s">
        <v>133</v>
      </c>
      <c r="CR25" t="s">
        <v>111</v>
      </c>
      <c r="CS25" t="s">
        <v>111</v>
      </c>
      <c r="CT25" t="s">
        <v>134</v>
      </c>
      <c r="CU25" t="s">
        <v>133</v>
      </c>
      <c r="CV25" t="s">
        <v>134</v>
      </c>
      <c r="CW25" t="s">
        <v>1006</v>
      </c>
      <c r="CX25" s="5">
        <v>16702368202</v>
      </c>
      <c r="CY25" t="s">
        <v>1007</v>
      </c>
      <c r="CZ25" t="s">
        <v>1008</v>
      </c>
      <c r="DA25" t="s">
        <v>133</v>
      </c>
      <c r="DB25" t="s">
        <v>111</v>
      </c>
      <c r="DC25" t="s">
        <v>646</v>
      </c>
      <c r="DD25" t="s">
        <v>1009</v>
      </c>
      <c r="DE25" t="s">
        <v>2035</v>
      </c>
      <c r="DF25" t="s">
        <v>993</v>
      </c>
      <c r="DG25" t="s">
        <v>1011</v>
      </c>
    </row>
    <row r="26" spans="1:111" ht="15" customHeight="1" x14ac:dyDescent="0.35">
      <c r="A26" t="s">
        <v>672</v>
      </c>
      <c r="B26" t="s">
        <v>137</v>
      </c>
      <c r="C26" s="1">
        <v>44433.982203009262</v>
      </c>
      <c r="D26" s="1">
        <v>44476</v>
      </c>
      <c r="E26" t="s">
        <v>110</v>
      </c>
      <c r="G26" t="s">
        <v>111</v>
      </c>
      <c r="H26" t="s">
        <v>111</v>
      </c>
      <c r="I26" t="s">
        <v>111</v>
      </c>
      <c r="J26" t="s">
        <v>673</v>
      </c>
      <c r="L26" t="s">
        <v>674</v>
      </c>
      <c r="M26" t="s">
        <v>675</v>
      </c>
      <c r="N26" t="s">
        <v>676</v>
      </c>
      <c r="O26" t="s">
        <v>117</v>
      </c>
      <c r="P26" s="4">
        <v>96950</v>
      </c>
      <c r="Q26" t="s">
        <v>118</v>
      </c>
      <c r="S26" s="5">
        <v>16702887999</v>
      </c>
      <c r="U26">
        <v>23711</v>
      </c>
      <c r="V26" t="s">
        <v>120</v>
      </c>
      <c r="X26" t="s">
        <v>677</v>
      </c>
      <c r="Y26" t="s">
        <v>678</v>
      </c>
      <c r="Z26" t="s">
        <v>679</v>
      </c>
      <c r="AA26" t="s">
        <v>168</v>
      </c>
      <c r="AB26" t="s">
        <v>674</v>
      </c>
      <c r="AC26" t="s">
        <v>675</v>
      </c>
      <c r="AD26" t="s">
        <v>676</v>
      </c>
      <c r="AE26" t="s">
        <v>117</v>
      </c>
      <c r="AF26" s="4">
        <v>96950</v>
      </c>
      <c r="AG26" t="s">
        <v>118</v>
      </c>
      <c r="AI26" s="5">
        <v>16702887999</v>
      </c>
      <c r="AK26" t="s">
        <v>680</v>
      </c>
      <c r="BC26" t="str">
        <f>"13-1051.00"</f>
        <v>13-1051.00</v>
      </c>
      <c r="BD26" t="s">
        <v>501</v>
      </c>
      <c r="BE26" t="s">
        <v>681</v>
      </c>
      <c r="BF26" t="s">
        <v>682</v>
      </c>
      <c r="BG26">
        <v>1</v>
      </c>
      <c r="BH26">
        <v>1</v>
      </c>
      <c r="BI26" s="1">
        <v>44470</v>
      </c>
      <c r="BJ26" s="1">
        <v>44834</v>
      </c>
      <c r="BK26" s="1">
        <v>44476</v>
      </c>
      <c r="BL26" s="1">
        <v>44834</v>
      </c>
      <c r="BM26">
        <v>40</v>
      </c>
      <c r="BN26">
        <v>0</v>
      </c>
      <c r="BO26">
        <v>8</v>
      </c>
      <c r="BP26">
        <v>8</v>
      </c>
      <c r="BQ26">
        <v>8</v>
      </c>
      <c r="BR26">
        <v>8</v>
      </c>
      <c r="BS26">
        <v>8</v>
      </c>
      <c r="BT26">
        <v>0</v>
      </c>
      <c r="BU26" t="str">
        <f>"8:00 AM"</f>
        <v>8:00 AM</v>
      </c>
      <c r="BV26" t="str">
        <f>"5:00 PM"</f>
        <v>5:00 PM</v>
      </c>
      <c r="BW26" t="s">
        <v>129</v>
      </c>
      <c r="BX26">
        <v>0</v>
      </c>
      <c r="BY26">
        <v>24</v>
      </c>
      <c r="BZ26" t="s">
        <v>111</v>
      </c>
      <c r="CB26" t="s">
        <v>683</v>
      </c>
      <c r="CC26" t="s">
        <v>674</v>
      </c>
      <c r="CD26" t="s">
        <v>675</v>
      </c>
      <c r="CE26" t="s">
        <v>676</v>
      </c>
      <c r="CF26" t="s">
        <v>117</v>
      </c>
      <c r="CG26" s="4">
        <v>96950</v>
      </c>
      <c r="CH26" s="3">
        <v>15.47</v>
      </c>
      <c r="CI26" s="3">
        <v>15.47</v>
      </c>
      <c r="CJ26" s="3">
        <v>0</v>
      </c>
      <c r="CK26" s="3">
        <v>0</v>
      </c>
      <c r="CL26" t="s">
        <v>131</v>
      </c>
      <c r="CM26" t="s">
        <v>153</v>
      </c>
      <c r="CN26" t="s">
        <v>132</v>
      </c>
      <c r="CP26" t="s">
        <v>111</v>
      </c>
      <c r="CQ26" t="s">
        <v>133</v>
      </c>
      <c r="CR26" t="s">
        <v>111</v>
      </c>
      <c r="CS26" t="s">
        <v>111</v>
      </c>
      <c r="CT26" t="s">
        <v>134</v>
      </c>
      <c r="CU26" t="s">
        <v>133</v>
      </c>
      <c r="CV26" t="s">
        <v>134</v>
      </c>
      <c r="CW26" t="s">
        <v>684</v>
      </c>
      <c r="CX26" s="5">
        <v>16702887999</v>
      </c>
      <c r="CY26" t="s">
        <v>680</v>
      </c>
      <c r="CZ26" t="s">
        <v>134</v>
      </c>
      <c r="DA26" t="s">
        <v>133</v>
      </c>
      <c r="DB26" t="s">
        <v>111</v>
      </c>
    </row>
    <row r="27" spans="1:111" ht="15" customHeight="1" x14ac:dyDescent="0.35">
      <c r="A27" t="s">
        <v>3360</v>
      </c>
      <c r="B27" t="s">
        <v>159</v>
      </c>
      <c r="C27" s="1">
        <v>44416.893049537037</v>
      </c>
      <c r="D27" s="1">
        <v>44476</v>
      </c>
      <c r="E27" t="s">
        <v>199</v>
      </c>
      <c r="F27" s="1">
        <v>44469.833333333336</v>
      </c>
      <c r="G27" t="s">
        <v>111</v>
      </c>
      <c r="H27" t="s">
        <v>111</v>
      </c>
      <c r="I27" t="s">
        <v>111</v>
      </c>
      <c r="J27" t="s">
        <v>2847</v>
      </c>
      <c r="L27" t="s">
        <v>3361</v>
      </c>
      <c r="M27" t="s">
        <v>1746</v>
      </c>
      <c r="N27" t="s">
        <v>376</v>
      </c>
      <c r="O27" t="s">
        <v>117</v>
      </c>
      <c r="P27" s="4">
        <v>96950</v>
      </c>
      <c r="Q27" t="s">
        <v>118</v>
      </c>
      <c r="S27" s="5">
        <v>16702355009</v>
      </c>
      <c r="U27">
        <v>561311</v>
      </c>
      <c r="V27" t="s">
        <v>120</v>
      </c>
      <c r="X27" t="s">
        <v>551</v>
      </c>
      <c r="Y27" t="s">
        <v>550</v>
      </c>
      <c r="Z27" t="s">
        <v>2848</v>
      </c>
      <c r="AA27" t="s">
        <v>168</v>
      </c>
      <c r="AB27" t="s">
        <v>556</v>
      </c>
      <c r="AC27" t="s">
        <v>1746</v>
      </c>
      <c r="AD27" t="s">
        <v>376</v>
      </c>
      <c r="AE27" t="s">
        <v>117</v>
      </c>
      <c r="AF27" s="4">
        <v>96950</v>
      </c>
      <c r="AG27" t="s">
        <v>118</v>
      </c>
      <c r="AI27" s="5">
        <v>16702355009</v>
      </c>
      <c r="AK27" t="s">
        <v>1650</v>
      </c>
      <c r="BC27" t="str">
        <f>"43-3031.00"</f>
        <v>43-3031.00</v>
      </c>
      <c r="BD27" t="s">
        <v>126</v>
      </c>
      <c r="BE27" t="s">
        <v>3362</v>
      </c>
      <c r="BF27" t="s">
        <v>3363</v>
      </c>
      <c r="BG27">
        <v>5</v>
      </c>
      <c r="BI27" s="1">
        <v>44470</v>
      </c>
      <c r="BJ27" s="1">
        <v>44834</v>
      </c>
      <c r="BM27">
        <v>35</v>
      </c>
      <c r="BN27">
        <v>0</v>
      </c>
      <c r="BO27">
        <v>7</v>
      </c>
      <c r="BP27">
        <v>7</v>
      </c>
      <c r="BQ27">
        <v>7</v>
      </c>
      <c r="BR27">
        <v>7</v>
      </c>
      <c r="BS27">
        <v>7</v>
      </c>
      <c r="BT27">
        <v>0</v>
      </c>
      <c r="BU27" t="str">
        <f>"9:00 AM"</f>
        <v>9:00 AM</v>
      </c>
      <c r="BV27" t="str">
        <f>"6:00 PM"</f>
        <v>6:00 PM</v>
      </c>
      <c r="BW27" t="s">
        <v>129</v>
      </c>
      <c r="BX27">
        <v>0</v>
      </c>
      <c r="BY27">
        <v>12</v>
      </c>
      <c r="BZ27" t="s">
        <v>111</v>
      </c>
      <c r="CB27" t="s">
        <v>3364</v>
      </c>
      <c r="CC27" t="s">
        <v>556</v>
      </c>
      <c r="CD27" t="s">
        <v>1746</v>
      </c>
      <c r="CE27" t="s">
        <v>376</v>
      </c>
      <c r="CF27" t="s">
        <v>117</v>
      </c>
      <c r="CG27" s="4">
        <v>96950</v>
      </c>
      <c r="CH27" s="3">
        <v>10.16</v>
      </c>
      <c r="CI27" s="3">
        <v>10.16</v>
      </c>
      <c r="CJ27" s="3">
        <v>15.24</v>
      </c>
      <c r="CK27" s="3">
        <v>15.24</v>
      </c>
      <c r="CL27" t="s">
        <v>131</v>
      </c>
      <c r="CM27" t="s">
        <v>3365</v>
      </c>
      <c r="CN27" t="s">
        <v>132</v>
      </c>
      <c r="CP27" t="s">
        <v>111</v>
      </c>
      <c r="CQ27" t="s">
        <v>133</v>
      </c>
      <c r="CR27" t="s">
        <v>133</v>
      </c>
      <c r="CS27" t="s">
        <v>133</v>
      </c>
      <c r="CT27" t="s">
        <v>133</v>
      </c>
      <c r="CU27" t="s">
        <v>133</v>
      </c>
      <c r="CV27" t="s">
        <v>133</v>
      </c>
      <c r="CW27" t="s">
        <v>3366</v>
      </c>
      <c r="CX27" s="5">
        <v>16702355009</v>
      </c>
      <c r="CY27" t="s">
        <v>1650</v>
      </c>
      <c r="CZ27" t="s">
        <v>134</v>
      </c>
      <c r="DA27" t="s">
        <v>133</v>
      </c>
      <c r="DB27" t="s">
        <v>111</v>
      </c>
    </row>
    <row r="28" spans="1:111" ht="15" customHeight="1" x14ac:dyDescent="0.35">
      <c r="A28" t="s">
        <v>3091</v>
      </c>
      <c r="B28" t="s">
        <v>109</v>
      </c>
      <c r="C28" s="1">
        <v>44425.7987587963</v>
      </c>
      <c r="D28" s="1">
        <v>44476</v>
      </c>
      <c r="E28" t="s">
        <v>199</v>
      </c>
      <c r="F28" s="1">
        <v>44529.791666666664</v>
      </c>
      <c r="G28" t="s">
        <v>111</v>
      </c>
      <c r="H28" t="s">
        <v>111</v>
      </c>
      <c r="I28" t="s">
        <v>111</v>
      </c>
      <c r="J28" t="s">
        <v>1943</v>
      </c>
      <c r="L28" t="s">
        <v>1944</v>
      </c>
      <c r="M28" t="s">
        <v>1945</v>
      </c>
      <c r="N28" t="s">
        <v>140</v>
      </c>
      <c r="O28" t="s">
        <v>117</v>
      </c>
      <c r="P28" s="4">
        <v>96950</v>
      </c>
      <c r="Q28" t="s">
        <v>118</v>
      </c>
      <c r="S28" s="5">
        <v>16703234260</v>
      </c>
      <c r="U28">
        <v>524210</v>
      </c>
      <c r="V28" t="s">
        <v>120</v>
      </c>
      <c r="X28" t="s">
        <v>1946</v>
      </c>
      <c r="Y28" t="s">
        <v>1947</v>
      </c>
      <c r="Z28" t="s">
        <v>1948</v>
      </c>
      <c r="AA28" t="s">
        <v>1949</v>
      </c>
      <c r="AB28" t="s">
        <v>1944</v>
      </c>
      <c r="AC28" t="s">
        <v>1945</v>
      </c>
      <c r="AD28" t="s">
        <v>140</v>
      </c>
      <c r="AE28" t="s">
        <v>117</v>
      </c>
      <c r="AF28" s="4">
        <v>96950</v>
      </c>
      <c r="AG28" t="s">
        <v>118</v>
      </c>
      <c r="AI28" s="5">
        <v>16703234260</v>
      </c>
      <c r="AK28" t="s">
        <v>1950</v>
      </c>
      <c r="AL28" t="s">
        <v>962</v>
      </c>
      <c r="AM28" t="s">
        <v>1079</v>
      </c>
      <c r="AN28" t="s">
        <v>1485</v>
      </c>
      <c r="AO28" t="s">
        <v>1064</v>
      </c>
      <c r="AP28" t="s">
        <v>1951</v>
      </c>
      <c r="AQ28" t="s">
        <v>1082</v>
      </c>
      <c r="AR28" t="s">
        <v>140</v>
      </c>
      <c r="AS28" t="s">
        <v>117</v>
      </c>
      <c r="AT28" s="4">
        <v>96950</v>
      </c>
      <c r="AU28" t="s">
        <v>118</v>
      </c>
      <c r="AW28" s="5">
        <v>16702330081</v>
      </c>
      <c r="AY28" t="s">
        <v>1083</v>
      </c>
      <c r="AZ28" t="s">
        <v>1952</v>
      </c>
      <c r="BA28" t="s">
        <v>117</v>
      </c>
      <c r="BB28" t="s">
        <v>969</v>
      </c>
      <c r="BC28" t="str">
        <f>"13-2053.00"</f>
        <v>13-2053.00</v>
      </c>
      <c r="BD28" t="s">
        <v>1953</v>
      </c>
      <c r="BE28" t="s">
        <v>1954</v>
      </c>
      <c r="BF28" t="s">
        <v>1955</v>
      </c>
      <c r="BG28">
        <v>1</v>
      </c>
      <c r="BI28" s="1">
        <v>44531</v>
      </c>
      <c r="BJ28" s="1">
        <v>44895</v>
      </c>
      <c r="BM28">
        <v>40</v>
      </c>
      <c r="BN28">
        <v>0</v>
      </c>
      <c r="BO28">
        <v>8</v>
      </c>
      <c r="BP28">
        <v>8</v>
      </c>
      <c r="BQ28">
        <v>8</v>
      </c>
      <c r="BR28">
        <v>8</v>
      </c>
      <c r="BS28">
        <v>8</v>
      </c>
      <c r="BT28">
        <v>0</v>
      </c>
      <c r="BU28" t="str">
        <f>"8:00 AM"</f>
        <v>8:00 AM</v>
      </c>
      <c r="BV28" t="str">
        <f>"5:00 PM"</f>
        <v>5:00 PM</v>
      </c>
      <c r="BW28" t="s">
        <v>504</v>
      </c>
      <c r="BX28">
        <v>0</v>
      </c>
      <c r="BY28">
        <v>24</v>
      </c>
      <c r="BZ28" t="s">
        <v>111</v>
      </c>
      <c r="CB28" t="s">
        <v>1956</v>
      </c>
      <c r="CC28" t="s">
        <v>1944</v>
      </c>
      <c r="CD28" t="s">
        <v>1945</v>
      </c>
      <c r="CE28" t="s">
        <v>140</v>
      </c>
      <c r="CF28" t="s">
        <v>117</v>
      </c>
      <c r="CG28" s="4">
        <v>96950</v>
      </c>
      <c r="CH28" s="3">
        <v>10.74</v>
      </c>
      <c r="CI28" s="3">
        <v>26.55</v>
      </c>
      <c r="CJ28" s="3">
        <v>16.11</v>
      </c>
      <c r="CK28" s="3">
        <v>39.83</v>
      </c>
      <c r="CL28" t="s">
        <v>131</v>
      </c>
      <c r="CM28" t="s">
        <v>134</v>
      </c>
      <c r="CN28" t="s">
        <v>132</v>
      </c>
      <c r="CP28" t="s">
        <v>111</v>
      </c>
      <c r="CQ28" t="s">
        <v>133</v>
      </c>
      <c r="CR28" t="s">
        <v>111</v>
      </c>
      <c r="CS28" t="s">
        <v>133</v>
      </c>
      <c r="CT28" t="s">
        <v>134</v>
      </c>
      <c r="CU28" t="s">
        <v>133</v>
      </c>
      <c r="CV28" t="s">
        <v>134</v>
      </c>
      <c r="CW28" t="s">
        <v>134</v>
      </c>
      <c r="CX28" s="5">
        <v>16703234260</v>
      </c>
      <c r="CY28" t="s">
        <v>1957</v>
      </c>
      <c r="CZ28" t="s">
        <v>1958</v>
      </c>
      <c r="DA28" t="s">
        <v>133</v>
      </c>
      <c r="DB28" t="s">
        <v>111</v>
      </c>
    </row>
    <row r="29" spans="1:111" ht="15" customHeight="1" x14ac:dyDescent="0.35">
      <c r="A29" t="s">
        <v>1742</v>
      </c>
      <c r="B29" t="s">
        <v>137</v>
      </c>
      <c r="C29" s="1">
        <v>44400.000791203704</v>
      </c>
      <c r="D29" s="1">
        <v>44477</v>
      </c>
      <c r="E29" t="s">
        <v>199</v>
      </c>
      <c r="F29" s="1">
        <v>44468.833333333336</v>
      </c>
      <c r="G29" t="s">
        <v>111</v>
      </c>
      <c r="H29" t="s">
        <v>111</v>
      </c>
      <c r="I29" t="s">
        <v>111</v>
      </c>
      <c r="J29" t="s">
        <v>1743</v>
      </c>
      <c r="K29" t="s">
        <v>1744</v>
      </c>
      <c r="L29" t="s">
        <v>1745</v>
      </c>
      <c r="M29" t="s">
        <v>1746</v>
      </c>
      <c r="N29" t="s">
        <v>376</v>
      </c>
      <c r="O29" t="s">
        <v>117</v>
      </c>
      <c r="P29" s="4">
        <v>96950</v>
      </c>
      <c r="Q29" t="s">
        <v>118</v>
      </c>
      <c r="R29" t="s">
        <v>134</v>
      </c>
      <c r="S29" s="5">
        <v>16702355009</v>
      </c>
      <c r="U29">
        <v>722515</v>
      </c>
      <c r="V29" t="s">
        <v>120</v>
      </c>
      <c r="X29" t="s">
        <v>551</v>
      </c>
      <c r="Y29" t="s">
        <v>550</v>
      </c>
      <c r="Z29" t="s">
        <v>1649</v>
      </c>
      <c r="AA29" t="s">
        <v>168</v>
      </c>
      <c r="AB29" t="s">
        <v>1747</v>
      </c>
      <c r="AC29" t="s">
        <v>1746</v>
      </c>
      <c r="AD29" t="s">
        <v>376</v>
      </c>
      <c r="AE29" t="s">
        <v>117</v>
      </c>
      <c r="AF29" s="4">
        <v>96950</v>
      </c>
      <c r="AG29" t="s">
        <v>118</v>
      </c>
      <c r="AH29" t="s">
        <v>134</v>
      </c>
      <c r="AI29" s="5">
        <v>16702355009</v>
      </c>
      <c r="AK29" t="s">
        <v>1650</v>
      </c>
      <c r="BC29" t="str">
        <f>"35-2021.00"</f>
        <v>35-2021.00</v>
      </c>
      <c r="BD29" t="s">
        <v>342</v>
      </c>
      <c r="BE29" t="s">
        <v>1748</v>
      </c>
      <c r="BF29" t="s">
        <v>1749</v>
      </c>
      <c r="BG29">
        <v>15</v>
      </c>
      <c r="BH29">
        <v>15</v>
      </c>
      <c r="BI29" s="1">
        <v>44470</v>
      </c>
      <c r="BJ29" s="1">
        <v>44834</v>
      </c>
      <c r="BK29" s="1">
        <v>44477</v>
      </c>
      <c r="BL29" s="1">
        <v>44834</v>
      </c>
      <c r="BM29">
        <v>35</v>
      </c>
      <c r="BN29">
        <v>0</v>
      </c>
      <c r="BO29">
        <v>7</v>
      </c>
      <c r="BP29">
        <v>0</v>
      </c>
      <c r="BQ29">
        <v>7</v>
      </c>
      <c r="BR29">
        <v>7</v>
      </c>
      <c r="BS29">
        <v>7</v>
      </c>
      <c r="BT29">
        <v>7</v>
      </c>
      <c r="BU29" t="str">
        <f>"10:00 AM"</f>
        <v>10:00 AM</v>
      </c>
      <c r="BV29" t="str">
        <f>"6:00 PM"</f>
        <v>6:00 PM</v>
      </c>
      <c r="BW29" t="s">
        <v>150</v>
      </c>
      <c r="BX29">
        <v>0</v>
      </c>
      <c r="BY29">
        <v>3</v>
      </c>
      <c r="BZ29" t="s">
        <v>111</v>
      </c>
      <c r="CB29" t="s">
        <v>1750</v>
      </c>
      <c r="CC29" t="s">
        <v>1751</v>
      </c>
      <c r="CD29" t="s">
        <v>1746</v>
      </c>
      <c r="CE29" t="s">
        <v>376</v>
      </c>
      <c r="CF29" t="s">
        <v>117</v>
      </c>
      <c r="CG29" s="4">
        <v>96950</v>
      </c>
      <c r="CH29" s="3">
        <v>7.99</v>
      </c>
      <c r="CI29" s="3">
        <v>7.99</v>
      </c>
      <c r="CJ29" s="3">
        <v>11.98</v>
      </c>
      <c r="CK29" s="3">
        <v>11.98</v>
      </c>
      <c r="CL29" t="s">
        <v>131</v>
      </c>
      <c r="CM29" t="s">
        <v>1752</v>
      </c>
      <c r="CN29" t="s">
        <v>132</v>
      </c>
      <c r="CP29" t="s">
        <v>111</v>
      </c>
      <c r="CQ29" t="s">
        <v>133</v>
      </c>
      <c r="CR29" t="s">
        <v>133</v>
      </c>
      <c r="CS29" t="s">
        <v>133</v>
      </c>
      <c r="CT29" t="s">
        <v>134</v>
      </c>
      <c r="CU29" t="s">
        <v>133</v>
      </c>
      <c r="CV29" t="s">
        <v>133</v>
      </c>
      <c r="CW29" t="s">
        <v>1753</v>
      </c>
      <c r="CX29" s="5">
        <v>16702355009</v>
      </c>
      <c r="CY29" t="s">
        <v>1650</v>
      </c>
      <c r="CZ29" t="s">
        <v>134</v>
      </c>
      <c r="DA29" t="s">
        <v>133</v>
      </c>
      <c r="DB29" t="s">
        <v>111</v>
      </c>
    </row>
    <row r="30" spans="1:111" ht="15" customHeight="1" x14ac:dyDescent="0.35">
      <c r="A30" t="s">
        <v>3085</v>
      </c>
      <c r="B30" t="s">
        <v>137</v>
      </c>
      <c r="C30" s="1">
        <v>44426.215156134262</v>
      </c>
      <c r="D30" s="1">
        <v>44477</v>
      </c>
      <c r="E30" t="s">
        <v>110</v>
      </c>
      <c r="G30" t="s">
        <v>111</v>
      </c>
      <c r="H30" t="s">
        <v>133</v>
      </c>
      <c r="I30" t="s">
        <v>111</v>
      </c>
      <c r="J30" t="s">
        <v>2402</v>
      </c>
      <c r="K30" t="s">
        <v>2403</v>
      </c>
      <c r="L30" t="s">
        <v>1459</v>
      </c>
      <c r="M30" t="s">
        <v>2404</v>
      </c>
      <c r="N30" t="s">
        <v>140</v>
      </c>
      <c r="O30" t="s">
        <v>117</v>
      </c>
      <c r="P30" s="4">
        <v>96950</v>
      </c>
      <c r="Q30" t="s">
        <v>118</v>
      </c>
      <c r="S30" s="5">
        <v>16707837461</v>
      </c>
      <c r="U30">
        <v>56132</v>
      </c>
      <c r="V30" t="s">
        <v>120</v>
      </c>
      <c r="X30" t="s">
        <v>593</v>
      </c>
      <c r="Y30" t="s">
        <v>3086</v>
      </c>
      <c r="Z30" t="s">
        <v>3087</v>
      </c>
      <c r="AA30" t="s">
        <v>338</v>
      </c>
      <c r="AB30" t="s">
        <v>1459</v>
      </c>
      <c r="AC30" t="s">
        <v>2404</v>
      </c>
      <c r="AD30" t="s">
        <v>140</v>
      </c>
      <c r="AE30" t="s">
        <v>117</v>
      </c>
      <c r="AF30" s="4">
        <v>96950</v>
      </c>
      <c r="AG30" t="s">
        <v>118</v>
      </c>
      <c r="AI30" s="5">
        <v>16707837461</v>
      </c>
      <c r="AK30" t="s">
        <v>1046</v>
      </c>
      <c r="BC30" t="str">
        <f>"37-2011.00"</f>
        <v>37-2011.00</v>
      </c>
      <c r="BD30" t="s">
        <v>284</v>
      </c>
      <c r="BE30" t="s">
        <v>3088</v>
      </c>
      <c r="BF30" t="s">
        <v>1671</v>
      </c>
      <c r="BG30">
        <v>5</v>
      </c>
      <c r="BH30">
        <v>5</v>
      </c>
      <c r="BI30" s="1">
        <v>44505</v>
      </c>
      <c r="BJ30" s="1">
        <v>44869</v>
      </c>
      <c r="BK30" s="1">
        <v>44505</v>
      </c>
      <c r="BL30" s="1">
        <v>44869</v>
      </c>
      <c r="BM30">
        <v>35</v>
      </c>
      <c r="BN30">
        <v>0</v>
      </c>
      <c r="BO30">
        <v>7</v>
      </c>
      <c r="BP30">
        <v>7</v>
      </c>
      <c r="BQ30">
        <v>7</v>
      </c>
      <c r="BR30">
        <v>7</v>
      </c>
      <c r="BS30">
        <v>7</v>
      </c>
      <c r="BT30">
        <v>0</v>
      </c>
      <c r="BU30" t="str">
        <f>"9:00 AM"</f>
        <v>9:00 AM</v>
      </c>
      <c r="BV30" t="str">
        <f>"4:00 PM"</f>
        <v>4:00 PM</v>
      </c>
      <c r="BW30" t="s">
        <v>150</v>
      </c>
      <c r="BX30">
        <v>0</v>
      </c>
      <c r="BY30">
        <v>12</v>
      </c>
      <c r="BZ30" t="s">
        <v>111</v>
      </c>
      <c r="CB30" t="s">
        <v>3089</v>
      </c>
      <c r="CC30" t="s">
        <v>1459</v>
      </c>
      <c r="CD30" t="s">
        <v>2404</v>
      </c>
      <c r="CE30" t="s">
        <v>140</v>
      </c>
      <c r="CF30" t="s">
        <v>117</v>
      </c>
      <c r="CG30" s="4">
        <v>96950</v>
      </c>
      <c r="CH30" s="3">
        <v>7.93</v>
      </c>
      <c r="CI30" s="3">
        <v>7.93</v>
      </c>
      <c r="CJ30" s="3">
        <v>11.89</v>
      </c>
      <c r="CK30" s="3">
        <v>11.89</v>
      </c>
      <c r="CL30" t="s">
        <v>131</v>
      </c>
      <c r="CM30" t="s">
        <v>1053</v>
      </c>
      <c r="CN30" t="s">
        <v>132</v>
      </c>
      <c r="CP30" t="s">
        <v>111</v>
      </c>
      <c r="CQ30" t="s">
        <v>133</v>
      </c>
      <c r="CR30" t="s">
        <v>133</v>
      </c>
      <c r="CS30" t="s">
        <v>133</v>
      </c>
      <c r="CT30" t="s">
        <v>134</v>
      </c>
      <c r="CU30" t="s">
        <v>133</v>
      </c>
      <c r="CV30" t="s">
        <v>134</v>
      </c>
      <c r="CW30" t="s">
        <v>3090</v>
      </c>
      <c r="CX30" s="5">
        <v>16707837461</v>
      </c>
      <c r="CY30" t="s">
        <v>1046</v>
      </c>
      <c r="CZ30" t="s">
        <v>259</v>
      </c>
      <c r="DA30" t="s">
        <v>133</v>
      </c>
      <c r="DB30" t="s">
        <v>111</v>
      </c>
    </row>
    <row r="31" spans="1:111" ht="15" customHeight="1" x14ac:dyDescent="0.35">
      <c r="A31" t="s">
        <v>1646</v>
      </c>
      <c r="B31" t="s">
        <v>137</v>
      </c>
      <c r="C31" s="1">
        <v>44431.181374537038</v>
      </c>
      <c r="D31" s="1">
        <v>44477</v>
      </c>
      <c r="E31" t="s">
        <v>199</v>
      </c>
      <c r="F31" s="1">
        <v>44468.833333333336</v>
      </c>
      <c r="G31" t="s">
        <v>111</v>
      </c>
      <c r="H31" t="s">
        <v>111</v>
      </c>
      <c r="I31" t="s">
        <v>111</v>
      </c>
      <c r="J31" t="s">
        <v>1647</v>
      </c>
      <c r="L31" t="s">
        <v>1648</v>
      </c>
      <c r="M31" t="s">
        <v>553</v>
      </c>
      <c r="N31" t="s">
        <v>376</v>
      </c>
      <c r="O31" t="s">
        <v>117</v>
      </c>
      <c r="P31" s="4">
        <v>96950</v>
      </c>
      <c r="Q31" t="s">
        <v>118</v>
      </c>
      <c r="R31" t="s">
        <v>134</v>
      </c>
      <c r="S31" s="5">
        <v>16702355009</v>
      </c>
      <c r="U31">
        <v>561311</v>
      </c>
      <c r="V31" t="s">
        <v>296</v>
      </c>
      <c r="W31" t="s">
        <v>133</v>
      </c>
      <c r="X31" t="s">
        <v>551</v>
      </c>
      <c r="Y31" t="s">
        <v>550</v>
      </c>
      <c r="Z31" t="s">
        <v>1649</v>
      </c>
      <c r="AA31" t="s">
        <v>168</v>
      </c>
      <c r="AB31" t="s">
        <v>1648</v>
      </c>
      <c r="AC31" t="s">
        <v>548</v>
      </c>
      <c r="AD31" t="s">
        <v>376</v>
      </c>
      <c r="AE31" t="s">
        <v>117</v>
      </c>
      <c r="AF31" s="4">
        <v>96950</v>
      </c>
      <c r="AG31" t="s">
        <v>118</v>
      </c>
      <c r="AH31" t="s">
        <v>134</v>
      </c>
      <c r="AI31" s="5">
        <v>16702355009</v>
      </c>
      <c r="AK31" t="s">
        <v>1650</v>
      </c>
      <c r="BC31" t="str">
        <f>"37-2012.00"</f>
        <v>37-2012.00</v>
      </c>
      <c r="BD31" t="s">
        <v>242</v>
      </c>
      <c r="BE31" t="s">
        <v>1651</v>
      </c>
      <c r="BF31" t="s">
        <v>1652</v>
      </c>
      <c r="BG31">
        <v>15</v>
      </c>
      <c r="BH31">
        <v>15</v>
      </c>
      <c r="BI31" s="1">
        <v>44470</v>
      </c>
      <c r="BJ31" s="1">
        <v>44834</v>
      </c>
      <c r="BK31" s="1">
        <v>44477</v>
      </c>
      <c r="BL31" s="1">
        <v>44834</v>
      </c>
      <c r="BM31">
        <v>35</v>
      </c>
      <c r="BN31">
        <v>0</v>
      </c>
      <c r="BO31">
        <v>7</v>
      </c>
      <c r="BP31">
        <v>7</v>
      </c>
      <c r="BQ31">
        <v>7</v>
      </c>
      <c r="BR31">
        <v>7</v>
      </c>
      <c r="BS31">
        <v>7</v>
      </c>
      <c r="BT31">
        <v>0</v>
      </c>
      <c r="BU31" t="str">
        <f>"7:00 AM"</f>
        <v>7:00 AM</v>
      </c>
      <c r="BV31" t="str">
        <f>"3:00 PM"</f>
        <v>3:00 PM</v>
      </c>
      <c r="BW31" t="s">
        <v>150</v>
      </c>
      <c r="BX31">
        <v>0</v>
      </c>
      <c r="BY31">
        <v>3</v>
      </c>
      <c r="BZ31" t="s">
        <v>111</v>
      </c>
      <c r="CB31" s="2" t="s">
        <v>1653</v>
      </c>
      <c r="CC31" t="s">
        <v>1648</v>
      </c>
      <c r="CD31" t="s">
        <v>553</v>
      </c>
      <c r="CE31" t="s">
        <v>376</v>
      </c>
      <c r="CF31" t="s">
        <v>117</v>
      </c>
      <c r="CG31" s="4">
        <v>96950</v>
      </c>
      <c r="CH31" s="3">
        <v>7.59</v>
      </c>
      <c r="CI31" s="3">
        <v>7.59</v>
      </c>
      <c r="CJ31" s="3">
        <v>11.38</v>
      </c>
      <c r="CK31" s="3">
        <v>11.38</v>
      </c>
      <c r="CL31" t="s">
        <v>131</v>
      </c>
      <c r="CM31" t="s">
        <v>289</v>
      </c>
      <c r="CN31" t="s">
        <v>132</v>
      </c>
      <c r="CP31" t="s">
        <v>111</v>
      </c>
      <c r="CQ31" t="s">
        <v>133</v>
      </c>
      <c r="CR31" t="s">
        <v>133</v>
      </c>
      <c r="CS31" t="s">
        <v>133</v>
      </c>
      <c r="CT31" t="s">
        <v>134</v>
      </c>
      <c r="CU31" t="s">
        <v>133</v>
      </c>
      <c r="CV31" t="s">
        <v>133</v>
      </c>
      <c r="CW31" t="s">
        <v>1654</v>
      </c>
      <c r="CX31" s="5">
        <v>16702355009</v>
      </c>
      <c r="CY31" t="s">
        <v>1650</v>
      </c>
      <c r="CZ31" t="s">
        <v>134</v>
      </c>
      <c r="DA31" t="s">
        <v>133</v>
      </c>
      <c r="DB31" t="s">
        <v>133</v>
      </c>
    </row>
    <row r="32" spans="1:111" ht="15" customHeight="1" x14ac:dyDescent="0.35">
      <c r="A32" t="s">
        <v>976</v>
      </c>
      <c r="B32" t="s">
        <v>159</v>
      </c>
      <c r="C32" s="1">
        <v>44392.132384375</v>
      </c>
      <c r="D32" s="1">
        <v>44477</v>
      </c>
      <c r="E32" t="s">
        <v>110</v>
      </c>
      <c r="G32" t="s">
        <v>111</v>
      </c>
      <c r="H32" t="s">
        <v>111</v>
      </c>
      <c r="I32" t="s">
        <v>111</v>
      </c>
      <c r="J32" t="s">
        <v>977</v>
      </c>
      <c r="K32" t="s">
        <v>978</v>
      </c>
      <c r="L32" t="s">
        <v>979</v>
      </c>
      <c r="M32" t="s">
        <v>980</v>
      </c>
      <c r="N32" t="s">
        <v>115</v>
      </c>
      <c r="O32" t="s">
        <v>117</v>
      </c>
      <c r="P32" s="4">
        <v>96950</v>
      </c>
      <c r="Q32" t="s">
        <v>118</v>
      </c>
      <c r="S32" s="5">
        <v>16702349226</v>
      </c>
      <c r="U32">
        <v>722511</v>
      </c>
      <c r="V32" t="s">
        <v>120</v>
      </c>
      <c r="X32" t="s">
        <v>981</v>
      </c>
      <c r="Y32" t="s">
        <v>982</v>
      </c>
      <c r="Z32" t="s">
        <v>983</v>
      </c>
      <c r="AA32" t="s">
        <v>649</v>
      </c>
      <c r="AB32" t="s">
        <v>979</v>
      </c>
      <c r="AD32" t="s">
        <v>115</v>
      </c>
      <c r="AE32" t="s">
        <v>117</v>
      </c>
      <c r="AF32" s="4">
        <v>96950</v>
      </c>
      <c r="AG32" t="s">
        <v>118</v>
      </c>
      <c r="AH32" t="s">
        <v>115</v>
      </c>
      <c r="AI32" s="5">
        <v>16702349226</v>
      </c>
      <c r="AK32" t="s">
        <v>984</v>
      </c>
      <c r="BC32" t="str">
        <f>"51-3011.00"</f>
        <v>51-3011.00</v>
      </c>
      <c r="BD32" t="s">
        <v>985</v>
      </c>
      <c r="BE32" t="s">
        <v>986</v>
      </c>
      <c r="BF32" t="s">
        <v>987</v>
      </c>
      <c r="BG32">
        <v>2</v>
      </c>
      <c r="BI32" s="1">
        <v>44470</v>
      </c>
      <c r="BJ32" s="1">
        <v>44834</v>
      </c>
      <c r="BM32">
        <v>36</v>
      </c>
      <c r="BN32">
        <v>6</v>
      </c>
      <c r="BO32">
        <v>6</v>
      </c>
      <c r="BP32">
        <v>6</v>
      </c>
      <c r="BQ32">
        <v>0</v>
      </c>
      <c r="BR32">
        <v>6</v>
      </c>
      <c r="BS32">
        <v>6</v>
      </c>
      <c r="BT32">
        <v>6</v>
      </c>
      <c r="BU32" t="str">
        <f>"8:00 AM"</f>
        <v>8:00 AM</v>
      </c>
      <c r="BV32" t="str">
        <f>"2:00 PM"</f>
        <v>2:00 PM</v>
      </c>
      <c r="BW32" t="s">
        <v>150</v>
      </c>
      <c r="BX32">
        <v>0</v>
      </c>
      <c r="BY32">
        <v>12</v>
      </c>
      <c r="BZ32" t="s">
        <v>111</v>
      </c>
      <c r="CB32" t="s">
        <v>988</v>
      </c>
      <c r="CC32" t="s">
        <v>989</v>
      </c>
      <c r="CE32" t="s">
        <v>115</v>
      </c>
      <c r="CF32" t="s">
        <v>117</v>
      </c>
      <c r="CG32" s="4">
        <v>96950</v>
      </c>
      <c r="CH32" s="3">
        <v>7.9</v>
      </c>
      <c r="CI32" s="3">
        <v>7.9</v>
      </c>
      <c r="CJ32" s="3">
        <v>11.85</v>
      </c>
      <c r="CK32" s="3">
        <v>11.85</v>
      </c>
      <c r="CL32" t="s">
        <v>131</v>
      </c>
      <c r="CM32" t="s">
        <v>990</v>
      </c>
      <c r="CN32" t="s">
        <v>132</v>
      </c>
      <c r="CP32" t="s">
        <v>111</v>
      </c>
      <c r="CQ32" t="s">
        <v>133</v>
      </c>
      <c r="CR32" t="s">
        <v>111</v>
      </c>
      <c r="CS32" t="s">
        <v>133</v>
      </c>
      <c r="CT32" t="s">
        <v>134</v>
      </c>
      <c r="CU32" t="s">
        <v>133</v>
      </c>
      <c r="CV32" t="s">
        <v>134</v>
      </c>
      <c r="CW32" t="s">
        <v>991</v>
      </c>
      <c r="CX32" s="5">
        <v>16702349227</v>
      </c>
      <c r="CY32" t="s">
        <v>984</v>
      </c>
      <c r="CZ32" t="s">
        <v>134</v>
      </c>
      <c r="DA32" t="s">
        <v>133</v>
      </c>
      <c r="DB32" t="s">
        <v>111</v>
      </c>
    </row>
    <row r="33" spans="1:111" ht="15" customHeight="1" x14ac:dyDescent="0.35">
      <c r="A33" t="s">
        <v>2179</v>
      </c>
      <c r="B33" t="s">
        <v>159</v>
      </c>
      <c r="C33" s="1">
        <v>44404.742600925929</v>
      </c>
      <c r="D33" s="1">
        <v>44477</v>
      </c>
      <c r="E33" t="s">
        <v>110</v>
      </c>
      <c r="G33" t="s">
        <v>133</v>
      </c>
      <c r="H33" t="s">
        <v>111</v>
      </c>
      <c r="I33" t="s">
        <v>111</v>
      </c>
      <c r="J33" t="s">
        <v>1888</v>
      </c>
      <c r="K33" t="s">
        <v>1888</v>
      </c>
      <c r="L33" t="s">
        <v>1889</v>
      </c>
      <c r="M33" t="s">
        <v>1890</v>
      </c>
      <c r="N33" t="s">
        <v>1250</v>
      </c>
      <c r="O33" t="s">
        <v>117</v>
      </c>
      <c r="P33" s="4">
        <v>96951</v>
      </c>
      <c r="Q33" t="s">
        <v>118</v>
      </c>
      <c r="R33" t="s">
        <v>1891</v>
      </c>
      <c r="S33" s="5">
        <v>16705326225</v>
      </c>
      <c r="U33">
        <v>48851</v>
      </c>
      <c r="V33" t="s">
        <v>120</v>
      </c>
      <c r="X33" t="s">
        <v>1892</v>
      </c>
      <c r="Y33" t="s">
        <v>1893</v>
      </c>
      <c r="Z33" t="s">
        <v>1429</v>
      </c>
      <c r="AA33" t="s">
        <v>2180</v>
      </c>
      <c r="AB33" t="s">
        <v>1889</v>
      </c>
      <c r="AC33" t="s">
        <v>1890</v>
      </c>
      <c r="AD33" t="s">
        <v>1250</v>
      </c>
      <c r="AE33" t="s">
        <v>117</v>
      </c>
      <c r="AF33" s="4">
        <v>96951</v>
      </c>
      <c r="AG33" t="s">
        <v>118</v>
      </c>
      <c r="AH33" t="s">
        <v>1891</v>
      </c>
      <c r="AI33" s="5">
        <v>16705326225</v>
      </c>
      <c r="AK33" t="s">
        <v>1895</v>
      </c>
      <c r="BC33" t="str">
        <f>"13-2011.01"</f>
        <v>13-2011.01</v>
      </c>
      <c r="BD33" t="s">
        <v>1781</v>
      </c>
      <c r="BE33" t="s">
        <v>2181</v>
      </c>
      <c r="BF33" t="s">
        <v>1781</v>
      </c>
      <c r="BG33">
        <v>1</v>
      </c>
      <c r="BI33" s="1">
        <v>44470</v>
      </c>
      <c r="BJ33" s="1">
        <v>45565</v>
      </c>
      <c r="BM33">
        <v>40</v>
      </c>
      <c r="BN33">
        <v>0</v>
      </c>
      <c r="BO33">
        <v>8</v>
      </c>
      <c r="BP33">
        <v>8</v>
      </c>
      <c r="BQ33">
        <v>8</v>
      </c>
      <c r="BR33">
        <v>8</v>
      </c>
      <c r="BS33">
        <v>8</v>
      </c>
      <c r="BT33">
        <v>0</v>
      </c>
      <c r="BU33" t="str">
        <f>"7:30 AM"</f>
        <v>7:30 AM</v>
      </c>
      <c r="BV33" t="str">
        <f>"4:30 PM"</f>
        <v>4:30 PM</v>
      </c>
      <c r="BW33" t="s">
        <v>504</v>
      </c>
      <c r="BX33">
        <v>0</v>
      </c>
      <c r="BY33">
        <v>12</v>
      </c>
      <c r="BZ33" t="s">
        <v>111</v>
      </c>
      <c r="CB33" t="s">
        <v>2182</v>
      </c>
      <c r="CC33" t="s">
        <v>2183</v>
      </c>
      <c r="CD33" t="s">
        <v>1889</v>
      </c>
      <c r="CE33" t="s">
        <v>1250</v>
      </c>
      <c r="CF33" t="s">
        <v>117</v>
      </c>
      <c r="CG33" s="4">
        <v>96951</v>
      </c>
      <c r="CH33" s="3">
        <v>15.29</v>
      </c>
      <c r="CI33" s="3">
        <v>15.29</v>
      </c>
      <c r="CJ33" s="3">
        <v>22.94</v>
      </c>
      <c r="CK33" s="3">
        <v>22.94</v>
      </c>
      <c r="CL33" t="s">
        <v>131</v>
      </c>
      <c r="CM33" t="s">
        <v>119</v>
      </c>
      <c r="CN33" t="s">
        <v>132</v>
      </c>
      <c r="CP33" t="s">
        <v>111</v>
      </c>
      <c r="CQ33" t="s">
        <v>133</v>
      </c>
      <c r="CR33" t="s">
        <v>133</v>
      </c>
      <c r="CS33" t="s">
        <v>111</v>
      </c>
      <c r="CT33" t="s">
        <v>134</v>
      </c>
      <c r="CU33" t="s">
        <v>133</v>
      </c>
      <c r="CV33" t="s">
        <v>134</v>
      </c>
      <c r="CW33" t="s">
        <v>2184</v>
      </c>
      <c r="CX33" s="5">
        <v>16705326225</v>
      </c>
      <c r="CY33" t="s">
        <v>1895</v>
      </c>
      <c r="CZ33" t="s">
        <v>247</v>
      </c>
      <c r="DA33" t="s">
        <v>133</v>
      </c>
      <c r="DB33" t="s">
        <v>111</v>
      </c>
    </row>
    <row r="34" spans="1:111" ht="15" customHeight="1" x14ac:dyDescent="0.35">
      <c r="A34" t="s">
        <v>2094</v>
      </c>
      <c r="B34" t="s">
        <v>159</v>
      </c>
      <c r="C34" s="1">
        <v>44411.015337731478</v>
      </c>
      <c r="D34" s="1">
        <v>44477</v>
      </c>
      <c r="E34" t="s">
        <v>110</v>
      </c>
      <c r="G34" t="s">
        <v>111</v>
      </c>
      <c r="H34" t="s">
        <v>111</v>
      </c>
      <c r="I34" t="s">
        <v>111</v>
      </c>
      <c r="J34" t="s">
        <v>2095</v>
      </c>
      <c r="K34" t="s">
        <v>2096</v>
      </c>
      <c r="L34" t="s">
        <v>2097</v>
      </c>
      <c r="M34" t="s">
        <v>2098</v>
      </c>
      <c r="N34" t="s">
        <v>277</v>
      </c>
      <c r="O34" t="s">
        <v>117</v>
      </c>
      <c r="P34" s="4">
        <v>96950</v>
      </c>
      <c r="Q34" t="s">
        <v>118</v>
      </c>
      <c r="S34" s="5">
        <v>16702349272</v>
      </c>
      <c r="U34">
        <v>511110</v>
      </c>
      <c r="V34" t="s">
        <v>120</v>
      </c>
      <c r="X34" t="s">
        <v>2099</v>
      </c>
      <c r="Y34" t="s">
        <v>2100</v>
      </c>
      <c r="Z34" t="s">
        <v>2101</v>
      </c>
      <c r="AA34" t="s">
        <v>168</v>
      </c>
      <c r="AB34" t="s">
        <v>2097</v>
      </c>
      <c r="AC34" t="s">
        <v>2102</v>
      </c>
      <c r="AD34" t="s">
        <v>140</v>
      </c>
      <c r="AE34" t="s">
        <v>117</v>
      </c>
      <c r="AF34" s="4">
        <v>96950</v>
      </c>
      <c r="AG34" t="s">
        <v>118</v>
      </c>
      <c r="AH34" t="s">
        <v>690</v>
      </c>
      <c r="AI34" s="5">
        <v>16702349272</v>
      </c>
      <c r="AJ34">
        <v>102</v>
      </c>
      <c r="AK34" t="s">
        <v>2103</v>
      </c>
      <c r="BC34" t="str">
        <f>"41-4012.00"</f>
        <v>41-4012.00</v>
      </c>
      <c r="BD34" t="s">
        <v>1643</v>
      </c>
      <c r="BE34" t="s">
        <v>2104</v>
      </c>
      <c r="BF34" t="s">
        <v>2105</v>
      </c>
      <c r="BG34">
        <v>2</v>
      </c>
      <c r="BI34" s="1">
        <v>44501</v>
      </c>
      <c r="BJ34" s="1">
        <v>44865</v>
      </c>
      <c r="BM34">
        <v>35</v>
      </c>
      <c r="BN34">
        <v>0</v>
      </c>
      <c r="BO34">
        <v>8</v>
      </c>
      <c r="BP34">
        <v>8</v>
      </c>
      <c r="BQ34">
        <v>8</v>
      </c>
      <c r="BR34">
        <v>8</v>
      </c>
      <c r="BS34">
        <v>3</v>
      </c>
      <c r="BT34">
        <v>0</v>
      </c>
      <c r="BU34" t="str">
        <f>"8:00 AM"</f>
        <v>8:00 AM</v>
      </c>
      <c r="BV34" t="str">
        <f>"5:00 PM"</f>
        <v>5:00 PM</v>
      </c>
      <c r="BW34" t="s">
        <v>504</v>
      </c>
      <c r="BX34">
        <v>0</v>
      </c>
      <c r="BY34">
        <v>48</v>
      </c>
      <c r="BZ34" t="s">
        <v>111</v>
      </c>
      <c r="CB34" t="s">
        <v>2106</v>
      </c>
      <c r="CC34" t="s">
        <v>2097</v>
      </c>
      <c r="CD34" t="s">
        <v>2102</v>
      </c>
      <c r="CE34" t="s">
        <v>140</v>
      </c>
      <c r="CF34" t="s">
        <v>117</v>
      </c>
      <c r="CG34" s="4">
        <v>96950</v>
      </c>
      <c r="CH34" s="3">
        <v>10.26</v>
      </c>
      <c r="CI34" s="3">
        <v>10.26</v>
      </c>
      <c r="CJ34" s="3">
        <v>15.39</v>
      </c>
      <c r="CK34" s="3">
        <v>15.39</v>
      </c>
      <c r="CL34" t="s">
        <v>131</v>
      </c>
      <c r="CN34" t="s">
        <v>132</v>
      </c>
      <c r="CP34" t="s">
        <v>111</v>
      </c>
      <c r="CQ34" t="s">
        <v>133</v>
      </c>
      <c r="CR34" t="s">
        <v>111</v>
      </c>
      <c r="CS34" t="s">
        <v>133</v>
      </c>
      <c r="CT34" t="s">
        <v>134</v>
      </c>
      <c r="CU34" t="s">
        <v>133</v>
      </c>
      <c r="CV34" t="s">
        <v>134</v>
      </c>
      <c r="CW34" t="s">
        <v>2107</v>
      </c>
      <c r="CX34" s="5">
        <v>16702349272</v>
      </c>
      <c r="CY34" t="s">
        <v>2108</v>
      </c>
      <c r="CZ34" t="s">
        <v>2109</v>
      </c>
      <c r="DA34" t="s">
        <v>133</v>
      </c>
      <c r="DB34" t="s">
        <v>111</v>
      </c>
      <c r="DC34" t="s">
        <v>593</v>
      </c>
      <c r="DD34" t="s">
        <v>2110</v>
      </c>
      <c r="DE34" t="s">
        <v>2111</v>
      </c>
      <c r="DF34" t="s">
        <v>2095</v>
      </c>
      <c r="DG34" t="s">
        <v>2103</v>
      </c>
    </row>
    <row r="35" spans="1:111" ht="15" customHeight="1" x14ac:dyDescent="0.35">
      <c r="A35" t="s">
        <v>136</v>
      </c>
      <c r="B35" t="s">
        <v>137</v>
      </c>
      <c r="C35" s="1">
        <v>44424.807027777781</v>
      </c>
      <c r="D35" s="1">
        <v>44481</v>
      </c>
      <c r="E35" t="s">
        <v>110</v>
      </c>
      <c r="G35" t="s">
        <v>111</v>
      </c>
      <c r="H35" t="s">
        <v>111</v>
      </c>
      <c r="I35" t="s">
        <v>111</v>
      </c>
      <c r="J35" t="s">
        <v>138</v>
      </c>
      <c r="L35" t="s">
        <v>139</v>
      </c>
      <c r="N35" t="s">
        <v>140</v>
      </c>
      <c r="O35" t="s">
        <v>117</v>
      </c>
      <c r="P35" s="4">
        <v>96950</v>
      </c>
      <c r="Q35" t="s">
        <v>118</v>
      </c>
      <c r="S35" s="5">
        <v>16704831971</v>
      </c>
      <c r="U35">
        <v>531110</v>
      </c>
      <c r="V35" t="s">
        <v>120</v>
      </c>
      <c r="X35" t="s">
        <v>141</v>
      </c>
      <c r="Y35" t="s">
        <v>142</v>
      </c>
      <c r="Z35" t="s">
        <v>143</v>
      </c>
      <c r="AA35" t="s">
        <v>144</v>
      </c>
      <c r="AB35" t="s">
        <v>145</v>
      </c>
      <c r="AD35" t="s">
        <v>140</v>
      </c>
      <c r="AE35" t="s">
        <v>117</v>
      </c>
      <c r="AF35" s="4">
        <v>96950</v>
      </c>
      <c r="AG35" t="s">
        <v>118</v>
      </c>
      <c r="AI35" s="5">
        <v>16704831971</v>
      </c>
      <c r="AK35" t="s">
        <v>146</v>
      </c>
      <c r="BC35" t="str">
        <f>"49-9071.00"</f>
        <v>49-9071.00</v>
      </c>
      <c r="BD35" t="s">
        <v>147</v>
      </c>
      <c r="BE35" t="s">
        <v>148</v>
      </c>
      <c r="BF35" t="s">
        <v>149</v>
      </c>
      <c r="BG35">
        <v>10</v>
      </c>
      <c r="BH35">
        <v>10</v>
      </c>
      <c r="BI35" s="1">
        <v>44470</v>
      </c>
      <c r="BJ35" s="1">
        <v>44834</v>
      </c>
      <c r="BK35" s="1">
        <v>44481</v>
      </c>
      <c r="BL35" s="1">
        <v>44834</v>
      </c>
      <c r="BM35">
        <v>35</v>
      </c>
      <c r="BN35">
        <v>0</v>
      </c>
      <c r="BO35">
        <v>7</v>
      </c>
      <c r="BP35">
        <v>7</v>
      </c>
      <c r="BQ35">
        <v>7</v>
      </c>
      <c r="BR35">
        <v>7</v>
      </c>
      <c r="BS35">
        <v>7</v>
      </c>
      <c r="BT35">
        <v>0</v>
      </c>
      <c r="BU35" t="str">
        <f>"8:00 AM"</f>
        <v>8:00 AM</v>
      </c>
      <c r="BV35" t="str">
        <f>"4:00 PM"</f>
        <v>4:00 PM</v>
      </c>
      <c r="BW35" t="s">
        <v>150</v>
      </c>
      <c r="BX35">
        <v>0</v>
      </c>
      <c r="BY35">
        <v>12</v>
      </c>
      <c r="BZ35" t="s">
        <v>111</v>
      </c>
      <c r="CB35" s="2" t="s">
        <v>151</v>
      </c>
      <c r="CC35" t="s">
        <v>152</v>
      </c>
      <c r="CE35" t="s">
        <v>115</v>
      </c>
      <c r="CF35" t="s">
        <v>117</v>
      </c>
      <c r="CG35" s="4">
        <v>96950</v>
      </c>
      <c r="CH35" s="3">
        <v>8.7200000000000006</v>
      </c>
      <c r="CI35" s="3">
        <v>8.7200000000000006</v>
      </c>
      <c r="CJ35" s="3">
        <v>13.08</v>
      </c>
      <c r="CK35" s="3">
        <v>13.08</v>
      </c>
      <c r="CL35" t="s">
        <v>131</v>
      </c>
      <c r="CM35" t="s">
        <v>153</v>
      </c>
      <c r="CN35" t="s">
        <v>132</v>
      </c>
      <c r="CP35" t="s">
        <v>111</v>
      </c>
      <c r="CQ35" t="s">
        <v>133</v>
      </c>
      <c r="CR35" t="s">
        <v>111</v>
      </c>
      <c r="CS35" t="s">
        <v>133</v>
      </c>
      <c r="CT35" t="s">
        <v>134</v>
      </c>
      <c r="CU35" t="s">
        <v>133</v>
      </c>
      <c r="CV35" t="s">
        <v>134</v>
      </c>
      <c r="CW35" t="s">
        <v>154</v>
      </c>
      <c r="CX35" s="5">
        <v>16704831971</v>
      </c>
      <c r="CY35" t="s">
        <v>146</v>
      </c>
      <c r="CZ35" t="s">
        <v>134</v>
      </c>
      <c r="DA35" t="s">
        <v>133</v>
      </c>
      <c r="DB35" t="s">
        <v>111</v>
      </c>
      <c r="DC35" t="s">
        <v>155</v>
      </c>
      <c r="DD35" t="s">
        <v>156</v>
      </c>
      <c r="DE35" t="s">
        <v>157</v>
      </c>
      <c r="DF35" t="s">
        <v>138</v>
      </c>
      <c r="DG35" t="s">
        <v>146</v>
      </c>
    </row>
    <row r="36" spans="1:111" ht="15" customHeight="1" x14ac:dyDescent="0.35">
      <c r="A36" t="s">
        <v>3261</v>
      </c>
      <c r="B36" t="s">
        <v>137</v>
      </c>
      <c r="C36" s="1">
        <v>44425.178452893517</v>
      </c>
      <c r="D36" s="1">
        <v>44481</v>
      </c>
      <c r="E36" t="s">
        <v>110</v>
      </c>
      <c r="G36" t="s">
        <v>111</v>
      </c>
      <c r="H36" t="s">
        <v>111</v>
      </c>
      <c r="I36" t="s">
        <v>111</v>
      </c>
      <c r="J36" t="s">
        <v>3262</v>
      </c>
      <c r="K36" t="s">
        <v>3263</v>
      </c>
      <c r="L36" t="s">
        <v>3264</v>
      </c>
      <c r="M36" t="s">
        <v>115</v>
      </c>
      <c r="N36" t="s">
        <v>3265</v>
      </c>
      <c r="O36" t="s">
        <v>117</v>
      </c>
      <c r="P36" s="4">
        <v>96950</v>
      </c>
      <c r="Q36" t="s">
        <v>118</v>
      </c>
      <c r="R36" t="s">
        <v>134</v>
      </c>
      <c r="S36" s="5">
        <v>16702332200</v>
      </c>
      <c r="U36">
        <v>45399</v>
      </c>
      <c r="V36" t="s">
        <v>120</v>
      </c>
      <c r="X36" t="s">
        <v>3266</v>
      </c>
      <c r="Y36" t="s">
        <v>3267</v>
      </c>
      <c r="Z36" t="s">
        <v>3268</v>
      </c>
      <c r="AA36" t="s">
        <v>3269</v>
      </c>
      <c r="AB36" t="s">
        <v>3270</v>
      </c>
      <c r="AC36" t="s">
        <v>115</v>
      </c>
      <c r="AD36" t="s">
        <v>3271</v>
      </c>
      <c r="AE36" t="s">
        <v>117</v>
      </c>
      <c r="AF36" s="4">
        <v>96950</v>
      </c>
      <c r="AG36" t="s">
        <v>118</v>
      </c>
      <c r="AH36" t="s">
        <v>134</v>
      </c>
      <c r="AI36" s="5">
        <v>16702332200</v>
      </c>
      <c r="AK36" t="s">
        <v>3272</v>
      </c>
      <c r="BC36" t="str">
        <f>"27-1024.00"</f>
        <v>27-1024.00</v>
      </c>
      <c r="BD36" t="s">
        <v>3079</v>
      </c>
      <c r="BE36" t="s">
        <v>3273</v>
      </c>
      <c r="BF36" t="s">
        <v>3274</v>
      </c>
      <c r="BG36">
        <v>1</v>
      </c>
      <c r="BH36">
        <v>1</v>
      </c>
      <c r="BI36" s="1">
        <v>44470</v>
      </c>
      <c r="BJ36" s="1">
        <v>44834</v>
      </c>
      <c r="BK36" s="1">
        <v>44481</v>
      </c>
      <c r="BL36" s="1">
        <v>44834</v>
      </c>
      <c r="BM36">
        <v>35</v>
      </c>
      <c r="BN36">
        <v>0</v>
      </c>
      <c r="BO36">
        <v>6</v>
      </c>
      <c r="BP36">
        <v>6</v>
      </c>
      <c r="BQ36">
        <v>6</v>
      </c>
      <c r="BR36">
        <v>6</v>
      </c>
      <c r="BS36">
        <v>6</v>
      </c>
      <c r="BT36">
        <v>5</v>
      </c>
      <c r="BU36" t="str">
        <f>"10:00 AM"</f>
        <v>10:00 AM</v>
      </c>
      <c r="BV36" t="str">
        <f>"5:00 PM"</f>
        <v>5:00 PM</v>
      </c>
      <c r="BW36" t="s">
        <v>504</v>
      </c>
      <c r="BX36">
        <v>0</v>
      </c>
      <c r="BY36">
        <v>12</v>
      </c>
      <c r="BZ36" t="s">
        <v>111</v>
      </c>
      <c r="CB36" t="s">
        <v>3275</v>
      </c>
      <c r="CC36" t="s">
        <v>3270</v>
      </c>
      <c r="CD36" t="s">
        <v>3265</v>
      </c>
      <c r="CE36" t="s">
        <v>140</v>
      </c>
      <c r="CF36" t="s">
        <v>117</v>
      </c>
      <c r="CG36" s="4">
        <v>96950</v>
      </c>
      <c r="CH36" s="3">
        <v>8.93</v>
      </c>
      <c r="CI36" s="3">
        <v>8.93</v>
      </c>
      <c r="CJ36" s="3">
        <v>13.4</v>
      </c>
      <c r="CK36" s="3">
        <v>13.4</v>
      </c>
      <c r="CL36" t="s">
        <v>131</v>
      </c>
      <c r="CM36" t="s">
        <v>670</v>
      </c>
      <c r="CN36" t="s">
        <v>132</v>
      </c>
      <c r="CP36" t="s">
        <v>111</v>
      </c>
      <c r="CQ36" t="s">
        <v>133</v>
      </c>
      <c r="CR36" t="s">
        <v>111</v>
      </c>
      <c r="CS36" t="s">
        <v>133</v>
      </c>
      <c r="CT36" t="s">
        <v>134</v>
      </c>
      <c r="CU36" t="s">
        <v>133</v>
      </c>
      <c r="CV36" t="s">
        <v>134</v>
      </c>
      <c r="CW36" t="s">
        <v>153</v>
      </c>
      <c r="CX36" s="5">
        <v>16702332200</v>
      </c>
      <c r="CY36" t="s">
        <v>3272</v>
      </c>
      <c r="CZ36" t="s">
        <v>134</v>
      </c>
      <c r="DA36" t="s">
        <v>133</v>
      </c>
      <c r="DB36" t="s">
        <v>111</v>
      </c>
    </row>
    <row r="37" spans="1:111" ht="15" customHeight="1" x14ac:dyDescent="0.35">
      <c r="A37" t="s">
        <v>3864</v>
      </c>
      <c r="B37" t="s">
        <v>137</v>
      </c>
      <c r="C37" s="1">
        <v>44425.379217013891</v>
      </c>
      <c r="D37" s="1">
        <v>44481</v>
      </c>
      <c r="E37" t="s">
        <v>199</v>
      </c>
      <c r="F37" s="1">
        <v>44468.833333333336</v>
      </c>
      <c r="G37" t="s">
        <v>111</v>
      </c>
      <c r="H37" t="s">
        <v>133</v>
      </c>
      <c r="I37" t="s">
        <v>111</v>
      </c>
      <c r="J37" t="s">
        <v>3865</v>
      </c>
      <c r="K37" t="s">
        <v>3866</v>
      </c>
      <c r="L37" t="s">
        <v>3867</v>
      </c>
      <c r="M37" t="s">
        <v>496</v>
      </c>
      <c r="N37" t="s">
        <v>140</v>
      </c>
      <c r="O37" t="s">
        <v>117</v>
      </c>
      <c r="P37" s="4">
        <v>96950</v>
      </c>
      <c r="Q37" t="s">
        <v>118</v>
      </c>
      <c r="S37" s="5">
        <v>16702351827</v>
      </c>
      <c r="U37">
        <v>423120</v>
      </c>
      <c r="V37" t="s">
        <v>120</v>
      </c>
      <c r="X37" t="s">
        <v>3868</v>
      </c>
      <c r="Y37" t="s">
        <v>238</v>
      </c>
      <c r="Z37" t="s">
        <v>3869</v>
      </c>
      <c r="AA37" t="s">
        <v>168</v>
      </c>
      <c r="AB37" t="s">
        <v>3870</v>
      </c>
      <c r="AC37" t="s">
        <v>496</v>
      </c>
      <c r="AD37" t="s">
        <v>140</v>
      </c>
      <c r="AE37" t="s">
        <v>117</v>
      </c>
      <c r="AF37" s="4">
        <v>96950</v>
      </c>
      <c r="AG37" t="s">
        <v>118</v>
      </c>
      <c r="AI37" s="5">
        <v>16706702351</v>
      </c>
      <c r="AK37" t="s">
        <v>1046</v>
      </c>
      <c r="BC37" t="str">
        <f>"49-3023.01"</f>
        <v>49-3023.01</v>
      </c>
      <c r="BD37" t="s">
        <v>1238</v>
      </c>
      <c r="BE37" t="s">
        <v>3871</v>
      </c>
      <c r="BF37" t="s">
        <v>3872</v>
      </c>
      <c r="BG37">
        <v>2</v>
      </c>
      <c r="BH37">
        <v>2</v>
      </c>
      <c r="BI37" s="1">
        <v>44470</v>
      </c>
      <c r="BJ37" s="1">
        <v>44834</v>
      </c>
      <c r="BK37" s="1">
        <v>44481</v>
      </c>
      <c r="BL37" s="1">
        <v>44834</v>
      </c>
      <c r="BM37">
        <v>35</v>
      </c>
      <c r="BN37">
        <v>0</v>
      </c>
      <c r="BO37">
        <v>7</v>
      </c>
      <c r="BP37">
        <v>7</v>
      </c>
      <c r="BQ37">
        <v>7</v>
      </c>
      <c r="BR37">
        <v>7</v>
      </c>
      <c r="BS37">
        <v>7</v>
      </c>
      <c r="BT37">
        <v>0</v>
      </c>
      <c r="BU37" t="str">
        <f>"8:00 AM"</f>
        <v>8:00 AM</v>
      </c>
      <c r="BV37" t="str">
        <f>"4:00 PM"</f>
        <v>4:00 PM</v>
      </c>
      <c r="BW37" t="s">
        <v>150</v>
      </c>
      <c r="BX37">
        <v>0</v>
      </c>
      <c r="BY37">
        <v>12</v>
      </c>
      <c r="BZ37" t="s">
        <v>111</v>
      </c>
      <c r="CB37" t="s">
        <v>3873</v>
      </c>
      <c r="CC37" t="s">
        <v>496</v>
      </c>
      <c r="CD37" t="s">
        <v>3867</v>
      </c>
      <c r="CE37" t="s">
        <v>140</v>
      </c>
      <c r="CF37" t="s">
        <v>117</v>
      </c>
      <c r="CG37" s="4">
        <v>96950</v>
      </c>
      <c r="CH37" s="3">
        <v>8.35</v>
      </c>
      <c r="CI37" s="3">
        <v>8.35</v>
      </c>
      <c r="CJ37" s="3">
        <v>12.52</v>
      </c>
      <c r="CK37" s="3">
        <v>12.52</v>
      </c>
      <c r="CL37" t="s">
        <v>131</v>
      </c>
      <c r="CM37" t="s">
        <v>1053</v>
      </c>
      <c r="CN37" t="s">
        <v>132</v>
      </c>
      <c r="CP37" t="s">
        <v>111</v>
      </c>
      <c r="CQ37" t="s">
        <v>133</v>
      </c>
      <c r="CR37" t="s">
        <v>133</v>
      </c>
      <c r="CS37" t="s">
        <v>133</v>
      </c>
      <c r="CT37" t="s">
        <v>134</v>
      </c>
      <c r="CU37" t="s">
        <v>133</v>
      </c>
      <c r="CV37" t="s">
        <v>134</v>
      </c>
      <c r="CW37" t="s">
        <v>1054</v>
      </c>
      <c r="CX37" s="5">
        <v>16707837461</v>
      </c>
      <c r="CY37" t="s">
        <v>1046</v>
      </c>
      <c r="CZ37" t="s">
        <v>259</v>
      </c>
      <c r="DA37" t="s">
        <v>133</v>
      </c>
      <c r="DB37" t="s">
        <v>111</v>
      </c>
    </row>
    <row r="38" spans="1:111" ht="15" customHeight="1" x14ac:dyDescent="0.35">
      <c r="A38" t="s">
        <v>2474</v>
      </c>
      <c r="B38" t="s">
        <v>137</v>
      </c>
      <c r="C38" s="1">
        <v>44433.741263425924</v>
      </c>
      <c r="D38" s="1">
        <v>44481</v>
      </c>
      <c r="E38" t="s">
        <v>110</v>
      </c>
      <c r="G38" t="s">
        <v>133</v>
      </c>
      <c r="H38" t="s">
        <v>111</v>
      </c>
      <c r="I38" t="s">
        <v>111</v>
      </c>
      <c r="J38" t="s">
        <v>2475</v>
      </c>
      <c r="K38" t="s">
        <v>2476</v>
      </c>
      <c r="L38" t="s">
        <v>917</v>
      </c>
      <c r="M38" t="s">
        <v>918</v>
      </c>
      <c r="N38" t="s">
        <v>140</v>
      </c>
      <c r="O38" t="s">
        <v>117</v>
      </c>
      <c r="P38" s="4">
        <v>96950</v>
      </c>
      <c r="Q38" t="s">
        <v>118</v>
      </c>
      <c r="S38" s="5">
        <v>16702874018</v>
      </c>
      <c r="U38">
        <v>722511</v>
      </c>
      <c r="V38" t="s">
        <v>120</v>
      </c>
      <c r="X38" t="s">
        <v>919</v>
      </c>
      <c r="Y38" t="s">
        <v>920</v>
      </c>
      <c r="Z38" t="s">
        <v>921</v>
      </c>
      <c r="AA38" t="s">
        <v>168</v>
      </c>
      <c r="AB38" t="s">
        <v>917</v>
      </c>
      <c r="AC38" t="s">
        <v>918</v>
      </c>
      <c r="AD38" t="s">
        <v>140</v>
      </c>
      <c r="AE38" t="s">
        <v>117</v>
      </c>
      <c r="AF38" s="4">
        <v>96950</v>
      </c>
      <c r="AG38" t="s">
        <v>118</v>
      </c>
      <c r="AI38" s="5">
        <v>16702874018</v>
      </c>
      <c r="AK38" t="s">
        <v>923</v>
      </c>
      <c r="BC38" t="str">
        <f>"51-3011.00"</f>
        <v>51-3011.00</v>
      </c>
      <c r="BD38" t="s">
        <v>985</v>
      </c>
      <c r="BE38" t="s">
        <v>2477</v>
      </c>
      <c r="BF38" t="s">
        <v>2478</v>
      </c>
      <c r="BG38">
        <v>2</v>
      </c>
      <c r="BH38">
        <v>2</v>
      </c>
      <c r="BI38" s="1">
        <v>44470</v>
      </c>
      <c r="BJ38" s="1">
        <v>44834</v>
      </c>
      <c r="BK38" s="1">
        <v>44481</v>
      </c>
      <c r="BL38" s="1">
        <v>44834</v>
      </c>
      <c r="BM38">
        <v>40</v>
      </c>
      <c r="BN38">
        <v>8</v>
      </c>
      <c r="BO38">
        <v>0</v>
      </c>
      <c r="BP38">
        <v>8</v>
      </c>
      <c r="BQ38">
        <v>8</v>
      </c>
      <c r="BR38">
        <v>0</v>
      </c>
      <c r="BS38">
        <v>8</v>
      </c>
      <c r="BT38">
        <v>8</v>
      </c>
      <c r="BU38" t="str">
        <f>"6:00 AM"</f>
        <v>6:00 AM</v>
      </c>
      <c r="BV38" t="str">
        <f>"3:00 PM"</f>
        <v>3:00 PM</v>
      </c>
      <c r="BW38" t="s">
        <v>150</v>
      </c>
      <c r="BX38">
        <v>0</v>
      </c>
      <c r="BY38">
        <v>12</v>
      </c>
      <c r="BZ38" t="s">
        <v>111</v>
      </c>
      <c r="CB38" t="s">
        <v>2479</v>
      </c>
      <c r="CC38" t="s">
        <v>917</v>
      </c>
      <c r="CD38" t="s">
        <v>918</v>
      </c>
      <c r="CE38" t="s">
        <v>140</v>
      </c>
      <c r="CF38" t="s">
        <v>117</v>
      </c>
      <c r="CG38" s="4">
        <v>96950</v>
      </c>
      <c r="CH38" s="3">
        <v>7.96</v>
      </c>
      <c r="CI38" s="3">
        <v>7.96</v>
      </c>
      <c r="CJ38" s="3">
        <v>11.94</v>
      </c>
      <c r="CK38" s="3">
        <v>11.94</v>
      </c>
      <c r="CL38" t="s">
        <v>131</v>
      </c>
      <c r="CN38" t="s">
        <v>132</v>
      </c>
      <c r="CP38" t="s">
        <v>111</v>
      </c>
      <c r="CQ38" t="s">
        <v>133</v>
      </c>
      <c r="CR38" t="s">
        <v>111</v>
      </c>
      <c r="CS38" t="s">
        <v>133</v>
      </c>
      <c r="CT38" t="s">
        <v>134</v>
      </c>
      <c r="CU38" t="s">
        <v>133</v>
      </c>
      <c r="CV38" t="s">
        <v>134</v>
      </c>
      <c r="CW38" t="s">
        <v>2480</v>
      </c>
      <c r="CX38" s="5">
        <v>16702874018</v>
      </c>
      <c r="CY38" t="s">
        <v>923</v>
      </c>
      <c r="CZ38" t="s">
        <v>134</v>
      </c>
      <c r="DA38" t="s">
        <v>133</v>
      </c>
      <c r="DB38" t="s">
        <v>111</v>
      </c>
    </row>
    <row r="39" spans="1:111" ht="15" customHeight="1" x14ac:dyDescent="0.35">
      <c r="A39" t="s">
        <v>530</v>
      </c>
      <c r="B39" t="s">
        <v>137</v>
      </c>
      <c r="C39" s="1">
        <v>44438.922575925928</v>
      </c>
      <c r="D39" s="1">
        <v>44481</v>
      </c>
      <c r="E39" t="s">
        <v>110</v>
      </c>
      <c r="G39" t="s">
        <v>111</v>
      </c>
      <c r="H39" t="s">
        <v>111</v>
      </c>
      <c r="I39" t="s">
        <v>111</v>
      </c>
      <c r="J39" t="s">
        <v>531</v>
      </c>
      <c r="K39" t="s">
        <v>532</v>
      </c>
      <c r="L39" t="s">
        <v>533</v>
      </c>
      <c r="N39" t="s">
        <v>534</v>
      </c>
      <c r="O39" t="s">
        <v>117</v>
      </c>
      <c r="P39" s="4">
        <v>96950</v>
      </c>
      <c r="Q39" t="s">
        <v>118</v>
      </c>
      <c r="S39" s="5">
        <v>16702332288</v>
      </c>
      <c r="U39">
        <v>812112</v>
      </c>
      <c r="V39" t="s">
        <v>120</v>
      </c>
      <c r="X39" t="s">
        <v>535</v>
      </c>
      <c r="Y39" t="s">
        <v>536</v>
      </c>
      <c r="Z39" t="s">
        <v>537</v>
      </c>
      <c r="AA39" t="s">
        <v>168</v>
      </c>
      <c r="AB39" t="s">
        <v>533</v>
      </c>
      <c r="AD39" t="s">
        <v>534</v>
      </c>
      <c r="AE39" t="s">
        <v>117</v>
      </c>
      <c r="AF39" s="4">
        <v>96950</v>
      </c>
      <c r="AG39" t="s">
        <v>118</v>
      </c>
      <c r="AI39" s="5">
        <v>16702332288</v>
      </c>
      <c r="AK39" t="s">
        <v>538</v>
      </c>
      <c r="BC39" t="str">
        <f>"39-5012.00"</f>
        <v>39-5012.00</v>
      </c>
      <c r="BD39" t="s">
        <v>539</v>
      </c>
      <c r="BE39" t="s">
        <v>540</v>
      </c>
      <c r="BF39" t="s">
        <v>541</v>
      </c>
      <c r="BG39">
        <v>6</v>
      </c>
      <c r="BH39">
        <v>6</v>
      </c>
      <c r="BI39" s="1">
        <v>44470</v>
      </c>
      <c r="BJ39" s="1">
        <v>44834</v>
      </c>
      <c r="BK39" s="1">
        <v>44481</v>
      </c>
      <c r="BL39" s="1">
        <v>44834</v>
      </c>
      <c r="BM39">
        <v>35</v>
      </c>
      <c r="BN39">
        <v>0</v>
      </c>
      <c r="BO39">
        <v>7</v>
      </c>
      <c r="BP39">
        <v>7</v>
      </c>
      <c r="BQ39">
        <v>7</v>
      </c>
      <c r="BR39">
        <v>7</v>
      </c>
      <c r="BS39">
        <v>7</v>
      </c>
      <c r="BT39">
        <v>0</v>
      </c>
      <c r="BU39" t="str">
        <f>"10:00 AM"</f>
        <v>10:00 AM</v>
      </c>
      <c r="BV39" t="str">
        <f>"7:00 PM"</f>
        <v>7:00 PM</v>
      </c>
      <c r="BW39" t="s">
        <v>150</v>
      </c>
      <c r="BX39">
        <v>0</v>
      </c>
      <c r="BY39">
        <v>12</v>
      </c>
      <c r="BZ39" t="s">
        <v>111</v>
      </c>
      <c r="CB39" t="s">
        <v>542</v>
      </c>
      <c r="CC39" t="s">
        <v>533</v>
      </c>
      <c r="CD39" t="s">
        <v>543</v>
      </c>
      <c r="CE39" t="s">
        <v>534</v>
      </c>
      <c r="CF39" t="s">
        <v>117</v>
      </c>
      <c r="CG39" s="4">
        <v>96950</v>
      </c>
      <c r="CH39" s="3">
        <v>7.52</v>
      </c>
      <c r="CI39" s="3">
        <v>7.52</v>
      </c>
      <c r="CJ39" s="3">
        <v>11.28</v>
      </c>
      <c r="CK39" s="3">
        <v>11.28</v>
      </c>
      <c r="CL39" t="s">
        <v>131</v>
      </c>
      <c r="CM39" t="s">
        <v>542</v>
      </c>
      <c r="CN39" t="s">
        <v>132</v>
      </c>
      <c r="CP39" t="s">
        <v>111</v>
      </c>
      <c r="CQ39" t="s">
        <v>133</v>
      </c>
      <c r="CR39" t="s">
        <v>111</v>
      </c>
      <c r="CS39" t="s">
        <v>133</v>
      </c>
      <c r="CT39" t="s">
        <v>134</v>
      </c>
      <c r="CU39" t="s">
        <v>133</v>
      </c>
      <c r="CV39" t="s">
        <v>134</v>
      </c>
      <c r="CW39" t="s">
        <v>544</v>
      </c>
      <c r="CX39" s="5">
        <v>16702332288</v>
      </c>
      <c r="CY39" t="s">
        <v>538</v>
      </c>
      <c r="CZ39" t="s">
        <v>134</v>
      </c>
      <c r="DA39" t="s">
        <v>133</v>
      </c>
      <c r="DB39" t="s">
        <v>111</v>
      </c>
    </row>
    <row r="40" spans="1:111" ht="15" customHeight="1" x14ac:dyDescent="0.35">
      <c r="A40" t="s">
        <v>3030</v>
      </c>
      <c r="B40" t="s">
        <v>159</v>
      </c>
      <c r="C40" s="1">
        <v>44400.104830902776</v>
      </c>
      <c r="D40" s="1">
        <v>44481</v>
      </c>
      <c r="E40" t="s">
        <v>110</v>
      </c>
      <c r="G40" t="s">
        <v>111</v>
      </c>
      <c r="H40" t="s">
        <v>111</v>
      </c>
      <c r="I40" t="s">
        <v>111</v>
      </c>
      <c r="J40" t="s">
        <v>3031</v>
      </c>
      <c r="K40" t="s">
        <v>3032</v>
      </c>
      <c r="L40" t="s">
        <v>818</v>
      </c>
      <c r="N40" t="s">
        <v>115</v>
      </c>
      <c r="O40" t="s">
        <v>117</v>
      </c>
      <c r="P40" s="4">
        <v>96950</v>
      </c>
      <c r="Q40" t="s">
        <v>118</v>
      </c>
      <c r="S40" s="5">
        <v>16702336927</v>
      </c>
      <c r="U40">
        <v>236220</v>
      </c>
      <c r="V40" t="s">
        <v>120</v>
      </c>
      <c r="X40" t="s">
        <v>819</v>
      </c>
      <c r="Y40" t="s">
        <v>820</v>
      </c>
      <c r="Z40" t="s">
        <v>821</v>
      </c>
      <c r="AA40" t="s">
        <v>606</v>
      </c>
      <c r="AB40" t="s">
        <v>947</v>
      </c>
      <c r="AD40" t="s">
        <v>115</v>
      </c>
      <c r="AE40" t="s">
        <v>117</v>
      </c>
      <c r="AF40" s="4">
        <v>96950</v>
      </c>
      <c r="AG40" t="s">
        <v>118</v>
      </c>
      <c r="AI40" s="5">
        <v>16702336927</v>
      </c>
      <c r="AK40" t="s">
        <v>823</v>
      </c>
      <c r="BC40" t="str">
        <f>"17-3011.01"</f>
        <v>17-3011.01</v>
      </c>
      <c r="BD40" t="s">
        <v>1327</v>
      </c>
      <c r="BE40" t="s">
        <v>3033</v>
      </c>
      <c r="BF40" t="s">
        <v>1837</v>
      </c>
      <c r="BG40">
        <v>2</v>
      </c>
      <c r="BI40" s="1">
        <v>44501</v>
      </c>
      <c r="BJ40" s="1">
        <v>44865</v>
      </c>
      <c r="BM40">
        <v>40</v>
      </c>
      <c r="BN40">
        <v>0</v>
      </c>
      <c r="BO40">
        <v>8</v>
      </c>
      <c r="BP40">
        <v>8</v>
      </c>
      <c r="BQ40">
        <v>8</v>
      </c>
      <c r="BR40">
        <v>8</v>
      </c>
      <c r="BS40">
        <v>8</v>
      </c>
      <c r="BT40">
        <v>0</v>
      </c>
      <c r="BU40" t="str">
        <f>"7:30 AM"</f>
        <v>7:30 AM</v>
      </c>
      <c r="BV40" t="str">
        <f>"4:30 PM"</f>
        <v>4:30 PM</v>
      </c>
      <c r="BW40" t="s">
        <v>129</v>
      </c>
      <c r="BX40">
        <v>0</v>
      </c>
      <c r="BY40">
        <v>24</v>
      </c>
      <c r="BZ40" t="s">
        <v>111</v>
      </c>
      <c r="CB40" t="s">
        <v>3034</v>
      </c>
      <c r="CC40" t="s">
        <v>818</v>
      </c>
      <c r="CE40" t="s">
        <v>115</v>
      </c>
      <c r="CF40" t="s">
        <v>117</v>
      </c>
      <c r="CG40" s="4">
        <v>96950</v>
      </c>
      <c r="CH40" s="3">
        <v>15.95</v>
      </c>
      <c r="CI40" s="3">
        <v>15.95</v>
      </c>
      <c r="CJ40" s="3">
        <v>0</v>
      </c>
      <c r="CK40" s="3">
        <v>0</v>
      </c>
      <c r="CL40" t="s">
        <v>131</v>
      </c>
      <c r="CN40" t="s">
        <v>132</v>
      </c>
      <c r="CP40" t="s">
        <v>111</v>
      </c>
      <c r="CQ40" t="s">
        <v>133</v>
      </c>
      <c r="CR40" t="s">
        <v>111</v>
      </c>
      <c r="CS40" t="s">
        <v>111</v>
      </c>
      <c r="CT40" t="s">
        <v>134</v>
      </c>
      <c r="CU40" t="s">
        <v>133</v>
      </c>
      <c r="CV40" t="s">
        <v>134</v>
      </c>
      <c r="CW40" t="s">
        <v>826</v>
      </c>
      <c r="CX40" s="5">
        <v>16702336927</v>
      </c>
      <c r="CY40" t="s">
        <v>823</v>
      </c>
      <c r="CZ40" t="s">
        <v>134</v>
      </c>
      <c r="DA40" t="s">
        <v>133</v>
      </c>
      <c r="DB40" t="s">
        <v>111</v>
      </c>
    </row>
    <row r="41" spans="1:111" ht="15" customHeight="1" x14ac:dyDescent="0.35">
      <c r="A41" t="s">
        <v>2164</v>
      </c>
      <c r="B41" t="s">
        <v>159</v>
      </c>
      <c r="C41" s="1">
        <v>44404.328555324071</v>
      </c>
      <c r="D41" s="1">
        <v>44481</v>
      </c>
      <c r="E41" t="s">
        <v>110</v>
      </c>
      <c r="G41" t="s">
        <v>133</v>
      </c>
      <c r="H41" t="s">
        <v>111</v>
      </c>
      <c r="I41" t="s">
        <v>111</v>
      </c>
      <c r="J41" t="s">
        <v>1734</v>
      </c>
      <c r="L41" t="s">
        <v>2165</v>
      </c>
      <c r="N41" t="s">
        <v>140</v>
      </c>
      <c r="O41" t="s">
        <v>117</v>
      </c>
      <c r="P41" s="4">
        <v>96950</v>
      </c>
      <c r="Q41" t="s">
        <v>118</v>
      </c>
      <c r="S41" s="5">
        <v>16702875531</v>
      </c>
      <c r="U41">
        <v>44511</v>
      </c>
      <c r="V41" t="s">
        <v>120</v>
      </c>
      <c r="X41" t="s">
        <v>1736</v>
      </c>
      <c r="Y41" t="s">
        <v>2166</v>
      </c>
      <c r="Z41" t="s">
        <v>134</v>
      </c>
      <c r="AA41" t="s">
        <v>351</v>
      </c>
      <c r="AB41" t="s">
        <v>2165</v>
      </c>
      <c r="AD41" t="s">
        <v>140</v>
      </c>
      <c r="AE41" t="s">
        <v>117</v>
      </c>
      <c r="AF41" s="4">
        <v>96950</v>
      </c>
      <c r="AG41" t="s">
        <v>118</v>
      </c>
      <c r="AI41" s="5">
        <v>16702875531</v>
      </c>
      <c r="AK41" t="s">
        <v>1738</v>
      </c>
      <c r="BC41" t="str">
        <f>"13-2011.01"</f>
        <v>13-2011.01</v>
      </c>
      <c r="BD41" t="s">
        <v>1781</v>
      </c>
      <c r="BE41" t="s">
        <v>2167</v>
      </c>
      <c r="BF41" t="s">
        <v>1783</v>
      </c>
      <c r="BG41">
        <v>1</v>
      </c>
      <c r="BI41" s="1">
        <v>44470</v>
      </c>
      <c r="BJ41" s="1">
        <v>45565</v>
      </c>
      <c r="BM41">
        <v>35</v>
      </c>
      <c r="BN41">
        <v>0</v>
      </c>
      <c r="BO41">
        <v>7</v>
      </c>
      <c r="BP41">
        <v>7</v>
      </c>
      <c r="BQ41">
        <v>7</v>
      </c>
      <c r="BR41">
        <v>7</v>
      </c>
      <c r="BS41">
        <v>7</v>
      </c>
      <c r="BT41">
        <v>0</v>
      </c>
      <c r="BU41" t="str">
        <f>"9:00 AM"</f>
        <v>9:00 AM</v>
      </c>
      <c r="BV41" t="str">
        <f>"5:00 PM"</f>
        <v>5:00 PM</v>
      </c>
      <c r="BW41" t="s">
        <v>504</v>
      </c>
      <c r="BX41">
        <v>0</v>
      </c>
      <c r="BY41">
        <v>48</v>
      </c>
      <c r="BZ41" t="s">
        <v>111</v>
      </c>
      <c r="CB41" t="s">
        <v>2168</v>
      </c>
      <c r="CC41" t="s">
        <v>1735</v>
      </c>
      <c r="CE41" t="s">
        <v>140</v>
      </c>
      <c r="CF41" t="s">
        <v>117</v>
      </c>
      <c r="CG41" s="4">
        <v>96950</v>
      </c>
      <c r="CH41" s="3">
        <v>15.29</v>
      </c>
      <c r="CI41" s="3">
        <v>15.29</v>
      </c>
      <c r="CJ41" s="3">
        <v>22.94</v>
      </c>
      <c r="CK41" s="3">
        <v>22.94</v>
      </c>
      <c r="CL41" t="s">
        <v>131</v>
      </c>
      <c r="CM41" t="s">
        <v>119</v>
      </c>
      <c r="CN41" t="s">
        <v>132</v>
      </c>
      <c r="CP41" t="s">
        <v>111</v>
      </c>
      <c r="CQ41" t="s">
        <v>133</v>
      </c>
      <c r="CR41" t="s">
        <v>111</v>
      </c>
      <c r="CS41" t="s">
        <v>133</v>
      </c>
      <c r="CT41" t="s">
        <v>134</v>
      </c>
      <c r="CU41" t="s">
        <v>133</v>
      </c>
      <c r="CV41" t="s">
        <v>134</v>
      </c>
      <c r="CW41" t="s">
        <v>1741</v>
      </c>
      <c r="CX41" s="5">
        <v>16702345552</v>
      </c>
      <c r="CY41" t="s">
        <v>1738</v>
      </c>
      <c r="CZ41" t="s">
        <v>119</v>
      </c>
      <c r="DA41" t="s">
        <v>133</v>
      </c>
      <c r="DB41" t="s">
        <v>111</v>
      </c>
    </row>
    <row r="42" spans="1:111" ht="15" customHeight="1" x14ac:dyDescent="0.35">
      <c r="A42" t="s">
        <v>1726</v>
      </c>
      <c r="B42" t="s">
        <v>159</v>
      </c>
      <c r="C42" s="1">
        <v>44406.828196875002</v>
      </c>
      <c r="D42" s="1">
        <v>44481</v>
      </c>
      <c r="E42" t="s">
        <v>110</v>
      </c>
      <c r="G42" t="s">
        <v>111</v>
      </c>
      <c r="H42" t="s">
        <v>111</v>
      </c>
      <c r="I42" t="s">
        <v>111</v>
      </c>
      <c r="J42" t="s">
        <v>1727</v>
      </c>
      <c r="L42" t="s">
        <v>1728</v>
      </c>
      <c r="N42" t="s">
        <v>140</v>
      </c>
      <c r="O42" t="s">
        <v>117</v>
      </c>
      <c r="P42" s="4">
        <v>96950</v>
      </c>
      <c r="Q42" t="s">
        <v>118</v>
      </c>
      <c r="S42" s="5">
        <v>16702357690</v>
      </c>
      <c r="U42">
        <v>444130</v>
      </c>
      <c r="V42" t="s">
        <v>120</v>
      </c>
      <c r="X42" t="s">
        <v>187</v>
      </c>
      <c r="Y42" t="s">
        <v>188</v>
      </c>
      <c r="AA42" t="s">
        <v>281</v>
      </c>
      <c r="AB42" t="s">
        <v>1728</v>
      </c>
      <c r="AD42" t="s">
        <v>140</v>
      </c>
      <c r="AE42" t="s">
        <v>117</v>
      </c>
      <c r="AF42" s="4">
        <v>96950</v>
      </c>
      <c r="AG42" t="s">
        <v>118</v>
      </c>
      <c r="AI42" s="5">
        <v>16702357690</v>
      </c>
      <c r="AK42" t="s">
        <v>185</v>
      </c>
      <c r="BC42" t="str">
        <f>"37-2011.00"</f>
        <v>37-2011.00</v>
      </c>
      <c r="BD42" t="s">
        <v>284</v>
      </c>
      <c r="BE42" t="s">
        <v>1729</v>
      </c>
      <c r="BF42" t="s">
        <v>861</v>
      </c>
      <c r="BG42">
        <v>1</v>
      </c>
      <c r="BI42" s="1">
        <v>44470</v>
      </c>
      <c r="BJ42" s="1">
        <v>44834</v>
      </c>
      <c r="BM42">
        <v>35</v>
      </c>
      <c r="BN42">
        <v>0</v>
      </c>
      <c r="BO42">
        <v>7</v>
      </c>
      <c r="BP42">
        <v>7</v>
      </c>
      <c r="BQ42">
        <v>7</v>
      </c>
      <c r="BR42">
        <v>7</v>
      </c>
      <c r="BS42">
        <v>7</v>
      </c>
      <c r="BT42">
        <v>0</v>
      </c>
      <c r="BU42" t="str">
        <f>"9:00 AM"</f>
        <v>9:00 AM</v>
      </c>
      <c r="BV42" t="str">
        <f>"5:00 PM"</f>
        <v>5:00 PM</v>
      </c>
      <c r="BW42" t="s">
        <v>150</v>
      </c>
      <c r="BX42">
        <v>0</v>
      </c>
      <c r="BY42">
        <v>12</v>
      </c>
      <c r="BZ42" t="s">
        <v>111</v>
      </c>
      <c r="CB42" t="s">
        <v>1730</v>
      </c>
      <c r="CC42" t="s">
        <v>1731</v>
      </c>
      <c r="CE42" t="s">
        <v>140</v>
      </c>
      <c r="CF42" t="s">
        <v>117</v>
      </c>
      <c r="CG42" s="4">
        <v>96950</v>
      </c>
      <c r="CH42" s="3">
        <v>7.93</v>
      </c>
      <c r="CI42" s="3">
        <v>7.93</v>
      </c>
      <c r="CJ42" s="3">
        <v>11.9</v>
      </c>
      <c r="CK42" s="3">
        <v>11.9</v>
      </c>
      <c r="CL42" t="s">
        <v>131</v>
      </c>
      <c r="CN42" t="s">
        <v>132</v>
      </c>
      <c r="CP42" t="s">
        <v>111</v>
      </c>
      <c r="CQ42" t="s">
        <v>133</v>
      </c>
      <c r="CR42" t="s">
        <v>111</v>
      </c>
      <c r="CS42" t="s">
        <v>133</v>
      </c>
      <c r="CT42" t="s">
        <v>134</v>
      </c>
      <c r="CU42" t="s">
        <v>133</v>
      </c>
      <c r="CV42" t="s">
        <v>134</v>
      </c>
      <c r="CW42" t="s">
        <v>1732</v>
      </c>
      <c r="CX42" s="5">
        <v>16702357690</v>
      </c>
      <c r="CY42" t="s">
        <v>185</v>
      </c>
      <c r="CZ42" t="s">
        <v>134</v>
      </c>
      <c r="DA42" t="s">
        <v>133</v>
      </c>
      <c r="DB42" t="s">
        <v>111</v>
      </c>
    </row>
    <row r="43" spans="1:111" ht="15" customHeight="1" x14ac:dyDescent="0.35">
      <c r="A43" t="s">
        <v>2948</v>
      </c>
      <c r="B43" t="s">
        <v>159</v>
      </c>
      <c r="C43" s="1">
        <v>44411.055994675924</v>
      </c>
      <c r="D43" s="1">
        <v>44481</v>
      </c>
      <c r="E43" t="s">
        <v>199</v>
      </c>
      <c r="F43" s="1">
        <v>44468.833333333336</v>
      </c>
      <c r="G43" t="s">
        <v>133</v>
      </c>
      <c r="H43" t="s">
        <v>111</v>
      </c>
      <c r="I43" t="s">
        <v>111</v>
      </c>
      <c r="J43" t="s">
        <v>2949</v>
      </c>
      <c r="K43" t="s">
        <v>2950</v>
      </c>
      <c r="L43" t="s">
        <v>737</v>
      </c>
      <c r="N43" t="s">
        <v>140</v>
      </c>
      <c r="O43" t="s">
        <v>117</v>
      </c>
      <c r="P43" s="4">
        <v>96950</v>
      </c>
      <c r="Q43" t="s">
        <v>118</v>
      </c>
      <c r="R43" t="s">
        <v>140</v>
      </c>
      <c r="S43" s="5">
        <v>16702358641</v>
      </c>
      <c r="U43">
        <v>72251</v>
      </c>
      <c r="V43" t="s">
        <v>120</v>
      </c>
      <c r="X43" t="s">
        <v>738</v>
      </c>
      <c r="Y43" t="s">
        <v>2951</v>
      </c>
      <c r="Z43" t="s">
        <v>1394</v>
      </c>
      <c r="AA43" t="s">
        <v>168</v>
      </c>
      <c r="AB43" t="s">
        <v>737</v>
      </c>
      <c r="AD43" t="s">
        <v>140</v>
      </c>
      <c r="AE43" t="s">
        <v>117</v>
      </c>
      <c r="AF43" s="4">
        <v>96950</v>
      </c>
      <c r="AG43" t="s">
        <v>118</v>
      </c>
      <c r="AH43" t="s">
        <v>140</v>
      </c>
      <c r="AI43" s="5">
        <v>16702358641</v>
      </c>
      <c r="AK43" t="s">
        <v>2952</v>
      </c>
      <c r="BC43" t="str">
        <f>"13-2011.01"</f>
        <v>13-2011.01</v>
      </c>
      <c r="BD43" t="s">
        <v>1781</v>
      </c>
      <c r="BE43" t="s">
        <v>2953</v>
      </c>
      <c r="BF43" t="s">
        <v>1783</v>
      </c>
      <c r="BG43">
        <v>1</v>
      </c>
      <c r="BI43" s="1">
        <v>44470</v>
      </c>
      <c r="BJ43" s="1">
        <v>45565</v>
      </c>
      <c r="BM43">
        <v>35</v>
      </c>
      <c r="BN43">
        <v>0</v>
      </c>
      <c r="BO43">
        <v>7</v>
      </c>
      <c r="BP43">
        <v>7</v>
      </c>
      <c r="BQ43">
        <v>7</v>
      </c>
      <c r="BR43">
        <v>7</v>
      </c>
      <c r="BS43">
        <v>7</v>
      </c>
      <c r="BT43">
        <v>0</v>
      </c>
      <c r="BU43" t="str">
        <f>"9:00 AM"</f>
        <v>9:00 AM</v>
      </c>
      <c r="BV43" t="str">
        <f>"5:00 PM"</f>
        <v>5:00 PM</v>
      </c>
      <c r="BW43" t="s">
        <v>504</v>
      </c>
      <c r="BX43">
        <v>0</v>
      </c>
      <c r="BY43">
        <v>36</v>
      </c>
      <c r="BZ43" t="s">
        <v>111</v>
      </c>
      <c r="CB43" t="s">
        <v>2954</v>
      </c>
      <c r="CC43" t="s">
        <v>737</v>
      </c>
      <c r="CE43" t="s">
        <v>140</v>
      </c>
      <c r="CF43" t="s">
        <v>117</v>
      </c>
      <c r="CG43" s="4">
        <v>96950</v>
      </c>
      <c r="CH43" s="3">
        <v>14.85</v>
      </c>
      <c r="CI43" s="3">
        <v>14.9</v>
      </c>
      <c r="CJ43" s="3">
        <v>22.23</v>
      </c>
      <c r="CK43" s="3">
        <v>22.35</v>
      </c>
      <c r="CL43" t="s">
        <v>131</v>
      </c>
      <c r="CM43" t="s">
        <v>119</v>
      </c>
      <c r="CN43" t="s">
        <v>132</v>
      </c>
      <c r="CP43" t="s">
        <v>111</v>
      </c>
      <c r="CQ43" t="s">
        <v>133</v>
      </c>
      <c r="CR43" t="s">
        <v>111</v>
      </c>
      <c r="CS43" t="s">
        <v>111</v>
      </c>
      <c r="CT43" t="s">
        <v>134</v>
      </c>
      <c r="CU43" t="s">
        <v>133</v>
      </c>
      <c r="CV43" t="s">
        <v>134</v>
      </c>
      <c r="CW43" t="s">
        <v>745</v>
      </c>
      <c r="CX43" s="5">
        <v>16702358641</v>
      </c>
      <c r="CY43" t="s">
        <v>2952</v>
      </c>
      <c r="CZ43" t="s">
        <v>119</v>
      </c>
      <c r="DA43" t="s">
        <v>133</v>
      </c>
      <c r="DB43" t="s">
        <v>111</v>
      </c>
    </row>
    <row r="44" spans="1:111" ht="15" customHeight="1" x14ac:dyDescent="0.35">
      <c r="A44" t="s">
        <v>1991</v>
      </c>
      <c r="B44" t="s">
        <v>159</v>
      </c>
      <c r="C44" s="1">
        <v>44411.253140856483</v>
      </c>
      <c r="D44" s="1">
        <v>44481</v>
      </c>
      <c r="E44" t="s">
        <v>199</v>
      </c>
      <c r="F44" s="1">
        <v>44468.833333333336</v>
      </c>
      <c r="G44" t="s">
        <v>111</v>
      </c>
      <c r="H44" t="s">
        <v>111</v>
      </c>
      <c r="I44" t="s">
        <v>111</v>
      </c>
      <c r="J44" t="s">
        <v>1992</v>
      </c>
      <c r="K44" t="s">
        <v>1993</v>
      </c>
      <c r="L44" t="s">
        <v>1994</v>
      </c>
      <c r="N44" t="s">
        <v>140</v>
      </c>
      <c r="O44" t="s">
        <v>117</v>
      </c>
      <c r="P44" s="4">
        <v>96950</v>
      </c>
      <c r="Q44" t="s">
        <v>118</v>
      </c>
      <c r="S44" s="5">
        <v>16704845868</v>
      </c>
      <c r="U44">
        <v>4451</v>
      </c>
      <c r="V44" t="s">
        <v>120</v>
      </c>
      <c r="X44" t="s">
        <v>349</v>
      </c>
      <c r="Y44" t="s">
        <v>1995</v>
      </c>
      <c r="AA44" t="s">
        <v>1996</v>
      </c>
      <c r="AB44" t="s">
        <v>1994</v>
      </c>
      <c r="AD44" t="s">
        <v>140</v>
      </c>
      <c r="AE44" t="s">
        <v>117</v>
      </c>
      <c r="AF44" s="4">
        <v>96950</v>
      </c>
      <c r="AG44" t="s">
        <v>118</v>
      </c>
      <c r="AI44" s="5">
        <v>16704845868</v>
      </c>
      <c r="AK44" t="s">
        <v>1997</v>
      </c>
      <c r="BC44" t="str">
        <f>"41-1011.00"</f>
        <v>41-1011.00</v>
      </c>
      <c r="BD44" t="s">
        <v>210</v>
      </c>
      <c r="BE44" t="s">
        <v>1998</v>
      </c>
      <c r="BF44" t="s">
        <v>1999</v>
      </c>
      <c r="BG44">
        <v>2</v>
      </c>
      <c r="BI44" s="1">
        <v>44470</v>
      </c>
      <c r="BJ44" s="1">
        <v>44834</v>
      </c>
      <c r="BM44">
        <v>40</v>
      </c>
      <c r="BN44">
        <v>0</v>
      </c>
      <c r="BO44">
        <v>8</v>
      </c>
      <c r="BP44">
        <v>8</v>
      </c>
      <c r="BQ44">
        <v>8</v>
      </c>
      <c r="BR44">
        <v>8</v>
      </c>
      <c r="BS44">
        <v>8</v>
      </c>
      <c r="BT44">
        <v>0</v>
      </c>
      <c r="BU44" t="str">
        <f>"8:00 AM"</f>
        <v>8:00 AM</v>
      </c>
      <c r="BV44" t="str">
        <f>"5:00 PM"</f>
        <v>5:00 PM</v>
      </c>
      <c r="BW44" t="s">
        <v>150</v>
      </c>
      <c r="BX44">
        <v>0</v>
      </c>
      <c r="BY44">
        <v>12</v>
      </c>
      <c r="BZ44" t="s">
        <v>111</v>
      </c>
      <c r="CB44" t="s">
        <v>2000</v>
      </c>
      <c r="CC44" t="s">
        <v>2001</v>
      </c>
      <c r="CE44" t="s">
        <v>140</v>
      </c>
      <c r="CF44" t="s">
        <v>117</v>
      </c>
      <c r="CG44" s="4">
        <v>96950</v>
      </c>
      <c r="CH44" s="3">
        <v>10.050000000000001</v>
      </c>
      <c r="CI44" s="3">
        <v>10.050000000000001</v>
      </c>
      <c r="CJ44" s="3">
        <v>15.08</v>
      </c>
      <c r="CK44" s="3">
        <v>15.08</v>
      </c>
      <c r="CL44" t="s">
        <v>131</v>
      </c>
      <c r="CM44" t="s">
        <v>134</v>
      </c>
      <c r="CN44" t="s">
        <v>132</v>
      </c>
      <c r="CP44" t="s">
        <v>111</v>
      </c>
      <c r="CQ44" t="s">
        <v>133</v>
      </c>
      <c r="CR44" t="s">
        <v>111</v>
      </c>
      <c r="CS44" t="s">
        <v>133</v>
      </c>
      <c r="CT44" t="s">
        <v>134</v>
      </c>
      <c r="CU44" t="s">
        <v>133</v>
      </c>
      <c r="CV44" t="s">
        <v>134</v>
      </c>
      <c r="CW44" t="s">
        <v>2002</v>
      </c>
      <c r="CX44" s="5">
        <v>16704845868</v>
      </c>
      <c r="CY44" t="s">
        <v>1997</v>
      </c>
      <c r="CZ44" t="s">
        <v>134</v>
      </c>
      <c r="DA44" t="s">
        <v>133</v>
      </c>
      <c r="DB44" t="s">
        <v>111</v>
      </c>
    </row>
    <row r="45" spans="1:111" ht="15" customHeight="1" x14ac:dyDescent="0.35">
      <c r="A45" t="s">
        <v>1611</v>
      </c>
      <c r="B45" t="s">
        <v>159</v>
      </c>
      <c r="C45" s="1">
        <v>44412.616443749997</v>
      </c>
      <c r="D45" s="1">
        <v>44481</v>
      </c>
      <c r="E45" t="s">
        <v>199</v>
      </c>
      <c r="F45" s="1">
        <v>44468.833333333336</v>
      </c>
      <c r="G45" t="s">
        <v>111</v>
      </c>
      <c r="H45" t="s">
        <v>111</v>
      </c>
      <c r="I45" t="s">
        <v>111</v>
      </c>
      <c r="J45" t="s">
        <v>1612</v>
      </c>
      <c r="K45" t="s">
        <v>1613</v>
      </c>
      <c r="L45" t="s">
        <v>1614</v>
      </c>
      <c r="M45" t="s">
        <v>1615</v>
      </c>
      <c r="N45" t="s">
        <v>115</v>
      </c>
      <c r="O45" t="s">
        <v>117</v>
      </c>
      <c r="P45" s="4">
        <v>96950</v>
      </c>
      <c r="Q45" t="s">
        <v>118</v>
      </c>
      <c r="R45" t="s">
        <v>134</v>
      </c>
      <c r="S45" s="5">
        <v>16709891000</v>
      </c>
      <c r="U45">
        <v>8111</v>
      </c>
      <c r="V45" t="s">
        <v>120</v>
      </c>
      <c r="X45" t="s">
        <v>1616</v>
      </c>
      <c r="Y45" t="s">
        <v>1617</v>
      </c>
      <c r="Z45" t="s">
        <v>1618</v>
      </c>
      <c r="AA45" t="s">
        <v>1619</v>
      </c>
      <c r="AB45" t="s">
        <v>1620</v>
      </c>
      <c r="AC45" t="s">
        <v>1621</v>
      </c>
      <c r="AD45" t="s">
        <v>115</v>
      </c>
      <c r="AE45" t="s">
        <v>117</v>
      </c>
      <c r="AF45" s="4">
        <v>96950</v>
      </c>
      <c r="AG45" t="s">
        <v>118</v>
      </c>
      <c r="AH45" t="s">
        <v>134</v>
      </c>
      <c r="AI45" s="5">
        <v>16702880928</v>
      </c>
      <c r="AK45" t="s">
        <v>1622</v>
      </c>
      <c r="BC45" t="str">
        <f>"49-3023.01"</f>
        <v>49-3023.01</v>
      </c>
      <c r="BD45" t="s">
        <v>1238</v>
      </c>
      <c r="BE45" t="s">
        <v>1623</v>
      </c>
      <c r="BF45" t="s">
        <v>1624</v>
      </c>
      <c r="BG45">
        <v>3</v>
      </c>
      <c r="BI45" s="1">
        <v>44470</v>
      </c>
      <c r="BJ45" s="1">
        <v>44834</v>
      </c>
      <c r="BM45">
        <v>48</v>
      </c>
      <c r="BN45">
        <v>8</v>
      </c>
      <c r="BO45">
        <v>8</v>
      </c>
      <c r="BP45">
        <v>8</v>
      </c>
      <c r="BQ45">
        <v>8</v>
      </c>
      <c r="BR45">
        <v>8</v>
      </c>
      <c r="BS45">
        <v>8</v>
      </c>
      <c r="BT45">
        <v>0</v>
      </c>
      <c r="BU45" t="str">
        <f>"8:00 AM"</f>
        <v>8:00 AM</v>
      </c>
      <c r="BV45" t="str">
        <f>"5:00 PM"</f>
        <v>5:00 PM</v>
      </c>
      <c r="BW45" t="s">
        <v>150</v>
      </c>
      <c r="BX45">
        <v>0</v>
      </c>
      <c r="BY45">
        <v>24</v>
      </c>
      <c r="BZ45" t="s">
        <v>111</v>
      </c>
      <c r="CB45" t="s">
        <v>153</v>
      </c>
      <c r="CC45" t="s">
        <v>1625</v>
      </c>
      <c r="CD45" t="s">
        <v>1626</v>
      </c>
      <c r="CE45" t="s">
        <v>115</v>
      </c>
      <c r="CF45" t="s">
        <v>117</v>
      </c>
      <c r="CG45" s="4">
        <v>96950</v>
      </c>
      <c r="CH45" s="3">
        <v>8.35</v>
      </c>
      <c r="CI45" s="3">
        <v>8.35</v>
      </c>
      <c r="CJ45" s="3">
        <v>12.53</v>
      </c>
      <c r="CK45" s="3">
        <v>12.53</v>
      </c>
      <c r="CL45" t="s">
        <v>131</v>
      </c>
      <c r="CM45" t="s">
        <v>153</v>
      </c>
      <c r="CN45" t="s">
        <v>132</v>
      </c>
      <c r="CP45" t="s">
        <v>111</v>
      </c>
      <c r="CQ45" t="s">
        <v>133</v>
      </c>
      <c r="CR45" t="s">
        <v>111</v>
      </c>
      <c r="CS45" t="s">
        <v>133</v>
      </c>
      <c r="CT45" t="s">
        <v>134</v>
      </c>
      <c r="CU45" t="s">
        <v>133</v>
      </c>
      <c r="CV45" t="s">
        <v>134</v>
      </c>
      <c r="CW45" t="s">
        <v>1627</v>
      </c>
      <c r="CX45" s="5">
        <v>16702880928</v>
      </c>
      <c r="CY45" t="s">
        <v>1622</v>
      </c>
      <c r="CZ45" t="s">
        <v>134</v>
      </c>
      <c r="DA45" t="s">
        <v>133</v>
      </c>
      <c r="DB45" t="s">
        <v>111</v>
      </c>
    </row>
    <row r="46" spans="1:111" ht="15" customHeight="1" x14ac:dyDescent="0.35">
      <c r="A46" t="s">
        <v>2650</v>
      </c>
      <c r="B46" t="s">
        <v>159</v>
      </c>
      <c r="C46" s="1">
        <v>44413.412766203706</v>
      </c>
      <c r="D46" s="1">
        <v>44481</v>
      </c>
      <c r="E46" t="s">
        <v>110</v>
      </c>
      <c r="G46" t="s">
        <v>111</v>
      </c>
      <c r="H46" t="s">
        <v>111</v>
      </c>
      <c r="I46" t="s">
        <v>111</v>
      </c>
      <c r="J46" t="s">
        <v>2651</v>
      </c>
      <c r="K46" t="s">
        <v>2652</v>
      </c>
      <c r="L46" t="s">
        <v>2653</v>
      </c>
      <c r="M46" t="s">
        <v>134</v>
      </c>
      <c r="N46" t="s">
        <v>140</v>
      </c>
      <c r="O46" t="s">
        <v>117</v>
      </c>
      <c r="P46" s="4">
        <v>96950</v>
      </c>
      <c r="Q46" t="s">
        <v>118</v>
      </c>
      <c r="R46" t="s">
        <v>382</v>
      </c>
      <c r="S46" s="5">
        <v>16702335126</v>
      </c>
      <c r="U46">
        <v>7225</v>
      </c>
      <c r="V46" t="s">
        <v>120</v>
      </c>
      <c r="X46" t="s">
        <v>2654</v>
      </c>
      <c r="Y46" t="s">
        <v>2655</v>
      </c>
      <c r="AA46" t="s">
        <v>2656</v>
      </c>
      <c r="AB46" t="s">
        <v>2657</v>
      </c>
      <c r="AC46" t="s">
        <v>134</v>
      </c>
      <c r="AD46" t="s">
        <v>115</v>
      </c>
      <c r="AE46" t="s">
        <v>117</v>
      </c>
      <c r="AF46" s="4">
        <v>96950</v>
      </c>
      <c r="AG46" t="s">
        <v>118</v>
      </c>
      <c r="AH46" t="s">
        <v>382</v>
      </c>
      <c r="AI46" s="5">
        <v>16702335126</v>
      </c>
      <c r="AK46" t="s">
        <v>2658</v>
      </c>
      <c r="BC46" t="str">
        <f>"11-9051.00"</f>
        <v>11-9051.00</v>
      </c>
      <c r="BD46" t="s">
        <v>2659</v>
      </c>
      <c r="BE46" t="s">
        <v>2660</v>
      </c>
      <c r="BF46" t="s">
        <v>2661</v>
      </c>
      <c r="BG46">
        <v>1</v>
      </c>
      <c r="BI46" s="1">
        <v>44470</v>
      </c>
      <c r="BJ46" s="1">
        <v>44834</v>
      </c>
      <c r="BM46">
        <v>35</v>
      </c>
      <c r="BN46">
        <v>0</v>
      </c>
      <c r="BO46">
        <v>7</v>
      </c>
      <c r="BP46">
        <v>7</v>
      </c>
      <c r="BQ46">
        <v>7</v>
      </c>
      <c r="BR46">
        <v>7</v>
      </c>
      <c r="BS46">
        <v>7</v>
      </c>
      <c r="BT46">
        <v>0</v>
      </c>
      <c r="BU46" t="str">
        <f>"11:00 AM"</f>
        <v>11:00 AM</v>
      </c>
      <c r="BV46" t="str">
        <f>"9:00 PM"</f>
        <v>9:00 PM</v>
      </c>
      <c r="BW46" t="s">
        <v>150</v>
      </c>
      <c r="BX46">
        <v>0</v>
      </c>
      <c r="BY46">
        <v>12</v>
      </c>
      <c r="BZ46" t="s">
        <v>133</v>
      </c>
      <c r="CA46">
        <v>3</v>
      </c>
      <c r="CB46" s="2" t="s">
        <v>2662</v>
      </c>
      <c r="CC46" t="s">
        <v>2653</v>
      </c>
      <c r="CD46" t="s">
        <v>134</v>
      </c>
      <c r="CE46" t="s">
        <v>140</v>
      </c>
      <c r="CF46" t="s">
        <v>117</v>
      </c>
      <c r="CG46" s="4">
        <v>96950</v>
      </c>
      <c r="CH46" s="3">
        <v>17.59</v>
      </c>
      <c r="CI46" s="3">
        <v>17.59</v>
      </c>
      <c r="CL46" t="s">
        <v>131</v>
      </c>
      <c r="CM46" t="s">
        <v>2663</v>
      </c>
      <c r="CN46" t="s">
        <v>132</v>
      </c>
      <c r="CP46" t="s">
        <v>111</v>
      </c>
      <c r="CQ46" t="s">
        <v>133</v>
      </c>
      <c r="CR46" t="s">
        <v>111</v>
      </c>
      <c r="CS46" t="s">
        <v>111</v>
      </c>
      <c r="CT46" t="s">
        <v>134</v>
      </c>
      <c r="CU46" t="s">
        <v>133</v>
      </c>
      <c r="CV46" t="s">
        <v>134</v>
      </c>
      <c r="CW46" t="s">
        <v>2664</v>
      </c>
      <c r="CX46" s="5">
        <v>16702335126</v>
      </c>
      <c r="CY46" t="s">
        <v>2665</v>
      </c>
      <c r="CZ46" t="s">
        <v>134</v>
      </c>
      <c r="DA46" t="s">
        <v>133</v>
      </c>
      <c r="DB46" t="s">
        <v>111</v>
      </c>
    </row>
    <row r="47" spans="1:111" ht="15" customHeight="1" x14ac:dyDescent="0.35">
      <c r="A47" t="s">
        <v>2525</v>
      </c>
      <c r="B47" t="s">
        <v>567</v>
      </c>
      <c r="C47" s="1">
        <v>44403.989297222222</v>
      </c>
      <c r="D47" s="1">
        <v>44481</v>
      </c>
      <c r="E47" t="s">
        <v>110</v>
      </c>
      <c r="G47" t="s">
        <v>111</v>
      </c>
      <c r="H47" t="s">
        <v>111</v>
      </c>
      <c r="I47" t="s">
        <v>111</v>
      </c>
      <c r="J47" t="s">
        <v>2526</v>
      </c>
      <c r="K47" t="s">
        <v>2527</v>
      </c>
      <c r="L47" t="s">
        <v>2528</v>
      </c>
      <c r="N47" t="s">
        <v>1066</v>
      </c>
      <c r="O47" t="s">
        <v>117</v>
      </c>
      <c r="P47" s="4">
        <v>96950</v>
      </c>
      <c r="Q47" t="s">
        <v>118</v>
      </c>
      <c r="R47" t="s">
        <v>117</v>
      </c>
      <c r="S47" s="5">
        <v>16702344010</v>
      </c>
      <c r="U47">
        <v>561320</v>
      </c>
      <c r="V47" t="s">
        <v>120</v>
      </c>
      <c r="X47" t="s">
        <v>2529</v>
      </c>
      <c r="Y47" t="s">
        <v>2530</v>
      </c>
      <c r="Z47" t="s">
        <v>2531</v>
      </c>
      <c r="AA47" t="s">
        <v>649</v>
      </c>
      <c r="AB47" t="s">
        <v>2532</v>
      </c>
      <c r="AD47" t="s">
        <v>115</v>
      </c>
      <c r="AE47" t="s">
        <v>117</v>
      </c>
      <c r="AF47" s="4">
        <v>96950</v>
      </c>
      <c r="AG47" t="s">
        <v>118</v>
      </c>
      <c r="AI47" s="5">
        <v>16702344010</v>
      </c>
      <c r="AK47" t="s">
        <v>2533</v>
      </c>
      <c r="BC47" t="str">
        <f>"49-9071.00"</f>
        <v>49-9071.00</v>
      </c>
      <c r="BD47" t="s">
        <v>147</v>
      </c>
      <c r="BE47" t="s">
        <v>2534</v>
      </c>
      <c r="BF47" t="s">
        <v>2535</v>
      </c>
      <c r="BG47">
        <v>10</v>
      </c>
      <c r="BH47">
        <v>9</v>
      </c>
      <c r="BI47" s="1">
        <v>44470</v>
      </c>
      <c r="BJ47" s="1">
        <v>44834</v>
      </c>
      <c r="BK47" s="1">
        <v>44481</v>
      </c>
      <c r="BL47" s="1">
        <v>44834</v>
      </c>
      <c r="BM47">
        <v>40</v>
      </c>
      <c r="BN47">
        <v>0</v>
      </c>
      <c r="BO47">
        <v>8</v>
      </c>
      <c r="BP47">
        <v>8</v>
      </c>
      <c r="BQ47">
        <v>8</v>
      </c>
      <c r="BR47">
        <v>8</v>
      </c>
      <c r="BS47">
        <v>8</v>
      </c>
      <c r="BT47">
        <v>0</v>
      </c>
      <c r="BU47" t="str">
        <f>"8:00 AM"</f>
        <v>8:00 AM</v>
      </c>
      <c r="BV47" t="str">
        <f>"5:00 PM"</f>
        <v>5:00 PM</v>
      </c>
      <c r="BW47" t="s">
        <v>150</v>
      </c>
      <c r="BX47">
        <v>0</v>
      </c>
      <c r="BY47">
        <v>12</v>
      </c>
      <c r="BZ47" t="s">
        <v>111</v>
      </c>
      <c r="CB47" t="s">
        <v>2536</v>
      </c>
      <c r="CC47" t="s">
        <v>2537</v>
      </c>
      <c r="CE47" t="s">
        <v>1066</v>
      </c>
      <c r="CF47" t="s">
        <v>117</v>
      </c>
      <c r="CG47" s="4">
        <v>96950</v>
      </c>
      <c r="CH47" s="3">
        <v>8.7200000000000006</v>
      </c>
      <c r="CI47" s="3">
        <v>8.7200000000000006</v>
      </c>
      <c r="CJ47" s="3">
        <v>13.08</v>
      </c>
      <c r="CK47" s="3">
        <v>13.08</v>
      </c>
      <c r="CL47" t="s">
        <v>131</v>
      </c>
      <c r="CM47" t="s">
        <v>119</v>
      </c>
      <c r="CN47" t="s">
        <v>132</v>
      </c>
      <c r="CP47" t="s">
        <v>111</v>
      </c>
      <c r="CQ47" t="s">
        <v>133</v>
      </c>
      <c r="CR47" t="s">
        <v>133</v>
      </c>
      <c r="CS47" t="s">
        <v>133</v>
      </c>
      <c r="CT47" t="s">
        <v>134</v>
      </c>
      <c r="CU47" t="s">
        <v>133</v>
      </c>
      <c r="CV47" t="s">
        <v>133</v>
      </c>
      <c r="CW47" t="s">
        <v>2538</v>
      </c>
      <c r="CX47" s="5">
        <v>16702344010</v>
      </c>
      <c r="CY47" t="s">
        <v>2533</v>
      </c>
      <c r="CZ47" t="s">
        <v>134</v>
      </c>
      <c r="DA47" t="s">
        <v>133</v>
      </c>
      <c r="DB47" t="s">
        <v>111</v>
      </c>
      <c r="DC47" t="s">
        <v>2539</v>
      </c>
      <c r="DD47" t="s">
        <v>2540</v>
      </c>
      <c r="DE47" t="s">
        <v>1555</v>
      </c>
      <c r="DF47" t="s">
        <v>2526</v>
      </c>
      <c r="DG47" t="s">
        <v>2533</v>
      </c>
    </row>
    <row r="48" spans="1:111" ht="15" customHeight="1" x14ac:dyDescent="0.35">
      <c r="A48" t="s">
        <v>3853</v>
      </c>
      <c r="B48" t="s">
        <v>567</v>
      </c>
      <c r="C48" s="1">
        <v>44426.167731828704</v>
      </c>
      <c r="D48" s="1">
        <v>44481</v>
      </c>
      <c r="E48" t="s">
        <v>110</v>
      </c>
      <c r="G48" t="s">
        <v>111</v>
      </c>
      <c r="H48" t="s">
        <v>133</v>
      </c>
      <c r="I48" t="s">
        <v>111</v>
      </c>
      <c r="J48" t="s">
        <v>3854</v>
      </c>
      <c r="K48" t="s">
        <v>3855</v>
      </c>
      <c r="L48" t="s">
        <v>3856</v>
      </c>
      <c r="M48" t="s">
        <v>3857</v>
      </c>
      <c r="N48" t="s">
        <v>140</v>
      </c>
      <c r="O48" t="s">
        <v>117</v>
      </c>
      <c r="P48" s="4">
        <v>96950</v>
      </c>
      <c r="Q48" t="s">
        <v>118</v>
      </c>
      <c r="S48" s="5">
        <v>16702854805</v>
      </c>
      <c r="U48">
        <v>44229</v>
      </c>
      <c r="V48" t="s">
        <v>120</v>
      </c>
      <c r="X48" t="s">
        <v>1064</v>
      </c>
      <c r="Y48" t="s">
        <v>3858</v>
      </c>
      <c r="AA48" t="s">
        <v>168</v>
      </c>
      <c r="AB48" t="s">
        <v>3856</v>
      </c>
      <c r="AC48" t="s">
        <v>3859</v>
      </c>
      <c r="AD48" t="s">
        <v>140</v>
      </c>
      <c r="AE48" t="s">
        <v>117</v>
      </c>
      <c r="AF48" s="4">
        <v>96950</v>
      </c>
      <c r="AG48" t="s">
        <v>118</v>
      </c>
      <c r="AI48" s="5">
        <v>16702854805</v>
      </c>
      <c r="AK48" t="s">
        <v>1046</v>
      </c>
      <c r="BC48" t="str">
        <f>"41-2031.00"</f>
        <v>41-2031.00</v>
      </c>
      <c r="BD48" t="s">
        <v>1285</v>
      </c>
      <c r="BE48" t="s">
        <v>3860</v>
      </c>
      <c r="BF48" t="s">
        <v>3861</v>
      </c>
      <c r="BG48">
        <v>2</v>
      </c>
      <c r="BH48">
        <v>1</v>
      </c>
      <c r="BI48" s="1">
        <v>44470</v>
      </c>
      <c r="BJ48" s="1">
        <v>44834</v>
      </c>
      <c r="BK48" s="1">
        <v>44481</v>
      </c>
      <c r="BL48" s="1">
        <v>44834</v>
      </c>
      <c r="BM48">
        <v>35</v>
      </c>
      <c r="BN48">
        <v>0</v>
      </c>
      <c r="BO48">
        <v>7</v>
      </c>
      <c r="BP48">
        <v>7</v>
      </c>
      <c r="BQ48">
        <v>7</v>
      </c>
      <c r="BR48">
        <v>7</v>
      </c>
      <c r="BS48">
        <v>7</v>
      </c>
      <c r="BT48">
        <v>0</v>
      </c>
      <c r="BU48" t="str">
        <f>"9:00 AM"</f>
        <v>9:00 AM</v>
      </c>
      <c r="BV48" t="str">
        <f>"4:00 PM"</f>
        <v>4:00 PM</v>
      </c>
      <c r="BW48" t="s">
        <v>150</v>
      </c>
      <c r="BX48">
        <v>0</v>
      </c>
      <c r="BY48">
        <v>12</v>
      </c>
      <c r="BZ48" t="s">
        <v>111</v>
      </c>
      <c r="CB48" t="s">
        <v>3862</v>
      </c>
      <c r="CC48" t="s">
        <v>3856</v>
      </c>
      <c r="CD48" t="s">
        <v>3863</v>
      </c>
      <c r="CE48" t="s">
        <v>140</v>
      </c>
      <c r="CF48" t="s">
        <v>117</v>
      </c>
      <c r="CG48" s="4">
        <v>96950</v>
      </c>
      <c r="CH48" s="3">
        <v>8.48</v>
      </c>
      <c r="CI48" s="3">
        <v>8.48</v>
      </c>
      <c r="CJ48" s="3">
        <v>12.72</v>
      </c>
      <c r="CK48" s="3">
        <v>12.72</v>
      </c>
      <c r="CL48" t="s">
        <v>131</v>
      </c>
      <c r="CM48" t="s">
        <v>2298</v>
      </c>
      <c r="CN48" t="s">
        <v>132</v>
      </c>
      <c r="CP48" t="s">
        <v>111</v>
      </c>
      <c r="CQ48" t="s">
        <v>133</v>
      </c>
      <c r="CR48" t="s">
        <v>133</v>
      </c>
      <c r="CS48" t="s">
        <v>133</v>
      </c>
      <c r="CT48" t="s">
        <v>134</v>
      </c>
      <c r="CU48" t="s">
        <v>133</v>
      </c>
      <c r="CV48" t="s">
        <v>134</v>
      </c>
      <c r="CW48" t="s">
        <v>1054</v>
      </c>
      <c r="CX48" s="5">
        <v>16707837461</v>
      </c>
      <c r="CY48" t="s">
        <v>1046</v>
      </c>
      <c r="CZ48" t="s">
        <v>259</v>
      </c>
      <c r="DA48" t="s">
        <v>133</v>
      </c>
      <c r="DB48" t="s">
        <v>111</v>
      </c>
    </row>
    <row r="49" spans="1:111" ht="15" customHeight="1" x14ac:dyDescent="0.35">
      <c r="A49" t="s">
        <v>2969</v>
      </c>
      <c r="B49" t="s">
        <v>109</v>
      </c>
      <c r="C49" s="1">
        <v>44417.753770717594</v>
      </c>
      <c r="D49" s="1">
        <v>44481</v>
      </c>
      <c r="E49" t="s">
        <v>110</v>
      </c>
      <c r="G49" t="s">
        <v>133</v>
      </c>
      <c r="H49" t="s">
        <v>111</v>
      </c>
      <c r="I49" t="s">
        <v>111</v>
      </c>
      <c r="J49" t="s">
        <v>2970</v>
      </c>
      <c r="K49" t="s">
        <v>2971</v>
      </c>
      <c r="L49" t="s">
        <v>2972</v>
      </c>
      <c r="N49" t="s">
        <v>140</v>
      </c>
      <c r="O49" t="s">
        <v>117</v>
      </c>
      <c r="P49" s="4">
        <v>96950</v>
      </c>
      <c r="Q49" t="s">
        <v>118</v>
      </c>
      <c r="S49" s="5">
        <v>16702857017</v>
      </c>
      <c r="U49">
        <v>445299</v>
      </c>
      <c r="V49" t="s">
        <v>120</v>
      </c>
      <c r="X49" t="s">
        <v>2973</v>
      </c>
      <c r="Y49" t="s">
        <v>2974</v>
      </c>
      <c r="Z49" t="s">
        <v>2975</v>
      </c>
      <c r="AA49" t="s">
        <v>2976</v>
      </c>
      <c r="AB49" t="s">
        <v>2972</v>
      </c>
      <c r="AD49" t="s">
        <v>140</v>
      </c>
      <c r="AE49" t="s">
        <v>117</v>
      </c>
      <c r="AF49" s="4">
        <v>96950</v>
      </c>
      <c r="AG49" t="s">
        <v>118</v>
      </c>
      <c r="AI49" s="5">
        <v>16702857017</v>
      </c>
      <c r="AK49" t="s">
        <v>2977</v>
      </c>
      <c r="BC49" t="str">
        <f>"51-3011.00"</f>
        <v>51-3011.00</v>
      </c>
      <c r="BD49" t="s">
        <v>985</v>
      </c>
      <c r="BE49" t="s">
        <v>2978</v>
      </c>
      <c r="BF49" t="s">
        <v>2478</v>
      </c>
      <c r="BG49">
        <v>1</v>
      </c>
      <c r="BI49" s="1">
        <v>44470</v>
      </c>
      <c r="BJ49" s="1">
        <v>44834</v>
      </c>
      <c r="BM49">
        <v>40</v>
      </c>
      <c r="BN49">
        <v>0</v>
      </c>
      <c r="BO49">
        <v>8</v>
      </c>
      <c r="BP49">
        <v>8</v>
      </c>
      <c r="BQ49">
        <v>8</v>
      </c>
      <c r="BR49">
        <v>8</v>
      </c>
      <c r="BS49">
        <v>8</v>
      </c>
      <c r="BT49">
        <v>0</v>
      </c>
      <c r="BU49" t="str">
        <f>"5:00 AM"</f>
        <v>5:00 AM</v>
      </c>
      <c r="BV49" t="str">
        <f>"2:00 PM"</f>
        <v>2:00 PM</v>
      </c>
      <c r="BW49" t="s">
        <v>150</v>
      </c>
      <c r="BX49">
        <v>0</v>
      </c>
      <c r="BY49">
        <v>6</v>
      </c>
      <c r="BZ49" t="s">
        <v>111</v>
      </c>
      <c r="CB49" t="s">
        <v>2979</v>
      </c>
      <c r="CC49" t="s">
        <v>2980</v>
      </c>
      <c r="CE49" t="s">
        <v>140</v>
      </c>
      <c r="CF49" t="s">
        <v>117</v>
      </c>
      <c r="CG49" s="4">
        <v>96950</v>
      </c>
      <c r="CH49" s="3">
        <v>7.96</v>
      </c>
      <c r="CI49" s="3">
        <v>7.96</v>
      </c>
      <c r="CJ49" s="3">
        <v>11.94</v>
      </c>
      <c r="CK49" s="3">
        <v>11.94</v>
      </c>
      <c r="CL49" t="s">
        <v>131</v>
      </c>
      <c r="CN49" t="s">
        <v>132</v>
      </c>
      <c r="CP49" t="s">
        <v>111</v>
      </c>
      <c r="CQ49" t="s">
        <v>133</v>
      </c>
      <c r="CR49" t="s">
        <v>111</v>
      </c>
      <c r="CS49" t="s">
        <v>133</v>
      </c>
      <c r="CT49" t="s">
        <v>134</v>
      </c>
      <c r="CU49" t="s">
        <v>133</v>
      </c>
      <c r="CV49" t="s">
        <v>134</v>
      </c>
      <c r="CW49" t="s">
        <v>2981</v>
      </c>
      <c r="CX49" s="5">
        <v>16702857017</v>
      </c>
      <c r="CY49" t="s">
        <v>2977</v>
      </c>
      <c r="CZ49" t="s">
        <v>134</v>
      </c>
      <c r="DA49" t="s">
        <v>133</v>
      </c>
      <c r="DB49" t="s">
        <v>111</v>
      </c>
    </row>
    <row r="50" spans="1:111" ht="15" customHeight="1" x14ac:dyDescent="0.35">
      <c r="A50" t="s">
        <v>3029</v>
      </c>
      <c r="B50" t="s">
        <v>109</v>
      </c>
      <c r="C50" s="1">
        <v>44426.818670486115</v>
      </c>
      <c r="D50" s="1">
        <v>44481</v>
      </c>
      <c r="E50" t="s">
        <v>199</v>
      </c>
      <c r="F50" s="1">
        <v>44605.791666666664</v>
      </c>
      <c r="G50" t="s">
        <v>111</v>
      </c>
      <c r="H50" t="s">
        <v>111</v>
      </c>
      <c r="I50" t="s">
        <v>111</v>
      </c>
      <c r="J50" t="s">
        <v>993</v>
      </c>
      <c r="K50" t="s">
        <v>134</v>
      </c>
      <c r="L50" t="s">
        <v>994</v>
      </c>
      <c r="M50" t="s">
        <v>995</v>
      </c>
      <c r="N50" t="s">
        <v>115</v>
      </c>
      <c r="O50" t="s">
        <v>117</v>
      </c>
      <c r="P50" s="4">
        <v>96950</v>
      </c>
      <c r="Q50" t="s">
        <v>118</v>
      </c>
      <c r="R50" t="s">
        <v>134</v>
      </c>
      <c r="S50" s="5">
        <v>16702368202</v>
      </c>
      <c r="T50">
        <v>3554</v>
      </c>
      <c r="U50">
        <v>62211</v>
      </c>
      <c r="V50" t="s">
        <v>120</v>
      </c>
      <c r="X50" t="s">
        <v>996</v>
      </c>
      <c r="Y50" t="s">
        <v>997</v>
      </c>
      <c r="Z50" t="s">
        <v>998</v>
      </c>
      <c r="AA50" t="s">
        <v>999</v>
      </c>
      <c r="AB50" t="s">
        <v>994</v>
      </c>
      <c r="AC50" t="s">
        <v>995</v>
      </c>
      <c r="AD50" t="s">
        <v>115</v>
      </c>
      <c r="AE50" t="s">
        <v>117</v>
      </c>
      <c r="AF50" s="4">
        <v>96950</v>
      </c>
      <c r="AG50" t="s">
        <v>118</v>
      </c>
      <c r="AH50" t="s">
        <v>134</v>
      </c>
      <c r="AI50" s="5">
        <v>16702368202</v>
      </c>
      <c r="AJ50">
        <v>3554</v>
      </c>
      <c r="AK50" t="s">
        <v>1000</v>
      </c>
      <c r="BC50" t="str">
        <f>"29-1141.00"</f>
        <v>29-1141.00</v>
      </c>
      <c r="BD50" t="s">
        <v>909</v>
      </c>
      <c r="BE50" t="s">
        <v>1225</v>
      </c>
      <c r="BF50" t="s">
        <v>1226</v>
      </c>
      <c r="BG50">
        <v>1</v>
      </c>
      <c r="BI50" s="1">
        <v>44607</v>
      </c>
      <c r="BJ50" s="1">
        <v>44971</v>
      </c>
      <c r="BM50">
        <v>40</v>
      </c>
      <c r="BN50">
        <v>0</v>
      </c>
      <c r="BO50">
        <v>12</v>
      </c>
      <c r="BP50">
        <v>12</v>
      </c>
      <c r="BQ50">
        <v>12</v>
      </c>
      <c r="BR50">
        <v>4</v>
      </c>
      <c r="BS50">
        <v>0</v>
      </c>
      <c r="BT50">
        <v>0</v>
      </c>
      <c r="BU50" t="str">
        <f>"7:30 AM"</f>
        <v>7:30 AM</v>
      </c>
      <c r="BV50" t="str">
        <f>"7:30 PM"</f>
        <v>7:30 PM</v>
      </c>
      <c r="BW50" t="s">
        <v>129</v>
      </c>
      <c r="BX50">
        <v>0</v>
      </c>
      <c r="BY50">
        <v>0</v>
      </c>
      <c r="BZ50" t="s">
        <v>111</v>
      </c>
      <c r="CB50" t="s">
        <v>1227</v>
      </c>
      <c r="CC50" t="s">
        <v>994</v>
      </c>
      <c r="CD50" t="s">
        <v>995</v>
      </c>
      <c r="CE50" t="s">
        <v>115</v>
      </c>
      <c r="CF50" t="s">
        <v>117</v>
      </c>
      <c r="CG50" s="4">
        <v>96950</v>
      </c>
      <c r="CH50" s="3">
        <v>21.83</v>
      </c>
      <c r="CI50" s="3">
        <v>28.42</v>
      </c>
      <c r="CL50" t="s">
        <v>131</v>
      </c>
      <c r="CM50" t="s">
        <v>1005</v>
      </c>
      <c r="CN50" t="s">
        <v>132</v>
      </c>
      <c r="CP50" t="s">
        <v>133</v>
      </c>
      <c r="CQ50" t="s">
        <v>133</v>
      </c>
      <c r="CR50" t="s">
        <v>111</v>
      </c>
      <c r="CS50" t="s">
        <v>111</v>
      </c>
      <c r="CT50" t="s">
        <v>134</v>
      </c>
      <c r="CU50" t="s">
        <v>133</v>
      </c>
      <c r="CV50" t="s">
        <v>134</v>
      </c>
      <c r="CW50" t="s">
        <v>1006</v>
      </c>
      <c r="CX50" s="5">
        <v>16702368202</v>
      </c>
      <c r="CY50" t="s">
        <v>1007</v>
      </c>
      <c r="CZ50" t="s">
        <v>1008</v>
      </c>
      <c r="DA50" t="s">
        <v>133</v>
      </c>
      <c r="DB50" t="s">
        <v>111</v>
      </c>
      <c r="DC50" t="s">
        <v>646</v>
      </c>
      <c r="DD50" t="s">
        <v>1009</v>
      </c>
      <c r="DE50" t="s">
        <v>1010</v>
      </c>
      <c r="DF50" t="s">
        <v>993</v>
      </c>
      <c r="DG50" t="s">
        <v>1011</v>
      </c>
    </row>
    <row r="51" spans="1:111" ht="15" customHeight="1" x14ac:dyDescent="0.35">
      <c r="A51" t="s">
        <v>836</v>
      </c>
      <c r="B51" t="s">
        <v>137</v>
      </c>
      <c r="C51" s="1">
        <v>44411.975467129632</v>
      </c>
      <c r="D51" s="1">
        <v>44482</v>
      </c>
      <c r="E51" t="s">
        <v>199</v>
      </c>
      <c r="F51" s="1">
        <v>44468.833333333336</v>
      </c>
      <c r="G51" t="s">
        <v>133</v>
      </c>
      <c r="H51" t="s">
        <v>111</v>
      </c>
      <c r="I51" t="s">
        <v>111</v>
      </c>
      <c r="J51" t="s">
        <v>837</v>
      </c>
      <c r="K51" t="s">
        <v>838</v>
      </c>
      <c r="L51" t="s">
        <v>839</v>
      </c>
      <c r="M51" t="s">
        <v>153</v>
      </c>
      <c r="N51" t="s">
        <v>115</v>
      </c>
      <c r="O51" t="s">
        <v>117</v>
      </c>
      <c r="P51" s="4">
        <v>96950</v>
      </c>
      <c r="Q51" t="s">
        <v>118</v>
      </c>
      <c r="S51" s="5">
        <v>16702343000</v>
      </c>
      <c r="T51">
        <v>110</v>
      </c>
      <c r="U51">
        <v>813110</v>
      </c>
      <c r="V51" t="s">
        <v>120</v>
      </c>
      <c r="X51" t="s">
        <v>840</v>
      </c>
      <c r="Y51" t="s">
        <v>841</v>
      </c>
      <c r="Z51" t="s">
        <v>842</v>
      </c>
      <c r="AA51" t="s">
        <v>843</v>
      </c>
      <c r="AB51" t="s">
        <v>839</v>
      </c>
      <c r="AC51" t="s">
        <v>153</v>
      </c>
      <c r="AD51" t="s">
        <v>115</v>
      </c>
      <c r="AE51" t="s">
        <v>117</v>
      </c>
      <c r="AF51" s="4">
        <v>96950</v>
      </c>
      <c r="AG51" t="s">
        <v>118</v>
      </c>
      <c r="AH51" t="s">
        <v>844</v>
      </c>
      <c r="AI51" s="5">
        <v>16702343000</v>
      </c>
      <c r="AJ51">
        <v>110</v>
      </c>
      <c r="AK51" t="s">
        <v>845</v>
      </c>
      <c r="BC51" t="str">
        <f>"43-6014.00"</f>
        <v>43-6014.00</v>
      </c>
      <c r="BD51" t="s">
        <v>846</v>
      </c>
      <c r="BE51" t="s">
        <v>847</v>
      </c>
      <c r="BF51" t="s">
        <v>848</v>
      </c>
      <c r="BG51">
        <v>1</v>
      </c>
      <c r="BH51">
        <v>1</v>
      </c>
      <c r="BI51" s="1">
        <v>44470</v>
      </c>
      <c r="BJ51" s="1">
        <v>45565</v>
      </c>
      <c r="BK51" s="1">
        <v>44482</v>
      </c>
      <c r="BL51" s="1">
        <v>45565</v>
      </c>
      <c r="BM51">
        <v>35</v>
      </c>
      <c r="BN51">
        <v>5</v>
      </c>
      <c r="BO51">
        <v>0</v>
      </c>
      <c r="BP51">
        <v>6</v>
      </c>
      <c r="BQ51">
        <v>6</v>
      </c>
      <c r="BR51">
        <v>6</v>
      </c>
      <c r="BS51">
        <v>6</v>
      </c>
      <c r="BT51">
        <v>6</v>
      </c>
      <c r="BU51" t="str">
        <f>"9:00 AM"</f>
        <v>9:00 AM</v>
      </c>
      <c r="BV51" t="str">
        <f>"5:00 PM"</f>
        <v>5:00 PM</v>
      </c>
      <c r="BW51" t="s">
        <v>150</v>
      </c>
      <c r="BX51">
        <v>0</v>
      </c>
      <c r="BY51">
        <v>12</v>
      </c>
      <c r="BZ51" t="s">
        <v>111</v>
      </c>
      <c r="CB51" t="s">
        <v>849</v>
      </c>
      <c r="CC51" t="s">
        <v>850</v>
      </c>
      <c r="CD51" t="s">
        <v>844</v>
      </c>
      <c r="CE51" t="s">
        <v>115</v>
      </c>
      <c r="CF51" t="s">
        <v>117</v>
      </c>
      <c r="CG51" s="4">
        <v>96950</v>
      </c>
      <c r="CH51" s="3">
        <v>10.33</v>
      </c>
      <c r="CI51" s="3">
        <v>10.33</v>
      </c>
      <c r="CJ51" s="3">
        <v>15.5</v>
      </c>
      <c r="CK51" s="3">
        <v>15.5</v>
      </c>
      <c r="CL51" t="s">
        <v>131</v>
      </c>
      <c r="CM51" t="s">
        <v>838</v>
      </c>
      <c r="CN51" t="s">
        <v>132</v>
      </c>
      <c r="CP51" t="s">
        <v>111</v>
      </c>
      <c r="CQ51" t="s">
        <v>133</v>
      </c>
      <c r="CR51" t="s">
        <v>111</v>
      </c>
      <c r="CS51" t="s">
        <v>133</v>
      </c>
      <c r="CT51" t="s">
        <v>134</v>
      </c>
      <c r="CU51" t="s">
        <v>133</v>
      </c>
      <c r="CV51" t="s">
        <v>134</v>
      </c>
      <c r="CW51" t="s">
        <v>851</v>
      </c>
      <c r="CX51" s="5">
        <v>16702343000</v>
      </c>
      <c r="CY51" t="s">
        <v>845</v>
      </c>
      <c r="CZ51" t="s">
        <v>852</v>
      </c>
      <c r="DA51" t="s">
        <v>133</v>
      </c>
      <c r="DB51" t="s">
        <v>111</v>
      </c>
    </row>
    <row r="52" spans="1:111" ht="15" customHeight="1" x14ac:dyDescent="0.35">
      <c r="A52" t="s">
        <v>3400</v>
      </c>
      <c r="B52" t="s">
        <v>137</v>
      </c>
      <c r="C52" s="1">
        <v>44412.70164525463</v>
      </c>
      <c r="D52" s="1">
        <v>44482</v>
      </c>
      <c r="E52" t="s">
        <v>110</v>
      </c>
      <c r="G52" t="s">
        <v>111</v>
      </c>
      <c r="H52" t="s">
        <v>111</v>
      </c>
      <c r="I52" t="s">
        <v>111</v>
      </c>
      <c r="J52" t="s">
        <v>3401</v>
      </c>
      <c r="K52" t="s">
        <v>134</v>
      </c>
      <c r="L52" t="s">
        <v>3402</v>
      </c>
      <c r="N52" t="s">
        <v>115</v>
      </c>
      <c r="O52" t="s">
        <v>117</v>
      </c>
      <c r="P52" s="4">
        <v>96950</v>
      </c>
      <c r="Q52" t="s">
        <v>118</v>
      </c>
      <c r="S52" s="5">
        <v>16709891000</v>
      </c>
      <c r="U52">
        <v>561320</v>
      </c>
      <c r="V52" t="s">
        <v>120</v>
      </c>
      <c r="X52" t="s">
        <v>3403</v>
      </c>
      <c r="Y52" t="s">
        <v>3404</v>
      </c>
      <c r="Z52" t="s">
        <v>3405</v>
      </c>
      <c r="AA52" t="s">
        <v>606</v>
      </c>
      <c r="AB52" t="s">
        <v>3406</v>
      </c>
      <c r="AD52" t="s">
        <v>115</v>
      </c>
      <c r="AE52" t="s">
        <v>117</v>
      </c>
      <c r="AF52" s="4">
        <v>96950</v>
      </c>
      <c r="AG52" t="s">
        <v>118</v>
      </c>
      <c r="AH52" t="s">
        <v>134</v>
      </c>
      <c r="AI52" s="5">
        <v>16709891000</v>
      </c>
      <c r="AK52" t="s">
        <v>3407</v>
      </c>
      <c r="BC52" t="str">
        <f>"43-9061.00"</f>
        <v>43-9061.00</v>
      </c>
      <c r="BD52" t="s">
        <v>1965</v>
      </c>
      <c r="BE52" t="s">
        <v>3408</v>
      </c>
      <c r="BF52" t="s">
        <v>124</v>
      </c>
      <c r="BG52">
        <v>2</v>
      </c>
      <c r="BH52">
        <v>2</v>
      </c>
      <c r="BI52" s="1">
        <v>44470</v>
      </c>
      <c r="BJ52" s="1">
        <v>44834</v>
      </c>
      <c r="BK52" s="1">
        <v>44482</v>
      </c>
      <c r="BL52" s="1">
        <v>44834</v>
      </c>
      <c r="BM52">
        <v>35</v>
      </c>
      <c r="BN52">
        <v>0</v>
      </c>
      <c r="BO52">
        <v>7</v>
      </c>
      <c r="BP52">
        <v>7</v>
      </c>
      <c r="BQ52">
        <v>7</v>
      </c>
      <c r="BR52">
        <v>7</v>
      </c>
      <c r="BS52">
        <v>7</v>
      </c>
      <c r="BT52">
        <v>0</v>
      </c>
      <c r="BU52" t="str">
        <f>"8:00 AM"</f>
        <v>8:00 AM</v>
      </c>
      <c r="BV52" t="str">
        <f>"4:00 PM"</f>
        <v>4:00 PM</v>
      </c>
      <c r="BW52" t="s">
        <v>129</v>
      </c>
      <c r="BX52">
        <v>0</v>
      </c>
      <c r="BY52">
        <v>12</v>
      </c>
      <c r="BZ52" t="s">
        <v>111</v>
      </c>
      <c r="CB52" t="s">
        <v>153</v>
      </c>
      <c r="CC52" t="s">
        <v>3409</v>
      </c>
      <c r="CE52" t="s">
        <v>115</v>
      </c>
      <c r="CF52" t="s">
        <v>117</v>
      </c>
      <c r="CG52" s="4">
        <v>96950</v>
      </c>
      <c r="CH52" s="3">
        <v>11.9</v>
      </c>
      <c r="CI52" s="3">
        <v>11.9</v>
      </c>
      <c r="CJ52" s="3">
        <v>17.850000000000001</v>
      </c>
      <c r="CK52" s="3">
        <v>17.850000000000001</v>
      </c>
      <c r="CL52" t="s">
        <v>131</v>
      </c>
      <c r="CM52" t="s">
        <v>153</v>
      </c>
      <c r="CN52" t="s">
        <v>132</v>
      </c>
      <c r="CP52" t="s">
        <v>111</v>
      </c>
      <c r="CQ52" t="s">
        <v>133</v>
      </c>
      <c r="CR52" t="s">
        <v>111</v>
      </c>
      <c r="CS52" t="s">
        <v>133</v>
      </c>
      <c r="CT52" t="s">
        <v>134</v>
      </c>
      <c r="CU52" t="s">
        <v>133</v>
      </c>
      <c r="CV52" t="s">
        <v>134</v>
      </c>
      <c r="CW52" t="s">
        <v>1627</v>
      </c>
      <c r="CX52" s="5">
        <v>16709891000</v>
      </c>
      <c r="CY52" t="s">
        <v>3407</v>
      </c>
      <c r="CZ52" t="s">
        <v>134</v>
      </c>
      <c r="DA52" t="s">
        <v>133</v>
      </c>
      <c r="DB52" t="s">
        <v>111</v>
      </c>
    </row>
    <row r="53" spans="1:111" ht="15" customHeight="1" x14ac:dyDescent="0.35">
      <c r="A53" t="s">
        <v>291</v>
      </c>
      <c r="B53" t="s">
        <v>137</v>
      </c>
      <c r="C53" s="1">
        <v>44416.208096180555</v>
      </c>
      <c r="D53" s="1">
        <v>44482</v>
      </c>
      <c r="E53" t="s">
        <v>110</v>
      </c>
      <c r="G53" t="s">
        <v>111</v>
      </c>
      <c r="H53" t="s">
        <v>111</v>
      </c>
      <c r="I53" t="s">
        <v>111</v>
      </c>
      <c r="J53" t="s">
        <v>292</v>
      </c>
      <c r="K53" t="s">
        <v>293</v>
      </c>
      <c r="L53" t="s">
        <v>294</v>
      </c>
      <c r="M53" t="s">
        <v>295</v>
      </c>
      <c r="N53" t="s">
        <v>115</v>
      </c>
      <c r="O53" t="s">
        <v>117</v>
      </c>
      <c r="P53" s="4">
        <v>96950</v>
      </c>
      <c r="Q53" t="s">
        <v>118</v>
      </c>
      <c r="S53" s="5">
        <v>16702851820</v>
      </c>
      <c r="U53">
        <v>561320</v>
      </c>
      <c r="V53" t="s">
        <v>296</v>
      </c>
      <c r="W53" t="s">
        <v>133</v>
      </c>
      <c r="X53" t="s">
        <v>297</v>
      </c>
      <c r="Y53" t="s">
        <v>298</v>
      </c>
      <c r="Z53" t="s">
        <v>299</v>
      </c>
      <c r="AA53" t="s">
        <v>300</v>
      </c>
      <c r="AB53" t="s">
        <v>301</v>
      </c>
      <c r="AC53" t="s">
        <v>302</v>
      </c>
      <c r="AD53" t="s">
        <v>115</v>
      </c>
      <c r="AE53" t="s">
        <v>117</v>
      </c>
      <c r="AF53" s="4">
        <v>96950</v>
      </c>
      <c r="AG53" t="s">
        <v>118</v>
      </c>
      <c r="AI53" s="5">
        <v>16702851820</v>
      </c>
      <c r="AK53" t="s">
        <v>303</v>
      </c>
      <c r="BC53" t="str">
        <f>"37-2012.00"</f>
        <v>37-2012.00</v>
      </c>
      <c r="BD53" t="s">
        <v>242</v>
      </c>
      <c r="BE53" t="s">
        <v>304</v>
      </c>
      <c r="BF53" t="s">
        <v>305</v>
      </c>
      <c r="BG53">
        <v>6</v>
      </c>
      <c r="BH53">
        <v>6</v>
      </c>
      <c r="BI53" s="1">
        <v>44470</v>
      </c>
      <c r="BJ53" s="1">
        <v>44834</v>
      </c>
      <c r="BK53" s="1">
        <v>44482</v>
      </c>
      <c r="BL53" s="1">
        <v>44834</v>
      </c>
      <c r="BM53">
        <v>36</v>
      </c>
      <c r="BN53">
        <v>6</v>
      </c>
      <c r="BO53">
        <v>6</v>
      </c>
      <c r="BP53">
        <v>0</v>
      </c>
      <c r="BQ53">
        <v>6</v>
      </c>
      <c r="BR53">
        <v>6</v>
      </c>
      <c r="BS53">
        <v>6</v>
      </c>
      <c r="BT53">
        <v>6</v>
      </c>
      <c r="BU53" t="str">
        <f>"9:00 AM"</f>
        <v>9:00 AM</v>
      </c>
      <c r="BV53" t="str">
        <f>"3:00 PM"</f>
        <v>3:00 PM</v>
      </c>
      <c r="BW53" t="s">
        <v>150</v>
      </c>
      <c r="BX53">
        <v>0</v>
      </c>
      <c r="BY53">
        <v>3</v>
      </c>
      <c r="BZ53" t="s">
        <v>111</v>
      </c>
      <c r="CB53" s="2" t="s">
        <v>306</v>
      </c>
      <c r="CC53" t="s">
        <v>295</v>
      </c>
      <c r="CE53" t="s">
        <v>115</v>
      </c>
      <c r="CF53" t="s">
        <v>117</v>
      </c>
      <c r="CG53" s="4">
        <v>96950</v>
      </c>
      <c r="CH53" s="3">
        <v>7.59</v>
      </c>
      <c r="CI53" s="3">
        <v>7.59</v>
      </c>
      <c r="CJ53" s="3">
        <v>11.39</v>
      </c>
      <c r="CK53" s="3">
        <v>11.39</v>
      </c>
      <c r="CL53" t="s">
        <v>131</v>
      </c>
      <c r="CM53" t="s">
        <v>153</v>
      </c>
      <c r="CN53" t="s">
        <v>132</v>
      </c>
      <c r="CP53" t="s">
        <v>111</v>
      </c>
      <c r="CQ53" t="s">
        <v>133</v>
      </c>
      <c r="CR53" t="s">
        <v>111</v>
      </c>
      <c r="CS53" t="s">
        <v>133</v>
      </c>
      <c r="CT53" t="s">
        <v>134</v>
      </c>
      <c r="CU53" t="s">
        <v>133</v>
      </c>
      <c r="CV53" t="s">
        <v>134</v>
      </c>
      <c r="CW53" t="s">
        <v>307</v>
      </c>
      <c r="CX53" s="5">
        <v>16702851820</v>
      </c>
      <c r="CY53" t="s">
        <v>303</v>
      </c>
      <c r="CZ53" t="s">
        <v>134</v>
      </c>
      <c r="DA53" t="s">
        <v>133</v>
      </c>
      <c r="DB53" t="s">
        <v>133</v>
      </c>
    </row>
    <row r="54" spans="1:111" ht="15" customHeight="1" x14ac:dyDescent="0.35">
      <c r="A54" t="s">
        <v>3847</v>
      </c>
      <c r="B54" t="s">
        <v>137</v>
      </c>
      <c r="C54" s="1">
        <v>44416.210137037036</v>
      </c>
      <c r="D54" s="1">
        <v>44482</v>
      </c>
      <c r="E54" t="s">
        <v>199</v>
      </c>
      <c r="F54" s="1">
        <v>44468.833333333336</v>
      </c>
      <c r="G54" t="s">
        <v>111</v>
      </c>
      <c r="H54" t="s">
        <v>111</v>
      </c>
      <c r="I54" t="s">
        <v>111</v>
      </c>
      <c r="J54" t="s">
        <v>3151</v>
      </c>
      <c r="K54" t="s">
        <v>293</v>
      </c>
      <c r="L54" t="s">
        <v>3848</v>
      </c>
      <c r="M54" t="s">
        <v>302</v>
      </c>
      <c r="N54" t="s">
        <v>115</v>
      </c>
      <c r="O54" t="s">
        <v>117</v>
      </c>
      <c r="P54" s="4">
        <v>96950</v>
      </c>
      <c r="Q54" t="s">
        <v>118</v>
      </c>
      <c r="S54" s="5">
        <v>16702851820</v>
      </c>
      <c r="U54">
        <v>561320</v>
      </c>
      <c r="V54" t="s">
        <v>296</v>
      </c>
      <c r="W54" t="s">
        <v>133</v>
      </c>
      <c r="X54" t="s">
        <v>297</v>
      </c>
      <c r="Y54" t="s">
        <v>298</v>
      </c>
      <c r="Z54" t="s">
        <v>299</v>
      </c>
      <c r="AA54" t="s">
        <v>300</v>
      </c>
      <c r="AB54" t="s">
        <v>301</v>
      </c>
      <c r="AC54" t="s">
        <v>3849</v>
      </c>
      <c r="AD54" t="s">
        <v>115</v>
      </c>
      <c r="AE54" t="s">
        <v>117</v>
      </c>
      <c r="AF54" s="4">
        <v>96950</v>
      </c>
      <c r="AG54" t="s">
        <v>118</v>
      </c>
      <c r="AI54" s="5">
        <v>16702851820</v>
      </c>
      <c r="AK54" t="s">
        <v>303</v>
      </c>
      <c r="BC54" t="str">
        <f>"37-2012.00"</f>
        <v>37-2012.00</v>
      </c>
      <c r="BD54" t="s">
        <v>242</v>
      </c>
      <c r="BE54" t="s">
        <v>3850</v>
      </c>
      <c r="BF54" t="s">
        <v>3851</v>
      </c>
      <c r="BG54">
        <v>3</v>
      </c>
      <c r="BH54">
        <v>3</v>
      </c>
      <c r="BI54" s="1">
        <v>44470</v>
      </c>
      <c r="BJ54" s="1">
        <v>44834</v>
      </c>
      <c r="BK54" s="1">
        <v>44482</v>
      </c>
      <c r="BL54" s="1">
        <v>44834</v>
      </c>
      <c r="BM54">
        <v>36</v>
      </c>
      <c r="BN54">
        <v>6</v>
      </c>
      <c r="BO54">
        <v>6</v>
      </c>
      <c r="BP54">
        <v>0</v>
      </c>
      <c r="BQ54">
        <v>6</v>
      </c>
      <c r="BR54">
        <v>6</v>
      </c>
      <c r="BS54">
        <v>6</v>
      </c>
      <c r="BT54">
        <v>6</v>
      </c>
      <c r="BU54" t="str">
        <f>"8:00 AM"</f>
        <v>8:00 AM</v>
      </c>
      <c r="BV54" t="str">
        <f>"2:00 PM"</f>
        <v>2:00 PM</v>
      </c>
      <c r="BW54" t="s">
        <v>150</v>
      </c>
      <c r="BX54">
        <v>0</v>
      </c>
      <c r="BY54">
        <v>3</v>
      </c>
      <c r="BZ54" t="s">
        <v>111</v>
      </c>
      <c r="CB54" t="s">
        <v>3852</v>
      </c>
      <c r="CC54" t="s">
        <v>301</v>
      </c>
      <c r="CD54" t="s">
        <v>302</v>
      </c>
      <c r="CE54" t="s">
        <v>115</v>
      </c>
      <c r="CF54" t="s">
        <v>117</v>
      </c>
      <c r="CG54" s="4">
        <v>96950</v>
      </c>
      <c r="CH54" s="3">
        <v>7.59</v>
      </c>
      <c r="CI54" s="3">
        <v>7.59</v>
      </c>
      <c r="CJ54" s="3">
        <v>11.39</v>
      </c>
      <c r="CK54" s="3">
        <v>11.39</v>
      </c>
      <c r="CL54" t="s">
        <v>131</v>
      </c>
      <c r="CM54" t="s">
        <v>990</v>
      </c>
      <c r="CN54" t="s">
        <v>132</v>
      </c>
      <c r="CP54" t="s">
        <v>111</v>
      </c>
      <c r="CQ54" t="s">
        <v>133</v>
      </c>
      <c r="CR54" t="s">
        <v>111</v>
      </c>
      <c r="CS54" t="s">
        <v>133</v>
      </c>
      <c r="CT54" t="s">
        <v>134</v>
      </c>
      <c r="CU54" t="s">
        <v>133</v>
      </c>
      <c r="CV54" t="s">
        <v>134</v>
      </c>
      <c r="CW54" t="s">
        <v>991</v>
      </c>
      <c r="CX54" s="5">
        <v>16702851820</v>
      </c>
      <c r="CY54" t="s">
        <v>303</v>
      </c>
      <c r="CZ54" t="s">
        <v>134</v>
      </c>
      <c r="DA54" t="s">
        <v>133</v>
      </c>
      <c r="DB54" t="s">
        <v>133</v>
      </c>
    </row>
    <row r="55" spans="1:111" ht="15" customHeight="1" x14ac:dyDescent="0.35">
      <c r="A55" t="s">
        <v>3539</v>
      </c>
      <c r="B55" t="s">
        <v>137</v>
      </c>
      <c r="C55" s="1">
        <v>44417.471564004627</v>
      </c>
      <c r="D55" s="1">
        <v>44482</v>
      </c>
      <c r="E55" t="s">
        <v>110</v>
      </c>
      <c r="G55" t="s">
        <v>111</v>
      </c>
      <c r="H55" t="s">
        <v>111</v>
      </c>
      <c r="I55" t="s">
        <v>111</v>
      </c>
      <c r="J55" t="s">
        <v>2255</v>
      </c>
      <c r="L55" t="s">
        <v>2256</v>
      </c>
      <c r="N55" t="s">
        <v>140</v>
      </c>
      <c r="O55" t="s">
        <v>117</v>
      </c>
      <c r="P55" s="4">
        <v>96950</v>
      </c>
      <c r="Q55" t="s">
        <v>118</v>
      </c>
      <c r="S55" s="5">
        <v>16707880047</v>
      </c>
      <c r="U55">
        <v>71132</v>
      </c>
      <c r="V55" t="s">
        <v>120</v>
      </c>
      <c r="X55" t="s">
        <v>2257</v>
      </c>
      <c r="Y55" t="s">
        <v>2258</v>
      </c>
      <c r="Z55" t="s">
        <v>1429</v>
      </c>
      <c r="AA55" t="s">
        <v>144</v>
      </c>
      <c r="AB55" t="s">
        <v>2256</v>
      </c>
      <c r="AD55" t="s">
        <v>140</v>
      </c>
      <c r="AE55" t="s">
        <v>117</v>
      </c>
      <c r="AF55" s="4">
        <v>96950</v>
      </c>
      <c r="AG55" t="s">
        <v>118</v>
      </c>
      <c r="AI55" s="5">
        <v>167078847</v>
      </c>
      <c r="AK55" t="s">
        <v>2260</v>
      </c>
      <c r="BC55" t="str">
        <f>"27-1027.00"</f>
        <v>27-1027.00</v>
      </c>
      <c r="BD55" t="s">
        <v>3540</v>
      </c>
      <c r="BE55" t="s">
        <v>3541</v>
      </c>
      <c r="BF55" t="s">
        <v>3542</v>
      </c>
      <c r="BG55">
        <v>2</v>
      </c>
      <c r="BH55">
        <v>2</v>
      </c>
      <c r="BI55" s="1">
        <v>44470</v>
      </c>
      <c r="BJ55" s="1">
        <v>44834</v>
      </c>
      <c r="BK55" s="1">
        <v>44482</v>
      </c>
      <c r="BL55" s="1">
        <v>44834</v>
      </c>
      <c r="BM55">
        <v>40</v>
      </c>
      <c r="BN55">
        <v>0</v>
      </c>
      <c r="BO55">
        <v>8</v>
      </c>
      <c r="BP55">
        <v>8</v>
      </c>
      <c r="BQ55">
        <v>8</v>
      </c>
      <c r="BR55">
        <v>8</v>
      </c>
      <c r="BS55">
        <v>8</v>
      </c>
      <c r="BT55">
        <v>0</v>
      </c>
      <c r="BU55" t="str">
        <f>"8:00 AM"</f>
        <v>8:00 AM</v>
      </c>
      <c r="BV55" t="str">
        <f>"5:00 PM"</f>
        <v>5:00 PM</v>
      </c>
      <c r="BW55" t="s">
        <v>150</v>
      </c>
      <c r="BX55">
        <v>0</v>
      </c>
      <c r="BY55">
        <v>12</v>
      </c>
      <c r="BZ55" t="s">
        <v>111</v>
      </c>
      <c r="CB55" s="2" t="s">
        <v>3543</v>
      </c>
      <c r="CC55" t="s">
        <v>3544</v>
      </c>
      <c r="CD55" t="s">
        <v>2256</v>
      </c>
      <c r="CE55" t="s">
        <v>140</v>
      </c>
      <c r="CF55" t="s">
        <v>117</v>
      </c>
      <c r="CG55" s="4">
        <v>96950</v>
      </c>
      <c r="CH55" s="3">
        <v>20.81</v>
      </c>
      <c r="CI55" s="3">
        <v>20.81</v>
      </c>
      <c r="CJ55" s="3">
        <v>0</v>
      </c>
      <c r="CK55" s="3">
        <v>0</v>
      </c>
      <c r="CL55" t="s">
        <v>131</v>
      </c>
      <c r="CM55" t="s">
        <v>153</v>
      </c>
      <c r="CN55" t="s">
        <v>132</v>
      </c>
      <c r="CP55" t="s">
        <v>111</v>
      </c>
      <c r="CQ55" t="s">
        <v>133</v>
      </c>
      <c r="CR55" t="s">
        <v>111</v>
      </c>
      <c r="CS55" t="s">
        <v>111</v>
      </c>
      <c r="CT55" t="s">
        <v>134</v>
      </c>
      <c r="CU55" t="s">
        <v>133</v>
      </c>
      <c r="CV55" t="s">
        <v>134</v>
      </c>
      <c r="CW55" t="s">
        <v>942</v>
      </c>
      <c r="CX55" s="5">
        <v>16707880047</v>
      </c>
      <c r="CY55" t="s">
        <v>2260</v>
      </c>
      <c r="CZ55" t="s">
        <v>134</v>
      </c>
      <c r="DA55" t="s">
        <v>133</v>
      </c>
      <c r="DB55" t="s">
        <v>111</v>
      </c>
      <c r="DC55" t="s">
        <v>2257</v>
      </c>
      <c r="DD55" t="s">
        <v>2258</v>
      </c>
      <c r="DE55" t="s">
        <v>1429</v>
      </c>
      <c r="DF55" t="s">
        <v>2255</v>
      </c>
      <c r="DG55" t="s">
        <v>2260</v>
      </c>
    </row>
    <row r="56" spans="1:111" ht="15" customHeight="1" x14ac:dyDescent="0.35">
      <c r="A56" t="s">
        <v>3472</v>
      </c>
      <c r="B56" t="s">
        <v>137</v>
      </c>
      <c r="C56" s="1">
        <v>44418.327852430557</v>
      </c>
      <c r="D56" s="1">
        <v>44482</v>
      </c>
      <c r="E56" t="s">
        <v>110</v>
      </c>
      <c r="G56" t="s">
        <v>111</v>
      </c>
      <c r="H56" t="s">
        <v>111</v>
      </c>
      <c r="I56" t="s">
        <v>111</v>
      </c>
      <c r="J56" t="s">
        <v>275</v>
      </c>
      <c r="L56" t="s">
        <v>276</v>
      </c>
      <c r="M56" t="s">
        <v>140</v>
      </c>
      <c r="N56" t="s">
        <v>277</v>
      </c>
      <c r="O56" t="s">
        <v>117</v>
      </c>
      <c r="P56" s="4">
        <v>96950</v>
      </c>
      <c r="Q56" t="s">
        <v>118</v>
      </c>
      <c r="R56" t="s">
        <v>134</v>
      </c>
      <c r="S56" s="5">
        <v>16702333839</v>
      </c>
      <c r="U56">
        <v>236116</v>
      </c>
      <c r="V56" t="s">
        <v>120</v>
      </c>
      <c r="X56" t="s">
        <v>278</v>
      </c>
      <c r="Y56" t="s">
        <v>279</v>
      </c>
      <c r="Z56" t="s">
        <v>280</v>
      </c>
      <c r="AA56" t="s">
        <v>281</v>
      </c>
      <c r="AB56" t="s">
        <v>282</v>
      </c>
      <c r="AC56" t="s">
        <v>140</v>
      </c>
      <c r="AD56" t="s">
        <v>277</v>
      </c>
      <c r="AE56" t="s">
        <v>117</v>
      </c>
      <c r="AF56" s="4">
        <v>96950</v>
      </c>
      <c r="AG56" t="s">
        <v>118</v>
      </c>
      <c r="AH56" t="s">
        <v>134</v>
      </c>
      <c r="AI56" s="5">
        <v>16702333839</v>
      </c>
      <c r="AK56" t="s">
        <v>283</v>
      </c>
      <c r="BC56" t="str">
        <f>"37-2011.00"</f>
        <v>37-2011.00</v>
      </c>
      <c r="BD56" t="s">
        <v>284</v>
      </c>
      <c r="BE56" t="s">
        <v>285</v>
      </c>
      <c r="BF56" t="s">
        <v>286</v>
      </c>
      <c r="BG56">
        <v>15</v>
      </c>
      <c r="BH56">
        <v>15</v>
      </c>
      <c r="BI56" s="1">
        <v>44470</v>
      </c>
      <c r="BJ56" s="1">
        <v>44834</v>
      </c>
      <c r="BK56" s="1">
        <v>44482</v>
      </c>
      <c r="BL56" s="1">
        <v>44834</v>
      </c>
      <c r="BM56">
        <v>35</v>
      </c>
      <c r="BN56">
        <v>0</v>
      </c>
      <c r="BO56">
        <v>7</v>
      </c>
      <c r="BP56">
        <v>7</v>
      </c>
      <c r="BQ56">
        <v>7</v>
      </c>
      <c r="BR56">
        <v>7</v>
      </c>
      <c r="BS56">
        <v>7</v>
      </c>
      <c r="BT56">
        <v>0</v>
      </c>
      <c r="BU56" t="str">
        <f>"7:30 AM"</f>
        <v>7:30 AM</v>
      </c>
      <c r="BV56" t="str">
        <f>"3:30 PM"</f>
        <v>3:30 PM</v>
      </c>
      <c r="BW56" t="s">
        <v>150</v>
      </c>
      <c r="BX56">
        <v>0</v>
      </c>
      <c r="BY56">
        <v>12</v>
      </c>
      <c r="BZ56" t="s">
        <v>111</v>
      </c>
      <c r="CB56" s="2" t="s">
        <v>3473</v>
      </c>
      <c r="CC56" t="s">
        <v>288</v>
      </c>
      <c r="CD56" t="s">
        <v>277</v>
      </c>
      <c r="CE56" t="s">
        <v>140</v>
      </c>
      <c r="CF56" t="s">
        <v>117</v>
      </c>
      <c r="CG56" s="4">
        <v>96950</v>
      </c>
      <c r="CH56" s="3">
        <v>8.0500000000000007</v>
      </c>
      <c r="CI56" s="3">
        <v>8.0500000000000007</v>
      </c>
      <c r="CJ56" s="3">
        <v>12.12</v>
      </c>
      <c r="CK56" s="3">
        <v>12.12</v>
      </c>
      <c r="CL56" t="s">
        <v>131</v>
      </c>
      <c r="CM56" t="s">
        <v>289</v>
      </c>
      <c r="CN56" t="s">
        <v>132</v>
      </c>
      <c r="CP56" t="s">
        <v>111</v>
      </c>
      <c r="CQ56" t="s">
        <v>133</v>
      </c>
      <c r="CR56" t="s">
        <v>133</v>
      </c>
      <c r="CS56" t="s">
        <v>133</v>
      </c>
      <c r="CT56" t="s">
        <v>134</v>
      </c>
      <c r="CU56" t="s">
        <v>133</v>
      </c>
      <c r="CV56" t="s">
        <v>133</v>
      </c>
      <c r="CW56" t="s">
        <v>3474</v>
      </c>
      <c r="CX56" s="5">
        <v>16702333839</v>
      </c>
      <c r="CY56" t="s">
        <v>283</v>
      </c>
      <c r="CZ56" t="s">
        <v>134</v>
      </c>
      <c r="DA56" t="s">
        <v>133</v>
      </c>
      <c r="DB56" t="s">
        <v>111</v>
      </c>
    </row>
    <row r="57" spans="1:111" ht="15" customHeight="1" x14ac:dyDescent="0.35">
      <c r="A57" t="s">
        <v>3918</v>
      </c>
      <c r="B57" t="s">
        <v>137</v>
      </c>
      <c r="C57" s="1">
        <v>44433.741840277777</v>
      </c>
      <c r="D57" s="1">
        <v>44482</v>
      </c>
      <c r="E57" t="s">
        <v>199</v>
      </c>
      <c r="F57" s="1">
        <v>44468.833333333336</v>
      </c>
      <c r="G57" t="s">
        <v>133</v>
      </c>
      <c r="H57" t="s">
        <v>111</v>
      </c>
      <c r="I57" t="s">
        <v>111</v>
      </c>
      <c r="J57" t="s">
        <v>2475</v>
      </c>
      <c r="K57" t="s">
        <v>2476</v>
      </c>
      <c r="L57" t="s">
        <v>917</v>
      </c>
      <c r="M57" t="s">
        <v>918</v>
      </c>
      <c r="N57" t="s">
        <v>140</v>
      </c>
      <c r="O57" t="s">
        <v>117</v>
      </c>
      <c r="P57" s="4">
        <v>96950</v>
      </c>
      <c r="Q57" t="s">
        <v>118</v>
      </c>
      <c r="S57" s="5">
        <v>16702874018</v>
      </c>
      <c r="U57">
        <v>722511</v>
      </c>
      <c r="V57" t="s">
        <v>120</v>
      </c>
      <c r="X57" t="s">
        <v>919</v>
      </c>
      <c r="Y57" t="s">
        <v>920</v>
      </c>
      <c r="Z57" t="s">
        <v>921</v>
      </c>
      <c r="AA57" t="s">
        <v>168</v>
      </c>
      <c r="AB57" t="s">
        <v>917</v>
      </c>
      <c r="AC57" t="s">
        <v>918</v>
      </c>
      <c r="AD57" t="s">
        <v>140</v>
      </c>
      <c r="AE57" t="s">
        <v>117</v>
      </c>
      <c r="AF57" s="4">
        <v>96950</v>
      </c>
      <c r="AG57" t="s">
        <v>118</v>
      </c>
      <c r="AI57" s="5">
        <v>16702874018</v>
      </c>
      <c r="AK57" t="s">
        <v>923</v>
      </c>
      <c r="BC57" t="str">
        <f>"35-2014.00"</f>
        <v>35-2014.00</v>
      </c>
      <c r="BD57" t="s">
        <v>518</v>
      </c>
      <c r="BE57" t="s">
        <v>2823</v>
      </c>
      <c r="BF57" t="s">
        <v>520</v>
      </c>
      <c r="BG57">
        <v>2</v>
      </c>
      <c r="BH57">
        <v>2</v>
      </c>
      <c r="BI57" s="1">
        <v>44470</v>
      </c>
      <c r="BJ57" s="1">
        <v>44834</v>
      </c>
      <c r="BK57" s="1">
        <v>44482</v>
      </c>
      <c r="BL57" s="1">
        <v>44834</v>
      </c>
      <c r="BM57">
        <v>40</v>
      </c>
      <c r="BN57">
        <v>8</v>
      </c>
      <c r="BO57">
        <v>0</v>
      </c>
      <c r="BP57">
        <v>8</v>
      </c>
      <c r="BQ57">
        <v>8</v>
      </c>
      <c r="BR57">
        <v>0</v>
      </c>
      <c r="BS57">
        <v>8</v>
      </c>
      <c r="BT57">
        <v>8</v>
      </c>
      <c r="BU57" t="str">
        <f>"5:00 AM"</f>
        <v>5:00 AM</v>
      </c>
      <c r="BV57" t="str">
        <f>"2:00 PM"</f>
        <v>2:00 PM</v>
      </c>
      <c r="BW57" t="s">
        <v>150</v>
      </c>
      <c r="BX57">
        <v>0</v>
      </c>
      <c r="BY57">
        <v>12</v>
      </c>
      <c r="BZ57" t="s">
        <v>111</v>
      </c>
      <c r="CB57" t="s">
        <v>2824</v>
      </c>
      <c r="CC57" t="s">
        <v>917</v>
      </c>
      <c r="CD57" t="s">
        <v>918</v>
      </c>
      <c r="CE57" t="s">
        <v>140</v>
      </c>
      <c r="CF57" t="s">
        <v>117</v>
      </c>
      <c r="CG57" s="4">
        <v>96950</v>
      </c>
      <c r="CH57" s="3">
        <v>8.17</v>
      </c>
      <c r="CI57" s="3">
        <v>8.17</v>
      </c>
      <c r="CJ57" s="3">
        <v>12.26</v>
      </c>
      <c r="CK57" s="3">
        <v>12.26</v>
      </c>
      <c r="CL57" t="s">
        <v>131</v>
      </c>
      <c r="CN57" t="s">
        <v>132</v>
      </c>
      <c r="CP57" t="s">
        <v>111</v>
      </c>
      <c r="CQ57" t="s">
        <v>133</v>
      </c>
      <c r="CR57" t="s">
        <v>111</v>
      </c>
      <c r="CS57" t="s">
        <v>133</v>
      </c>
      <c r="CT57" t="s">
        <v>134</v>
      </c>
      <c r="CU57" t="s">
        <v>133</v>
      </c>
      <c r="CV57" t="s">
        <v>134</v>
      </c>
      <c r="CW57" t="s">
        <v>2480</v>
      </c>
      <c r="CX57" s="5">
        <v>16702874018</v>
      </c>
      <c r="CY57" t="s">
        <v>923</v>
      </c>
      <c r="CZ57" t="s">
        <v>134</v>
      </c>
      <c r="DA57" t="s">
        <v>133</v>
      </c>
      <c r="DB57" t="s">
        <v>111</v>
      </c>
    </row>
    <row r="58" spans="1:111" ht="15" customHeight="1" x14ac:dyDescent="0.35">
      <c r="A58" t="s">
        <v>3177</v>
      </c>
      <c r="B58" t="s">
        <v>137</v>
      </c>
      <c r="C58" s="1">
        <v>44433.987157060183</v>
      </c>
      <c r="D58" s="1">
        <v>44482</v>
      </c>
      <c r="E58" t="s">
        <v>110</v>
      </c>
      <c r="G58" t="s">
        <v>111</v>
      </c>
      <c r="H58" t="s">
        <v>111</v>
      </c>
      <c r="I58" t="s">
        <v>111</v>
      </c>
      <c r="J58" t="s">
        <v>673</v>
      </c>
      <c r="L58" t="s">
        <v>674</v>
      </c>
      <c r="M58" t="s">
        <v>3037</v>
      </c>
      <c r="N58" t="s">
        <v>3038</v>
      </c>
      <c r="O58" t="s">
        <v>117</v>
      </c>
      <c r="P58" s="4">
        <v>96950</v>
      </c>
      <c r="Q58" t="s">
        <v>118</v>
      </c>
      <c r="S58" s="5">
        <v>16702887999</v>
      </c>
      <c r="U58">
        <v>23711</v>
      </c>
      <c r="V58" t="s">
        <v>120</v>
      </c>
      <c r="X58" t="s">
        <v>677</v>
      </c>
      <c r="Y58" t="s">
        <v>678</v>
      </c>
      <c r="Z58" t="s">
        <v>679</v>
      </c>
      <c r="AA58" t="s">
        <v>168</v>
      </c>
      <c r="AB58" t="s">
        <v>674</v>
      </c>
      <c r="AC58" t="s">
        <v>675</v>
      </c>
      <c r="AD58" t="s">
        <v>3038</v>
      </c>
      <c r="AE58" t="s">
        <v>117</v>
      </c>
      <c r="AF58" s="4">
        <v>96950</v>
      </c>
      <c r="AG58" t="s">
        <v>118</v>
      </c>
      <c r="AI58" s="5">
        <v>16702887999</v>
      </c>
      <c r="AK58" t="s">
        <v>680</v>
      </c>
      <c r="BC58" t="str">
        <f>"17-3022.00"</f>
        <v>17-3022.00</v>
      </c>
      <c r="BD58" t="s">
        <v>406</v>
      </c>
      <c r="BE58" t="s">
        <v>3178</v>
      </c>
      <c r="BF58" t="s">
        <v>3179</v>
      </c>
      <c r="BG58">
        <v>1</v>
      </c>
      <c r="BH58">
        <v>1</v>
      </c>
      <c r="BI58" s="1">
        <v>44470</v>
      </c>
      <c r="BJ58" s="1">
        <v>44834</v>
      </c>
      <c r="BK58" s="1">
        <v>44482</v>
      </c>
      <c r="BL58" s="1">
        <v>44834</v>
      </c>
      <c r="BM58">
        <v>40</v>
      </c>
      <c r="BN58">
        <v>0</v>
      </c>
      <c r="BO58">
        <v>8</v>
      </c>
      <c r="BP58">
        <v>8</v>
      </c>
      <c r="BQ58">
        <v>8</v>
      </c>
      <c r="BR58">
        <v>8</v>
      </c>
      <c r="BS58">
        <v>8</v>
      </c>
      <c r="BT58">
        <v>0</v>
      </c>
      <c r="BU58" t="str">
        <f>"8:00 AM"</f>
        <v>8:00 AM</v>
      </c>
      <c r="BV58" t="str">
        <f>"5:00 PM"</f>
        <v>5:00 PM</v>
      </c>
      <c r="BW58" t="s">
        <v>129</v>
      </c>
      <c r="BX58">
        <v>0</v>
      </c>
      <c r="BY58">
        <v>24</v>
      </c>
      <c r="BZ58" t="s">
        <v>111</v>
      </c>
      <c r="CB58" t="s">
        <v>3180</v>
      </c>
      <c r="CC58" t="s">
        <v>674</v>
      </c>
      <c r="CD58" t="s">
        <v>675</v>
      </c>
      <c r="CE58" t="s">
        <v>676</v>
      </c>
      <c r="CF58" t="s">
        <v>117</v>
      </c>
      <c r="CG58" s="4">
        <v>96950</v>
      </c>
      <c r="CH58" s="3">
        <v>16.329999999999998</v>
      </c>
      <c r="CI58" s="3">
        <v>16.329999999999998</v>
      </c>
      <c r="CJ58" s="3">
        <v>0</v>
      </c>
      <c r="CK58" s="3">
        <v>0</v>
      </c>
      <c r="CL58" t="s">
        <v>131</v>
      </c>
      <c r="CM58" t="s">
        <v>153</v>
      </c>
      <c r="CN58" t="s">
        <v>132</v>
      </c>
      <c r="CP58" t="s">
        <v>111</v>
      </c>
      <c r="CQ58" t="s">
        <v>133</v>
      </c>
      <c r="CR58" t="s">
        <v>111</v>
      </c>
      <c r="CS58" t="s">
        <v>111</v>
      </c>
      <c r="CT58" t="s">
        <v>134</v>
      </c>
      <c r="CU58" t="s">
        <v>133</v>
      </c>
      <c r="CV58" t="s">
        <v>134</v>
      </c>
      <c r="CW58" t="s">
        <v>3042</v>
      </c>
      <c r="CX58" s="5">
        <v>16702887999</v>
      </c>
      <c r="CY58" t="s">
        <v>680</v>
      </c>
      <c r="CZ58" t="s">
        <v>134</v>
      </c>
      <c r="DA58" t="s">
        <v>133</v>
      </c>
      <c r="DB58" t="s">
        <v>111</v>
      </c>
    </row>
    <row r="59" spans="1:111" ht="15" customHeight="1" x14ac:dyDescent="0.35">
      <c r="A59" t="s">
        <v>2909</v>
      </c>
      <c r="B59" t="s">
        <v>137</v>
      </c>
      <c r="C59" s="1">
        <v>44433.999504398147</v>
      </c>
      <c r="D59" s="1">
        <v>44482</v>
      </c>
      <c r="E59" t="s">
        <v>110</v>
      </c>
      <c r="G59" t="s">
        <v>111</v>
      </c>
      <c r="H59" t="s">
        <v>111</v>
      </c>
      <c r="I59" t="s">
        <v>111</v>
      </c>
      <c r="J59" t="s">
        <v>673</v>
      </c>
      <c r="L59" t="s">
        <v>674</v>
      </c>
      <c r="M59" t="s">
        <v>675</v>
      </c>
      <c r="N59" t="s">
        <v>676</v>
      </c>
      <c r="O59" t="s">
        <v>117</v>
      </c>
      <c r="P59" s="4">
        <v>96950</v>
      </c>
      <c r="Q59" t="s">
        <v>118</v>
      </c>
      <c r="S59" s="5">
        <v>16702887999</v>
      </c>
      <c r="U59">
        <v>56173</v>
      </c>
      <c r="V59" t="s">
        <v>120</v>
      </c>
      <c r="X59" t="s">
        <v>677</v>
      </c>
      <c r="Y59" t="s">
        <v>678</v>
      </c>
      <c r="Z59" t="s">
        <v>679</v>
      </c>
      <c r="AA59" t="s">
        <v>168</v>
      </c>
      <c r="AB59" t="s">
        <v>674</v>
      </c>
      <c r="AC59" t="s">
        <v>675</v>
      </c>
      <c r="AD59" t="s">
        <v>676</v>
      </c>
      <c r="AE59" t="s">
        <v>117</v>
      </c>
      <c r="AF59" s="4">
        <v>96950</v>
      </c>
      <c r="AG59" t="s">
        <v>118</v>
      </c>
      <c r="AI59" s="5">
        <v>16702887999</v>
      </c>
      <c r="AK59" t="s">
        <v>680</v>
      </c>
      <c r="BC59" t="str">
        <f>"49-3042.00"</f>
        <v>49-3042.00</v>
      </c>
      <c r="BD59" t="s">
        <v>1368</v>
      </c>
      <c r="BE59" t="s">
        <v>2910</v>
      </c>
      <c r="BF59" t="s">
        <v>2911</v>
      </c>
      <c r="BG59">
        <v>1</v>
      </c>
      <c r="BH59">
        <v>1</v>
      </c>
      <c r="BI59" s="1">
        <v>44470</v>
      </c>
      <c r="BJ59" s="1">
        <v>44834</v>
      </c>
      <c r="BK59" s="1">
        <v>44482</v>
      </c>
      <c r="BL59" s="1">
        <v>44834</v>
      </c>
      <c r="BM59">
        <v>40</v>
      </c>
      <c r="BN59">
        <v>0</v>
      </c>
      <c r="BO59">
        <v>8</v>
      </c>
      <c r="BP59">
        <v>8</v>
      </c>
      <c r="BQ59">
        <v>8</v>
      </c>
      <c r="BR59">
        <v>8</v>
      </c>
      <c r="BS59">
        <v>8</v>
      </c>
      <c r="BT59">
        <v>0</v>
      </c>
      <c r="BU59" t="str">
        <f>"8:00 AM"</f>
        <v>8:00 AM</v>
      </c>
      <c r="BV59" t="str">
        <f>"5:00 PM"</f>
        <v>5:00 PM</v>
      </c>
      <c r="BW59" t="s">
        <v>150</v>
      </c>
      <c r="BX59">
        <v>0</v>
      </c>
      <c r="BY59">
        <v>24</v>
      </c>
      <c r="BZ59" t="s">
        <v>111</v>
      </c>
      <c r="CB59" t="s">
        <v>542</v>
      </c>
      <c r="CC59" t="s">
        <v>674</v>
      </c>
      <c r="CD59" t="s">
        <v>675</v>
      </c>
      <c r="CE59" t="s">
        <v>676</v>
      </c>
      <c r="CF59" t="s">
        <v>117</v>
      </c>
      <c r="CG59" s="4">
        <v>96950</v>
      </c>
      <c r="CH59" s="3">
        <v>10.15</v>
      </c>
      <c r="CI59" s="3">
        <v>10.15</v>
      </c>
      <c r="CJ59" s="3">
        <v>0</v>
      </c>
      <c r="CK59" s="3">
        <v>0</v>
      </c>
      <c r="CL59" t="s">
        <v>131</v>
      </c>
      <c r="CM59" t="s">
        <v>153</v>
      </c>
      <c r="CN59" t="s">
        <v>132</v>
      </c>
      <c r="CP59" t="s">
        <v>111</v>
      </c>
      <c r="CQ59" t="s">
        <v>133</v>
      </c>
      <c r="CR59" t="s">
        <v>111</v>
      </c>
      <c r="CS59" t="s">
        <v>111</v>
      </c>
      <c r="CT59" t="s">
        <v>134</v>
      </c>
      <c r="CU59" t="s">
        <v>133</v>
      </c>
      <c r="CV59" t="s">
        <v>134</v>
      </c>
      <c r="CW59" t="s">
        <v>684</v>
      </c>
      <c r="CX59" s="5">
        <v>16702887999</v>
      </c>
      <c r="CY59" t="s">
        <v>680</v>
      </c>
      <c r="CZ59" t="s">
        <v>134</v>
      </c>
      <c r="DA59" t="s">
        <v>133</v>
      </c>
      <c r="DB59" t="s">
        <v>111</v>
      </c>
    </row>
    <row r="60" spans="1:111" ht="15" customHeight="1" x14ac:dyDescent="0.35">
      <c r="A60" t="s">
        <v>2605</v>
      </c>
      <c r="B60" t="s">
        <v>137</v>
      </c>
      <c r="C60" s="1">
        <v>44434.065573148146</v>
      </c>
      <c r="D60" s="1">
        <v>44482</v>
      </c>
      <c r="E60" t="s">
        <v>199</v>
      </c>
      <c r="F60" s="1">
        <v>44468.833333333336</v>
      </c>
      <c r="G60" t="s">
        <v>111</v>
      </c>
      <c r="H60" t="s">
        <v>111</v>
      </c>
      <c r="I60" t="s">
        <v>111</v>
      </c>
      <c r="J60" t="s">
        <v>249</v>
      </c>
      <c r="K60" t="s">
        <v>250</v>
      </c>
      <c r="L60" t="s">
        <v>251</v>
      </c>
      <c r="N60" t="s">
        <v>140</v>
      </c>
      <c r="O60" t="s">
        <v>117</v>
      </c>
      <c r="P60" s="4">
        <v>96950</v>
      </c>
      <c r="Q60" t="s">
        <v>118</v>
      </c>
      <c r="R60" t="s">
        <v>140</v>
      </c>
      <c r="S60" s="5">
        <v>16707830213</v>
      </c>
      <c r="U60">
        <v>811111</v>
      </c>
      <c r="V60" t="s">
        <v>120</v>
      </c>
      <c r="X60" t="s">
        <v>252</v>
      </c>
      <c r="Y60" t="s">
        <v>253</v>
      </c>
      <c r="Z60" t="s">
        <v>165</v>
      </c>
      <c r="AA60" t="s">
        <v>144</v>
      </c>
      <c r="AB60" t="s">
        <v>251</v>
      </c>
      <c r="AD60" t="s">
        <v>140</v>
      </c>
      <c r="AE60" t="s">
        <v>117</v>
      </c>
      <c r="AF60" s="4">
        <v>96950</v>
      </c>
      <c r="AG60" t="s">
        <v>118</v>
      </c>
      <c r="AH60" t="s">
        <v>140</v>
      </c>
      <c r="AI60" s="5">
        <v>16707830213</v>
      </c>
      <c r="AK60" t="s">
        <v>254</v>
      </c>
      <c r="BC60" t="str">
        <f>"49-9071.00"</f>
        <v>49-9071.00</v>
      </c>
      <c r="BD60" t="s">
        <v>147</v>
      </c>
      <c r="BE60" t="s">
        <v>255</v>
      </c>
      <c r="BF60" t="s">
        <v>149</v>
      </c>
      <c r="BG60">
        <v>7</v>
      </c>
      <c r="BH60">
        <v>7</v>
      </c>
      <c r="BI60" s="1">
        <v>44470</v>
      </c>
      <c r="BJ60" s="1">
        <v>44834</v>
      </c>
      <c r="BK60" s="1">
        <v>44482</v>
      </c>
      <c r="BL60" s="1">
        <v>44834</v>
      </c>
      <c r="BM60">
        <v>40</v>
      </c>
      <c r="BN60">
        <v>0</v>
      </c>
      <c r="BO60">
        <v>8</v>
      </c>
      <c r="BP60">
        <v>8</v>
      </c>
      <c r="BQ60">
        <v>8</v>
      </c>
      <c r="BR60">
        <v>8</v>
      </c>
      <c r="BS60">
        <v>8</v>
      </c>
      <c r="BT60">
        <v>0</v>
      </c>
      <c r="BU60" t="str">
        <f>"8:00 AM"</f>
        <v>8:00 AM</v>
      </c>
      <c r="BV60" t="str">
        <f>"5:00 PM"</f>
        <v>5:00 PM</v>
      </c>
      <c r="BW60" t="s">
        <v>150</v>
      </c>
      <c r="BX60">
        <v>0</v>
      </c>
      <c r="BY60">
        <v>12</v>
      </c>
      <c r="BZ60" t="s">
        <v>111</v>
      </c>
      <c r="CB60" t="s">
        <v>256</v>
      </c>
      <c r="CC60" t="s">
        <v>257</v>
      </c>
      <c r="CD60" t="s">
        <v>134</v>
      </c>
      <c r="CE60" t="s">
        <v>140</v>
      </c>
      <c r="CF60" t="s">
        <v>117</v>
      </c>
      <c r="CG60" s="4">
        <v>96950</v>
      </c>
      <c r="CH60" s="3">
        <v>8.7100000000000009</v>
      </c>
      <c r="CI60" s="3">
        <v>8.75</v>
      </c>
      <c r="CJ60" s="3">
        <v>13.07</v>
      </c>
      <c r="CK60" s="3">
        <v>13.13</v>
      </c>
      <c r="CL60" t="s">
        <v>131</v>
      </c>
      <c r="CM60" t="s">
        <v>134</v>
      </c>
      <c r="CN60" t="s">
        <v>132</v>
      </c>
      <c r="CP60" t="s">
        <v>111</v>
      </c>
      <c r="CQ60" t="s">
        <v>133</v>
      </c>
      <c r="CR60" t="s">
        <v>111</v>
      </c>
      <c r="CS60" t="s">
        <v>133</v>
      </c>
      <c r="CT60" t="s">
        <v>134</v>
      </c>
      <c r="CU60" t="s">
        <v>133</v>
      </c>
      <c r="CV60" t="s">
        <v>134</v>
      </c>
      <c r="CW60" t="s">
        <v>2348</v>
      </c>
      <c r="CX60" s="5">
        <v>16707830213</v>
      </c>
      <c r="CY60" t="s">
        <v>254</v>
      </c>
      <c r="CZ60" t="s">
        <v>259</v>
      </c>
      <c r="DA60" t="s">
        <v>133</v>
      </c>
      <c r="DB60" t="s">
        <v>111</v>
      </c>
    </row>
    <row r="61" spans="1:111" ht="15" customHeight="1" x14ac:dyDescent="0.35">
      <c r="A61" t="s">
        <v>2347</v>
      </c>
      <c r="B61" t="s">
        <v>137</v>
      </c>
      <c r="C61" s="1">
        <v>44434.09875474537</v>
      </c>
      <c r="D61" s="1">
        <v>44482</v>
      </c>
      <c r="E61" t="s">
        <v>199</v>
      </c>
      <c r="F61" s="1">
        <v>44468.833333333336</v>
      </c>
      <c r="G61" t="s">
        <v>133</v>
      </c>
      <c r="H61" t="s">
        <v>111</v>
      </c>
      <c r="I61" t="s">
        <v>111</v>
      </c>
      <c r="J61" t="s">
        <v>249</v>
      </c>
      <c r="K61" t="s">
        <v>250</v>
      </c>
      <c r="L61" t="s">
        <v>251</v>
      </c>
      <c r="N61" t="s">
        <v>140</v>
      </c>
      <c r="O61" t="s">
        <v>117</v>
      </c>
      <c r="P61" s="4">
        <v>96950</v>
      </c>
      <c r="Q61" t="s">
        <v>118</v>
      </c>
      <c r="R61" t="s">
        <v>140</v>
      </c>
      <c r="S61" s="5">
        <v>16707830213</v>
      </c>
      <c r="U61">
        <v>811111</v>
      </c>
      <c r="V61" t="s">
        <v>120</v>
      </c>
      <c r="X61" t="s">
        <v>252</v>
      </c>
      <c r="Y61" t="s">
        <v>253</v>
      </c>
      <c r="Z61" t="s">
        <v>165</v>
      </c>
      <c r="AA61" t="s">
        <v>144</v>
      </c>
      <c r="AB61" t="s">
        <v>251</v>
      </c>
      <c r="AD61" t="s">
        <v>140</v>
      </c>
      <c r="AE61" t="s">
        <v>117</v>
      </c>
      <c r="AF61" s="4">
        <v>96950</v>
      </c>
      <c r="AG61" t="s">
        <v>118</v>
      </c>
      <c r="AH61" t="s">
        <v>140</v>
      </c>
      <c r="AI61" s="5">
        <v>16707830213</v>
      </c>
      <c r="AK61" t="s">
        <v>254</v>
      </c>
      <c r="BC61" t="str">
        <f>"49-9071.00"</f>
        <v>49-9071.00</v>
      </c>
      <c r="BD61" t="s">
        <v>147</v>
      </c>
      <c r="BE61" t="s">
        <v>255</v>
      </c>
      <c r="BF61" t="s">
        <v>149</v>
      </c>
      <c r="BG61">
        <v>1</v>
      </c>
      <c r="BH61">
        <v>1</v>
      </c>
      <c r="BI61" s="1">
        <v>44470</v>
      </c>
      <c r="BJ61" s="1">
        <v>45565</v>
      </c>
      <c r="BK61" s="1">
        <v>44482</v>
      </c>
      <c r="BL61" s="1">
        <v>45565</v>
      </c>
      <c r="BM61">
        <v>40</v>
      </c>
      <c r="BN61">
        <v>0</v>
      </c>
      <c r="BO61">
        <v>8</v>
      </c>
      <c r="BP61">
        <v>8</v>
      </c>
      <c r="BQ61">
        <v>8</v>
      </c>
      <c r="BR61">
        <v>8</v>
      </c>
      <c r="BS61">
        <v>8</v>
      </c>
      <c r="BT61">
        <v>0</v>
      </c>
      <c r="BU61" t="str">
        <f>"8:00 AM"</f>
        <v>8:00 AM</v>
      </c>
      <c r="BV61" t="str">
        <f>"5:00 PM"</f>
        <v>5:00 PM</v>
      </c>
      <c r="BW61" t="s">
        <v>150</v>
      </c>
      <c r="BX61">
        <v>0</v>
      </c>
      <c r="BY61">
        <v>12</v>
      </c>
      <c r="BZ61" t="s">
        <v>111</v>
      </c>
      <c r="CB61" t="s">
        <v>256</v>
      </c>
      <c r="CC61" t="s">
        <v>257</v>
      </c>
      <c r="CE61" t="s">
        <v>140</v>
      </c>
      <c r="CF61" t="s">
        <v>117</v>
      </c>
      <c r="CG61" s="4">
        <v>96950</v>
      </c>
      <c r="CH61" s="3">
        <v>8.7100000000000009</v>
      </c>
      <c r="CI61" s="3">
        <v>8.75</v>
      </c>
      <c r="CJ61" s="3">
        <v>13.07</v>
      </c>
      <c r="CK61" s="3">
        <v>13.13</v>
      </c>
      <c r="CL61" t="s">
        <v>131</v>
      </c>
      <c r="CM61" t="s">
        <v>134</v>
      </c>
      <c r="CN61" t="s">
        <v>132</v>
      </c>
      <c r="CP61" t="s">
        <v>111</v>
      </c>
      <c r="CQ61" t="s">
        <v>133</v>
      </c>
      <c r="CR61" t="s">
        <v>111</v>
      </c>
      <c r="CS61" t="s">
        <v>133</v>
      </c>
      <c r="CT61" t="s">
        <v>134</v>
      </c>
      <c r="CU61" t="s">
        <v>133</v>
      </c>
      <c r="CV61" t="s">
        <v>134</v>
      </c>
      <c r="CW61" t="s">
        <v>2348</v>
      </c>
      <c r="CX61" s="5">
        <v>16707830213</v>
      </c>
      <c r="CY61" t="s">
        <v>254</v>
      </c>
      <c r="CZ61" t="s">
        <v>259</v>
      </c>
      <c r="DA61" t="s">
        <v>133</v>
      </c>
      <c r="DB61" t="s">
        <v>111</v>
      </c>
    </row>
    <row r="62" spans="1:111" ht="15" customHeight="1" x14ac:dyDescent="0.35">
      <c r="A62" t="s">
        <v>2894</v>
      </c>
      <c r="B62" t="s">
        <v>137</v>
      </c>
      <c r="C62" s="1">
        <v>44434.918892361115</v>
      </c>
      <c r="D62" s="1">
        <v>44482</v>
      </c>
      <c r="E62" t="s">
        <v>199</v>
      </c>
      <c r="F62" s="1">
        <v>44466.833333333336</v>
      </c>
      <c r="G62" t="s">
        <v>111</v>
      </c>
      <c r="H62" t="s">
        <v>111</v>
      </c>
      <c r="I62" t="s">
        <v>111</v>
      </c>
      <c r="J62" t="s">
        <v>2895</v>
      </c>
      <c r="K62" t="s">
        <v>2896</v>
      </c>
      <c r="L62" t="s">
        <v>2897</v>
      </c>
      <c r="M62" t="s">
        <v>2898</v>
      </c>
      <c r="N62" t="s">
        <v>140</v>
      </c>
      <c r="O62" t="s">
        <v>117</v>
      </c>
      <c r="P62" s="4">
        <v>96950</v>
      </c>
      <c r="Q62" t="s">
        <v>118</v>
      </c>
      <c r="R62" t="s">
        <v>117</v>
      </c>
      <c r="S62" s="5">
        <v>16702341795</v>
      </c>
      <c r="U62">
        <v>45399</v>
      </c>
      <c r="V62" t="s">
        <v>120</v>
      </c>
      <c r="X62" t="s">
        <v>2899</v>
      </c>
      <c r="Y62" t="s">
        <v>2900</v>
      </c>
      <c r="Z62" t="s">
        <v>2901</v>
      </c>
      <c r="AA62" t="s">
        <v>2416</v>
      </c>
      <c r="AB62" t="s">
        <v>2897</v>
      </c>
      <c r="AC62" t="s">
        <v>1322</v>
      </c>
      <c r="AD62" t="s">
        <v>140</v>
      </c>
      <c r="AE62" t="s">
        <v>117</v>
      </c>
      <c r="AF62" s="4">
        <v>96950</v>
      </c>
      <c r="AG62" t="s">
        <v>118</v>
      </c>
      <c r="AH62" t="s">
        <v>117</v>
      </c>
      <c r="AI62" s="5">
        <v>16702341795</v>
      </c>
      <c r="AK62" t="s">
        <v>1389</v>
      </c>
      <c r="BC62" t="str">
        <f>"51-3021.00"</f>
        <v>51-3021.00</v>
      </c>
      <c r="BD62" t="s">
        <v>2902</v>
      </c>
      <c r="BE62" t="s">
        <v>2903</v>
      </c>
      <c r="BF62" t="s">
        <v>2904</v>
      </c>
      <c r="BG62">
        <v>1</v>
      </c>
      <c r="BH62">
        <v>1</v>
      </c>
      <c r="BI62" s="1">
        <v>44468</v>
      </c>
      <c r="BJ62" s="1">
        <v>44832</v>
      </c>
      <c r="BK62" s="1">
        <v>44482</v>
      </c>
      <c r="BL62" s="1">
        <v>44832</v>
      </c>
      <c r="BM62">
        <v>35</v>
      </c>
      <c r="BN62">
        <v>6</v>
      </c>
      <c r="BO62">
        <v>5</v>
      </c>
      <c r="BP62">
        <v>6</v>
      </c>
      <c r="BQ62">
        <v>0</v>
      </c>
      <c r="BR62">
        <v>6</v>
      </c>
      <c r="BS62">
        <v>6</v>
      </c>
      <c r="BT62">
        <v>6</v>
      </c>
      <c r="BU62" t="str">
        <f>"6:00 AM"</f>
        <v>6:00 AM</v>
      </c>
      <c r="BV62" t="str">
        <f>"9:00 PM"</f>
        <v>9:00 PM</v>
      </c>
      <c r="BW62" t="s">
        <v>150</v>
      </c>
      <c r="BX62">
        <v>0</v>
      </c>
      <c r="BY62">
        <v>3</v>
      </c>
      <c r="BZ62" t="s">
        <v>111</v>
      </c>
      <c r="CB62" t="s">
        <v>2905</v>
      </c>
      <c r="CC62" t="s">
        <v>2906</v>
      </c>
      <c r="CD62" t="s">
        <v>2907</v>
      </c>
      <c r="CE62" t="s">
        <v>140</v>
      </c>
      <c r="CF62" t="s">
        <v>117</v>
      </c>
      <c r="CG62" s="4">
        <v>96950</v>
      </c>
      <c r="CH62" s="3">
        <v>8.1</v>
      </c>
      <c r="CI62" s="3">
        <v>9.49</v>
      </c>
      <c r="CJ62" s="3">
        <v>12.15</v>
      </c>
      <c r="CK62" s="3">
        <v>14.24</v>
      </c>
      <c r="CL62" t="s">
        <v>131</v>
      </c>
      <c r="CM62" t="s">
        <v>134</v>
      </c>
      <c r="CN62" t="s">
        <v>132</v>
      </c>
      <c r="CP62" t="s">
        <v>111</v>
      </c>
      <c r="CQ62" t="s">
        <v>133</v>
      </c>
      <c r="CR62" t="s">
        <v>111</v>
      </c>
      <c r="CS62" t="s">
        <v>133</v>
      </c>
      <c r="CT62" t="s">
        <v>134</v>
      </c>
      <c r="CU62" t="s">
        <v>133</v>
      </c>
      <c r="CV62" t="s">
        <v>134</v>
      </c>
      <c r="CW62" t="s">
        <v>2908</v>
      </c>
      <c r="CX62" s="5">
        <v>16702341795</v>
      </c>
      <c r="CY62" t="s">
        <v>1389</v>
      </c>
      <c r="CZ62" t="s">
        <v>1390</v>
      </c>
      <c r="DA62" t="s">
        <v>133</v>
      </c>
      <c r="DB62" t="s">
        <v>111</v>
      </c>
    </row>
    <row r="63" spans="1:111" ht="15" customHeight="1" x14ac:dyDescent="0.35">
      <c r="A63" t="s">
        <v>2349</v>
      </c>
      <c r="B63" t="s">
        <v>137</v>
      </c>
      <c r="C63" s="1">
        <v>44437.898946527777</v>
      </c>
      <c r="D63" s="1">
        <v>44482</v>
      </c>
      <c r="E63" t="s">
        <v>110</v>
      </c>
      <c r="G63" t="s">
        <v>111</v>
      </c>
      <c r="H63" t="s">
        <v>111</v>
      </c>
      <c r="I63" t="s">
        <v>111</v>
      </c>
      <c r="J63" t="s">
        <v>1029</v>
      </c>
      <c r="K63" t="s">
        <v>1030</v>
      </c>
      <c r="L63" t="s">
        <v>1031</v>
      </c>
      <c r="N63" t="s">
        <v>115</v>
      </c>
      <c r="O63" t="s">
        <v>117</v>
      </c>
      <c r="P63" s="4">
        <v>96950</v>
      </c>
      <c r="Q63" t="s">
        <v>118</v>
      </c>
      <c r="S63" s="5">
        <v>16703221234</v>
      </c>
      <c r="U63">
        <v>721110</v>
      </c>
      <c r="V63" t="s">
        <v>120</v>
      </c>
      <c r="X63" t="s">
        <v>1032</v>
      </c>
      <c r="Y63" t="s">
        <v>1033</v>
      </c>
      <c r="Z63" t="s">
        <v>1034</v>
      </c>
      <c r="AA63" t="s">
        <v>1035</v>
      </c>
      <c r="AB63" t="s">
        <v>1031</v>
      </c>
      <c r="AD63" t="s">
        <v>115</v>
      </c>
      <c r="AE63" t="s">
        <v>117</v>
      </c>
      <c r="AF63" s="4">
        <v>96950</v>
      </c>
      <c r="AG63" t="s">
        <v>118</v>
      </c>
      <c r="AI63" s="5">
        <v>16703221234</v>
      </c>
      <c r="AK63" t="s">
        <v>1036</v>
      </c>
      <c r="BC63" t="str">
        <f>"35-1011.00"</f>
        <v>35-1011.00</v>
      </c>
      <c r="BD63" t="s">
        <v>1037</v>
      </c>
      <c r="BE63" t="s">
        <v>2350</v>
      </c>
      <c r="BF63" t="s">
        <v>2351</v>
      </c>
      <c r="BG63">
        <v>1</v>
      </c>
      <c r="BH63">
        <v>1</v>
      </c>
      <c r="BI63" s="1">
        <v>44470</v>
      </c>
      <c r="BJ63" s="1">
        <v>44834</v>
      </c>
      <c r="BK63" s="1">
        <v>44482</v>
      </c>
      <c r="BL63" s="1">
        <v>44834</v>
      </c>
      <c r="BM63">
        <v>40</v>
      </c>
      <c r="BN63">
        <v>8</v>
      </c>
      <c r="BO63">
        <v>0</v>
      </c>
      <c r="BP63">
        <v>0</v>
      </c>
      <c r="BQ63">
        <v>8</v>
      </c>
      <c r="BR63">
        <v>8</v>
      </c>
      <c r="BS63">
        <v>8</v>
      </c>
      <c r="BT63">
        <v>8</v>
      </c>
      <c r="BU63" t="str">
        <f>"9:00 AM"</f>
        <v>9:00 AM</v>
      </c>
      <c r="BV63" t="str">
        <f>"5:30 PM"</f>
        <v>5:30 PM</v>
      </c>
      <c r="BW63" t="s">
        <v>150</v>
      </c>
      <c r="BX63">
        <v>0</v>
      </c>
      <c r="BY63">
        <v>12</v>
      </c>
      <c r="BZ63" t="s">
        <v>133</v>
      </c>
      <c r="CA63">
        <v>8</v>
      </c>
      <c r="CB63" t="s">
        <v>2352</v>
      </c>
      <c r="CC63" t="s">
        <v>1031</v>
      </c>
      <c r="CE63" t="s">
        <v>115</v>
      </c>
      <c r="CF63" t="s">
        <v>117</v>
      </c>
      <c r="CG63" s="4">
        <v>96950</v>
      </c>
      <c r="CH63" s="3">
        <v>10.9</v>
      </c>
      <c r="CI63" s="3">
        <v>10.9</v>
      </c>
      <c r="CJ63" s="3">
        <v>16.350000000000001</v>
      </c>
      <c r="CK63" s="3">
        <v>16.350000000000001</v>
      </c>
      <c r="CL63" t="s">
        <v>131</v>
      </c>
      <c r="CM63" t="s">
        <v>2353</v>
      </c>
      <c r="CN63" t="s">
        <v>132</v>
      </c>
      <c r="CP63" t="s">
        <v>111</v>
      </c>
      <c r="CQ63" t="s">
        <v>133</v>
      </c>
      <c r="CR63" t="s">
        <v>111</v>
      </c>
      <c r="CS63" t="s">
        <v>133</v>
      </c>
      <c r="CT63" t="s">
        <v>134</v>
      </c>
      <c r="CU63" t="s">
        <v>133</v>
      </c>
      <c r="CV63" t="s">
        <v>134</v>
      </c>
      <c r="CW63" t="s">
        <v>2354</v>
      </c>
      <c r="CX63" s="5">
        <v>16703221234</v>
      </c>
      <c r="CY63" t="s">
        <v>1036</v>
      </c>
      <c r="CZ63" t="s">
        <v>134</v>
      </c>
      <c r="DA63" t="s">
        <v>133</v>
      </c>
      <c r="DB63" t="s">
        <v>111</v>
      </c>
    </row>
    <row r="64" spans="1:111" ht="15" customHeight="1" x14ac:dyDescent="0.35">
      <c r="A64" t="s">
        <v>3218</v>
      </c>
      <c r="B64" t="s">
        <v>137</v>
      </c>
      <c r="C64" s="1">
        <v>44445.888973263885</v>
      </c>
      <c r="D64" s="1">
        <v>44482</v>
      </c>
      <c r="E64" t="s">
        <v>110</v>
      </c>
      <c r="G64" t="s">
        <v>111</v>
      </c>
      <c r="H64" t="s">
        <v>111</v>
      </c>
      <c r="I64" t="s">
        <v>111</v>
      </c>
      <c r="J64" t="s">
        <v>2614</v>
      </c>
      <c r="K64" t="s">
        <v>3219</v>
      </c>
      <c r="L64" t="s">
        <v>2616</v>
      </c>
      <c r="M64" t="s">
        <v>2617</v>
      </c>
      <c r="N64" t="s">
        <v>204</v>
      </c>
      <c r="O64" t="s">
        <v>117</v>
      </c>
      <c r="P64" s="4">
        <v>96951</v>
      </c>
      <c r="Q64" t="s">
        <v>118</v>
      </c>
      <c r="S64" s="5">
        <v>16705327281</v>
      </c>
      <c r="T64">
        <v>0</v>
      </c>
      <c r="U64">
        <v>44131</v>
      </c>
      <c r="V64" t="s">
        <v>120</v>
      </c>
      <c r="X64" t="s">
        <v>2618</v>
      </c>
      <c r="Y64" t="s">
        <v>2619</v>
      </c>
      <c r="Z64" t="s">
        <v>2620</v>
      </c>
      <c r="AA64" t="s">
        <v>936</v>
      </c>
      <c r="AB64" t="s">
        <v>2616</v>
      </c>
      <c r="AC64" t="s">
        <v>2617</v>
      </c>
      <c r="AD64" t="s">
        <v>204</v>
      </c>
      <c r="AE64" t="s">
        <v>117</v>
      </c>
      <c r="AF64" s="4">
        <v>96951</v>
      </c>
      <c r="AG64" t="s">
        <v>118</v>
      </c>
      <c r="AI64" s="5">
        <v>16705327281</v>
      </c>
      <c r="AJ64">
        <v>0</v>
      </c>
      <c r="AK64" t="s">
        <v>2621</v>
      </c>
      <c r="BC64" t="str">
        <f>"49-3023.01"</f>
        <v>49-3023.01</v>
      </c>
      <c r="BD64" t="s">
        <v>1238</v>
      </c>
      <c r="BE64" t="s">
        <v>3220</v>
      </c>
      <c r="BF64" t="s">
        <v>3221</v>
      </c>
      <c r="BG64">
        <v>2</v>
      </c>
      <c r="BH64">
        <v>2</v>
      </c>
      <c r="BI64" s="1">
        <v>44470</v>
      </c>
      <c r="BJ64" s="1">
        <v>44834</v>
      </c>
      <c r="BK64" s="1">
        <v>44482</v>
      </c>
      <c r="BL64" s="1">
        <v>44834</v>
      </c>
      <c r="BM64">
        <v>40</v>
      </c>
      <c r="BN64">
        <v>0</v>
      </c>
      <c r="BO64">
        <v>8</v>
      </c>
      <c r="BP64">
        <v>8</v>
      </c>
      <c r="BQ64">
        <v>8</v>
      </c>
      <c r="BR64">
        <v>8</v>
      </c>
      <c r="BS64">
        <v>8</v>
      </c>
      <c r="BT64">
        <v>0</v>
      </c>
      <c r="BU64" t="str">
        <f>"8:00 AM"</f>
        <v>8:00 AM</v>
      </c>
      <c r="BV64" t="str">
        <f>"5:00 PM"</f>
        <v>5:00 PM</v>
      </c>
      <c r="BW64" t="s">
        <v>150</v>
      </c>
      <c r="BX64">
        <v>0</v>
      </c>
      <c r="BY64">
        <v>12</v>
      </c>
      <c r="BZ64" t="s">
        <v>111</v>
      </c>
      <c r="CB64" t="s">
        <v>3222</v>
      </c>
      <c r="CC64" t="s">
        <v>2616</v>
      </c>
      <c r="CD64" t="s">
        <v>2617</v>
      </c>
      <c r="CE64" t="s">
        <v>204</v>
      </c>
      <c r="CF64" t="s">
        <v>117</v>
      </c>
      <c r="CG64" s="4">
        <v>96951</v>
      </c>
      <c r="CH64" s="3">
        <v>8.35</v>
      </c>
      <c r="CI64" s="3">
        <v>8.35</v>
      </c>
      <c r="CJ64" s="3">
        <v>12.53</v>
      </c>
      <c r="CK64" s="3">
        <v>12.53</v>
      </c>
      <c r="CL64" t="s">
        <v>131</v>
      </c>
      <c r="CM64" t="s">
        <v>134</v>
      </c>
      <c r="CN64" t="s">
        <v>132</v>
      </c>
      <c r="CP64" t="s">
        <v>111</v>
      </c>
      <c r="CQ64" t="s">
        <v>133</v>
      </c>
      <c r="CR64" t="s">
        <v>111</v>
      </c>
      <c r="CS64" t="s">
        <v>133</v>
      </c>
      <c r="CT64" t="s">
        <v>134</v>
      </c>
      <c r="CU64" t="s">
        <v>133</v>
      </c>
      <c r="CV64" t="s">
        <v>134</v>
      </c>
      <c r="CW64" t="s">
        <v>134</v>
      </c>
      <c r="CX64" s="5">
        <v>16705327281</v>
      </c>
      <c r="CY64" t="s">
        <v>2621</v>
      </c>
      <c r="CZ64" t="s">
        <v>134</v>
      </c>
      <c r="DA64" t="s">
        <v>133</v>
      </c>
      <c r="DB64" t="s">
        <v>111</v>
      </c>
      <c r="DC64" t="s">
        <v>2618</v>
      </c>
      <c r="DD64" t="s">
        <v>2619</v>
      </c>
      <c r="DE64" t="s">
        <v>2625</v>
      </c>
      <c r="DF64" t="s">
        <v>2614</v>
      </c>
      <c r="DG64" t="s">
        <v>2621</v>
      </c>
    </row>
    <row r="65" spans="1:111" ht="15" customHeight="1" x14ac:dyDescent="0.35">
      <c r="A65" t="s">
        <v>2955</v>
      </c>
      <c r="B65" t="s">
        <v>137</v>
      </c>
      <c r="C65" s="1">
        <v>44447.150371064818</v>
      </c>
      <c r="D65" s="1">
        <v>44482</v>
      </c>
      <c r="E65" t="s">
        <v>110</v>
      </c>
      <c r="G65" t="s">
        <v>111</v>
      </c>
      <c r="H65" t="s">
        <v>111</v>
      </c>
      <c r="I65" t="s">
        <v>111</v>
      </c>
      <c r="J65" t="s">
        <v>2956</v>
      </c>
      <c r="L65" t="s">
        <v>2957</v>
      </c>
      <c r="N65" t="s">
        <v>115</v>
      </c>
      <c r="O65" t="s">
        <v>117</v>
      </c>
      <c r="P65" s="4">
        <v>96950</v>
      </c>
      <c r="Q65" t="s">
        <v>118</v>
      </c>
      <c r="S65" s="5">
        <v>16707854432</v>
      </c>
      <c r="U65">
        <v>236115</v>
      </c>
      <c r="V65" t="s">
        <v>120</v>
      </c>
      <c r="X65" t="s">
        <v>2958</v>
      </c>
      <c r="Y65" t="s">
        <v>2959</v>
      </c>
      <c r="AA65" t="s">
        <v>2960</v>
      </c>
      <c r="AB65" t="s">
        <v>2961</v>
      </c>
      <c r="AD65" t="s">
        <v>115</v>
      </c>
      <c r="AE65" t="s">
        <v>117</v>
      </c>
      <c r="AF65" s="4">
        <v>96950</v>
      </c>
      <c r="AG65" t="s">
        <v>118</v>
      </c>
      <c r="AI65" s="5">
        <v>16707854432</v>
      </c>
      <c r="AK65" t="s">
        <v>2962</v>
      </c>
      <c r="BC65" t="str">
        <f>"43-3031.00"</f>
        <v>43-3031.00</v>
      </c>
      <c r="BD65" t="s">
        <v>126</v>
      </c>
      <c r="BE65" t="s">
        <v>2963</v>
      </c>
      <c r="BF65" t="s">
        <v>2226</v>
      </c>
      <c r="BG65">
        <v>1</v>
      </c>
      <c r="BH65">
        <v>1</v>
      </c>
      <c r="BI65" s="1">
        <v>44470</v>
      </c>
      <c r="BJ65" s="1">
        <v>44834</v>
      </c>
      <c r="BK65" s="1">
        <v>44482</v>
      </c>
      <c r="BL65" s="1">
        <v>44834</v>
      </c>
      <c r="BM65">
        <v>35</v>
      </c>
      <c r="BN65">
        <v>0</v>
      </c>
      <c r="BO65">
        <v>7</v>
      </c>
      <c r="BP65">
        <v>7</v>
      </c>
      <c r="BQ65">
        <v>7</v>
      </c>
      <c r="BR65">
        <v>7</v>
      </c>
      <c r="BS65">
        <v>7</v>
      </c>
      <c r="BT65">
        <v>0</v>
      </c>
      <c r="BU65" t="str">
        <f>"9:00 AM"</f>
        <v>9:00 AM</v>
      </c>
      <c r="BV65" t="str">
        <f>"5:00 PM"</f>
        <v>5:00 PM</v>
      </c>
      <c r="BW65" t="s">
        <v>129</v>
      </c>
      <c r="BX65">
        <v>0</v>
      </c>
      <c r="BY65">
        <v>12</v>
      </c>
      <c r="BZ65" t="s">
        <v>111</v>
      </c>
      <c r="CB65" t="s">
        <v>2964</v>
      </c>
      <c r="CC65" t="s">
        <v>2965</v>
      </c>
      <c r="CE65" t="s">
        <v>115</v>
      </c>
      <c r="CF65" t="s">
        <v>117</v>
      </c>
      <c r="CG65" s="4">
        <v>96950</v>
      </c>
      <c r="CH65" s="3">
        <v>10.16</v>
      </c>
      <c r="CI65" s="3">
        <v>10.16</v>
      </c>
      <c r="CJ65" s="3">
        <v>15.24</v>
      </c>
      <c r="CK65" s="3">
        <v>15.24</v>
      </c>
      <c r="CL65" t="s">
        <v>131</v>
      </c>
      <c r="CM65" t="s">
        <v>153</v>
      </c>
      <c r="CN65" t="s">
        <v>132</v>
      </c>
      <c r="CP65" t="s">
        <v>111</v>
      </c>
      <c r="CQ65" t="s">
        <v>133</v>
      </c>
      <c r="CR65" t="s">
        <v>111</v>
      </c>
      <c r="CS65" t="s">
        <v>133</v>
      </c>
      <c r="CT65" t="s">
        <v>134</v>
      </c>
      <c r="CU65" t="s">
        <v>133</v>
      </c>
      <c r="CV65" t="s">
        <v>134</v>
      </c>
      <c r="CW65" t="s">
        <v>2966</v>
      </c>
      <c r="CX65" s="5">
        <v>16707854432</v>
      </c>
      <c r="CY65" t="s">
        <v>2967</v>
      </c>
      <c r="CZ65" t="s">
        <v>134</v>
      </c>
      <c r="DA65" t="s">
        <v>133</v>
      </c>
      <c r="DB65" t="s">
        <v>111</v>
      </c>
      <c r="DC65" t="s">
        <v>2958</v>
      </c>
      <c r="DD65" t="s">
        <v>2959</v>
      </c>
      <c r="DF65" t="s">
        <v>2968</v>
      </c>
      <c r="DG65" t="s">
        <v>2967</v>
      </c>
    </row>
    <row r="66" spans="1:111" ht="15" customHeight="1" x14ac:dyDescent="0.35">
      <c r="A66" t="s">
        <v>952</v>
      </c>
      <c r="B66" t="s">
        <v>137</v>
      </c>
      <c r="C66" s="1">
        <v>44448.637853009262</v>
      </c>
      <c r="D66" s="1">
        <v>44482</v>
      </c>
      <c r="E66" t="s">
        <v>110</v>
      </c>
      <c r="G66" t="s">
        <v>111</v>
      </c>
      <c r="H66" t="s">
        <v>111</v>
      </c>
      <c r="I66" t="s">
        <v>111</v>
      </c>
      <c r="J66" t="s">
        <v>953</v>
      </c>
      <c r="K66" t="s">
        <v>954</v>
      </c>
      <c r="L66" t="s">
        <v>955</v>
      </c>
      <c r="M66" t="s">
        <v>956</v>
      </c>
      <c r="N66" t="s">
        <v>115</v>
      </c>
      <c r="O66" t="s">
        <v>117</v>
      </c>
      <c r="P66" s="4">
        <v>96950</v>
      </c>
      <c r="Q66" t="s">
        <v>118</v>
      </c>
      <c r="R66" t="s">
        <v>119</v>
      </c>
      <c r="S66" s="5">
        <v>16702352360</v>
      </c>
      <c r="U66">
        <v>23822</v>
      </c>
      <c r="V66" t="s">
        <v>120</v>
      </c>
      <c r="X66" t="s">
        <v>957</v>
      </c>
      <c r="Y66" t="s">
        <v>958</v>
      </c>
      <c r="Z66" t="s">
        <v>959</v>
      </c>
      <c r="AA66" t="s">
        <v>606</v>
      </c>
      <c r="AB66" t="s">
        <v>955</v>
      </c>
      <c r="AC66" t="s">
        <v>960</v>
      </c>
      <c r="AD66" t="s">
        <v>115</v>
      </c>
      <c r="AE66" t="s">
        <v>117</v>
      </c>
      <c r="AF66" s="4">
        <v>96950</v>
      </c>
      <c r="AG66" t="s">
        <v>118</v>
      </c>
      <c r="AH66" t="s">
        <v>119</v>
      </c>
      <c r="AI66" s="5">
        <v>16702352360</v>
      </c>
      <c r="AK66" t="s">
        <v>961</v>
      </c>
      <c r="AL66" t="s">
        <v>962</v>
      </c>
      <c r="AM66" t="s">
        <v>963</v>
      </c>
      <c r="AN66" t="s">
        <v>964</v>
      </c>
      <c r="AO66" t="s">
        <v>965</v>
      </c>
      <c r="AP66" t="s">
        <v>966</v>
      </c>
      <c r="AQ66" t="s">
        <v>277</v>
      </c>
      <c r="AR66" t="s">
        <v>140</v>
      </c>
      <c r="AS66" t="s">
        <v>117</v>
      </c>
      <c r="AT66" s="4">
        <v>96950</v>
      </c>
      <c r="AU66" t="s">
        <v>118</v>
      </c>
      <c r="AV66" t="s">
        <v>134</v>
      </c>
      <c r="AW66" s="5">
        <v>16702331209</v>
      </c>
      <c r="AX66" t="s">
        <v>134</v>
      </c>
      <c r="AY66" t="s">
        <v>967</v>
      </c>
      <c r="AZ66" t="s">
        <v>968</v>
      </c>
      <c r="BA66" t="s">
        <v>117</v>
      </c>
      <c r="BB66" t="s">
        <v>969</v>
      </c>
      <c r="BC66" t="str">
        <f>"47-2211.00"</f>
        <v>47-2211.00</v>
      </c>
      <c r="BD66" t="s">
        <v>970</v>
      </c>
      <c r="BE66" t="s">
        <v>971</v>
      </c>
      <c r="BF66" t="s">
        <v>972</v>
      </c>
      <c r="BG66">
        <v>1</v>
      </c>
      <c r="BH66">
        <v>1</v>
      </c>
      <c r="BI66" s="1">
        <v>44562</v>
      </c>
      <c r="BJ66" s="1">
        <v>44926</v>
      </c>
      <c r="BK66" s="1">
        <v>44562</v>
      </c>
      <c r="BL66" s="1">
        <v>44926</v>
      </c>
      <c r="BM66">
        <v>40</v>
      </c>
      <c r="BN66">
        <v>0</v>
      </c>
      <c r="BO66">
        <v>8</v>
      </c>
      <c r="BP66">
        <v>8</v>
      </c>
      <c r="BQ66">
        <v>8</v>
      </c>
      <c r="BR66">
        <v>8</v>
      </c>
      <c r="BS66">
        <v>8</v>
      </c>
      <c r="BT66">
        <v>0</v>
      </c>
      <c r="BU66" t="str">
        <f>"8:00 AM"</f>
        <v>8:00 AM</v>
      </c>
      <c r="BV66" t="str">
        <f>"5:00 PM"</f>
        <v>5:00 PM</v>
      </c>
      <c r="BW66" t="s">
        <v>150</v>
      </c>
      <c r="BX66">
        <v>0</v>
      </c>
      <c r="BY66">
        <v>12</v>
      </c>
      <c r="BZ66" t="s">
        <v>111</v>
      </c>
      <c r="CB66" t="s">
        <v>973</v>
      </c>
      <c r="CC66" t="s">
        <v>955</v>
      </c>
      <c r="CD66" t="s">
        <v>960</v>
      </c>
      <c r="CE66" t="s">
        <v>115</v>
      </c>
      <c r="CF66" t="s">
        <v>117</v>
      </c>
      <c r="CG66" s="4">
        <v>96950</v>
      </c>
      <c r="CH66" s="3">
        <v>9.52</v>
      </c>
      <c r="CI66" s="3">
        <v>9.52</v>
      </c>
      <c r="CJ66" s="3">
        <v>14.28</v>
      </c>
      <c r="CK66" s="3">
        <v>14.28</v>
      </c>
      <c r="CL66" t="s">
        <v>131</v>
      </c>
      <c r="CM66" t="s">
        <v>134</v>
      </c>
      <c r="CN66" t="s">
        <v>132</v>
      </c>
      <c r="CP66" t="s">
        <v>133</v>
      </c>
      <c r="CQ66" t="s">
        <v>133</v>
      </c>
      <c r="CR66" t="s">
        <v>133</v>
      </c>
      <c r="CS66" t="s">
        <v>133</v>
      </c>
      <c r="CT66" t="s">
        <v>134</v>
      </c>
      <c r="CU66" t="s">
        <v>133</v>
      </c>
      <c r="CV66" t="s">
        <v>134</v>
      </c>
      <c r="CW66" t="s">
        <v>134</v>
      </c>
      <c r="CX66" s="5">
        <v>16702352360</v>
      </c>
      <c r="CY66" t="s">
        <v>974</v>
      </c>
      <c r="CZ66" t="s">
        <v>134</v>
      </c>
      <c r="DA66" t="s">
        <v>133</v>
      </c>
      <c r="DB66" t="s">
        <v>111</v>
      </c>
      <c r="DC66" t="s">
        <v>963</v>
      </c>
      <c r="DD66" t="s">
        <v>964</v>
      </c>
      <c r="DE66" t="s">
        <v>975</v>
      </c>
      <c r="DF66" t="s">
        <v>968</v>
      </c>
      <c r="DG66" t="s">
        <v>967</v>
      </c>
    </row>
    <row r="67" spans="1:111" ht="15" customHeight="1" x14ac:dyDescent="0.35">
      <c r="A67" t="s">
        <v>3653</v>
      </c>
      <c r="B67" t="s">
        <v>159</v>
      </c>
      <c r="C67" s="1">
        <v>44403.139379976848</v>
      </c>
      <c r="D67" s="1">
        <v>44482</v>
      </c>
      <c r="E67" t="s">
        <v>199</v>
      </c>
      <c r="F67" s="1">
        <v>44468.833333333336</v>
      </c>
      <c r="G67" t="s">
        <v>111</v>
      </c>
      <c r="H67" t="s">
        <v>111</v>
      </c>
      <c r="I67" t="s">
        <v>111</v>
      </c>
      <c r="J67" t="s">
        <v>3654</v>
      </c>
      <c r="K67" t="s">
        <v>670</v>
      </c>
      <c r="L67" t="s">
        <v>3655</v>
      </c>
      <c r="M67" t="s">
        <v>3656</v>
      </c>
      <c r="N67" t="s">
        <v>140</v>
      </c>
      <c r="O67" t="s">
        <v>117</v>
      </c>
      <c r="P67" s="4">
        <v>96950</v>
      </c>
      <c r="Q67" t="s">
        <v>118</v>
      </c>
      <c r="S67" s="5">
        <v>16704843028</v>
      </c>
      <c r="U67">
        <v>42361</v>
      </c>
      <c r="V67" t="s">
        <v>120</v>
      </c>
      <c r="X67" t="s">
        <v>3657</v>
      </c>
      <c r="Y67" t="s">
        <v>3658</v>
      </c>
      <c r="Z67" t="s">
        <v>3659</v>
      </c>
      <c r="AA67" t="s">
        <v>168</v>
      </c>
      <c r="AB67" t="s">
        <v>3655</v>
      </c>
      <c r="AC67" t="s">
        <v>3656</v>
      </c>
      <c r="AD67" t="s">
        <v>140</v>
      </c>
      <c r="AE67" t="s">
        <v>117</v>
      </c>
      <c r="AF67" s="4">
        <v>96950</v>
      </c>
      <c r="AG67" t="s">
        <v>118</v>
      </c>
      <c r="AI67" s="5">
        <v>16704843028</v>
      </c>
      <c r="AK67" t="s">
        <v>3660</v>
      </c>
      <c r="BC67" t="str">
        <f>"47-2111.00"</f>
        <v>47-2111.00</v>
      </c>
      <c r="BD67" t="s">
        <v>1269</v>
      </c>
      <c r="BE67" t="s">
        <v>3661</v>
      </c>
      <c r="BF67" t="s">
        <v>1271</v>
      </c>
      <c r="BG67">
        <v>4</v>
      </c>
      <c r="BI67" s="1">
        <v>44470</v>
      </c>
      <c r="BJ67" s="1">
        <v>44834</v>
      </c>
      <c r="BM67">
        <v>40</v>
      </c>
      <c r="BN67">
        <v>0</v>
      </c>
      <c r="BO67">
        <v>8</v>
      </c>
      <c r="BP67">
        <v>8</v>
      </c>
      <c r="BQ67">
        <v>8</v>
      </c>
      <c r="BR67">
        <v>8</v>
      </c>
      <c r="BS67">
        <v>8</v>
      </c>
      <c r="BT67">
        <v>0</v>
      </c>
      <c r="BU67" t="str">
        <f>"8:00 AM"</f>
        <v>8:00 AM</v>
      </c>
      <c r="BV67" t="str">
        <f>"5:00 PM"</f>
        <v>5:00 PM</v>
      </c>
      <c r="BW67" t="s">
        <v>150</v>
      </c>
      <c r="BX67">
        <v>0</v>
      </c>
      <c r="BY67">
        <v>12</v>
      </c>
      <c r="BZ67" t="s">
        <v>111</v>
      </c>
      <c r="CB67" t="s">
        <v>3662</v>
      </c>
      <c r="CC67" t="s">
        <v>3655</v>
      </c>
      <c r="CD67" t="s">
        <v>3663</v>
      </c>
      <c r="CE67" t="s">
        <v>140</v>
      </c>
      <c r="CF67" t="s">
        <v>117</v>
      </c>
      <c r="CG67" s="4">
        <v>96950</v>
      </c>
      <c r="CH67" s="3">
        <v>10.53</v>
      </c>
      <c r="CI67" s="3">
        <v>10.53</v>
      </c>
      <c r="CJ67" s="3">
        <v>15.8</v>
      </c>
      <c r="CK67" s="3">
        <v>15.8</v>
      </c>
      <c r="CL67" t="s">
        <v>131</v>
      </c>
      <c r="CM67" t="s">
        <v>134</v>
      </c>
      <c r="CN67" t="s">
        <v>132</v>
      </c>
      <c r="CP67" t="s">
        <v>111</v>
      </c>
      <c r="CQ67" t="s">
        <v>133</v>
      </c>
      <c r="CR67" t="s">
        <v>111</v>
      </c>
      <c r="CS67" t="s">
        <v>133</v>
      </c>
      <c r="CT67" t="s">
        <v>134</v>
      </c>
      <c r="CU67" t="s">
        <v>133</v>
      </c>
      <c r="CV67" t="s">
        <v>133</v>
      </c>
      <c r="CW67" t="s">
        <v>3664</v>
      </c>
      <c r="CX67" s="5">
        <v>16704843028</v>
      </c>
      <c r="CY67" t="s">
        <v>3665</v>
      </c>
      <c r="CZ67" t="s">
        <v>134</v>
      </c>
      <c r="DA67" t="s">
        <v>133</v>
      </c>
      <c r="DB67" t="s">
        <v>111</v>
      </c>
    </row>
    <row r="68" spans="1:111" ht="15" customHeight="1" x14ac:dyDescent="0.35">
      <c r="A68" t="s">
        <v>1733</v>
      </c>
      <c r="B68" t="s">
        <v>159</v>
      </c>
      <c r="C68" s="1">
        <v>44404.335015509256</v>
      </c>
      <c r="D68" s="1">
        <v>44482</v>
      </c>
      <c r="E68" t="s">
        <v>110</v>
      </c>
      <c r="G68" t="s">
        <v>133</v>
      </c>
      <c r="H68" t="s">
        <v>111</v>
      </c>
      <c r="I68" t="s">
        <v>111</v>
      </c>
      <c r="J68" t="s">
        <v>1734</v>
      </c>
      <c r="L68" t="s">
        <v>1735</v>
      </c>
      <c r="N68" t="s">
        <v>140</v>
      </c>
      <c r="O68" t="s">
        <v>117</v>
      </c>
      <c r="P68" s="4">
        <v>96950</v>
      </c>
      <c r="Q68" t="s">
        <v>118</v>
      </c>
      <c r="S68" s="5">
        <v>16702875531</v>
      </c>
      <c r="U68">
        <v>44511</v>
      </c>
      <c r="V68" t="s">
        <v>120</v>
      </c>
      <c r="X68" t="s">
        <v>1736</v>
      </c>
      <c r="Y68" t="s">
        <v>1737</v>
      </c>
      <c r="Z68" t="s">
        <v>134</v>
      </c>
      <c r="AA68" t="s">
        <v>351</v>
      </c>
      <c r="AB68" t="s">
        <v>1735</v>
      </c>
      <c r="AD68" t="s">
        <v>140</v>
      </c>
      <c r="AE68" t="s">
        <v>117</v>
      </c>
      <c r="AF68" s="4">
        <v>96950</v>
      </c>
      <c r="AG68" t="s">
        <v>118</v>
      </c>
      <c r="AI68" s="5">
        <v>16702875531</v>
      </c>
      <c r="AK68" t="s">
        <v>1738</v>
      </c>
      <c r="BC68" t="str">
        <f>"43-3031.00"</f>
        <v>43-3031.00</v>
      </c>
      <c r="BD68" t="s">
        <v>126</v>
      </c>
      <c r="BE68" t="s">
        <v>1739</v>
      </c>
      <c r="BF68" t="s">
        <v>903</v>
      </c>
      <c r="BG68">
        <v>1</v>
      </c>
      <c r="BI68" s="1">
        <v>44470</v>
      </c>
      <c r="BJ68" s="1">
        <v>45565</v>
      </c>
      <c r="BM68">
        <v>35</v>
      </c>
      <c r="BN68">
        <v>0</v>
      </c>
      <c r="BO68">
        <v>7</v>
      </c>
      <c r="BP68">
        <v>7</v>
      </c>
      <c r="BQ68">
        <v>7</v>
      </c>
      <c r="BR68">
        <v>7</v>
      </c>
      <c r="BS68">
        <v>7</v>
      </c>
      <c r="BT68">
        <v>0</v>
      </c>
      <c r="BU68" t="str">
        <f>"8:00 AM"</f>
        <v>8:00 AM</v>
      </c>
      <c r="BV68" t="str">
        <f>"4:00 PM"</f>
        <v>4:00 PM</v>
      </c>
      <c r="BW68" t="s">
        <v>129</v>
      </c>
      <c r="BX68">
        <v>0</v>
      </c>
      <c r="BY68">
        <v>24</v>
      </c>
      <c r="BZ68" t="s">
        <v>111</v>
      </c>
      <c r="CB68" s="2" t="s">
        <v>1740</v>
      </c>
      <c r="CC68" t="s">
        <v>1735</v>
      </c>
      <c r="CE68" t="s">
        <v>140</v>
      </c>
      <c r="CF68" t="s">
        <v>117</v>
      </c>
      <c r="CG68" s="4">
        <v>96950</v>
      </c>
      <c r="CH68" s="3">
        <v>10.16</v>
      </c>
      <c r="CI68" s="3">
        <v>10.16</v>
      </c>
      <c r="CJ68" s="3">
        <v>15.24</v>
      </c>
      <c r="CK68" s="3">
        <v>15.24</v>
      </c>
      <c r="CL68" t="s">
        <v>131</v>
      </c>
      <c r="CM68" t="s">
        <v>119</v>
      </c>
      <c r="CN68" t="s">
        <v>132</v>
      </c>
      <c r="CP68" t="s">
        <v>111</v>
      </c>
      <c r="CQ68" t="s">
        <v>133</v>
      </c>
      <c r="CR68" t="s">
        <v>111</v>
      </c>
      <c r="CS68" t="s">
        <v>133</v>
      </c>
      <c r="CT68" t="s">
        <v>134</v>
      </c>
      <c r="CU68" t="s">
        <v>133</v>
      </c>
      <c r="CV68" t="s">
        <v>134</v>
      </c>
      <c r="CW68" t="s">
        <v>1741</v>
      </c>
      <c r="CX68" s="5">
        <v>16702875531</v>
      </c>
      <c r="CY68" t="s">
        <v>1738</v>
      </c>
      <c r="CZ68" t="s">
        <v>134</v>
      </c>
      <c r="DA68" t="s">
        <v>133</v>
      </c>
      <c r="DB68" t="s">
        <v>111</v>
      </c>
    </row>
    <row r="69" spans="1:111" ht="15" customHeight="1" x14ac:dyDescent="0.35">
      <c r="A69" t="s">
        <v>2982</v>
      </c>
      <c r="B69" t="s">
        <v>159</v>
      </c>
      <c r="C69" s="1">
        <v>44404.841402893515</v>
      </c>
      <c r="D69" s="1">
        <v>44482</v>
      </c>
      <c r="E69" t="s">
        <v>110</v>
      </c>
      <c r="G69" t="s">
        <v>111</v>
      </c>
      <c r="H69" t="s">
        <v>111</v>
      </c>
      <c r="I69" t="s">
        <v>111</v>
      </c>
      <c r="J69" t="s">
        <v>2983</v>
      </c>
      <c r="L69" t="s">
        <v>2984</v>
      </c>
      <c r="N69" t="s">
        <v>140</v>
      </c>
      <c r="O69" t="s">
        <v>117</v>
      </c>
      <c r="P69" s="4">
        <v>96950</v>
      </c>
      <c r="Q69" t="s">
        <v>118</v>
      </c>
      <c r="S69" s="5">
        <v>16702340646</v>
      </c>
      <c r="U69">
        <v>56152</v>
      </c>
      <c r="V69" t="s">
        <v>120</v>
      </c>
      <c r="X69" t="s">
        <v>965</v>
      </c>
      <c r="Y69" t="s">
        <v>2985</v>
      </c>
      <c r="AA69" t="s">
        <v>281</v>
      </c>
      <c r="AB69" t="s">
        <v>2984</v>
      </c>
      <c r="AD69" t="s">
        <v>140</v>
      </c>
      <c r="AE69" t="s">
        <v>117</v>
      </c>
      <c r="AF69" s="4">
        <v>96950</v>
      </c>
      <c r="AG69" t="s">
        <v>118</v>
      </c>
      <c r="AI69" s="5">
        <v>16702340646</v>
      </c>
      <c r="AK69" t="s">
        <v>185</v>
      </c>
      <c r="AL69" t="s">
        <v>186</v>
      </c>
      <c r="AM69" t="s">
        <v>187</v>
      </c>
      <c r="AN69" t="s">
        <v>188</v>
      </c>
      <c r="AP69" t="s">
        <v>189</v>
      </c>
      <c r="AR69" t="s">
        <v>140</v>
      </c>
      <c r="AS69" t="s">
        <v>117</v>
      </c>
      <c r="AT69" s="4">
        <v>96950</v>
      </c>
      <c r="AU69" t="s">
        <v>118</v>
      </c>
      <c r="AW69" s="5">
        <v>16702353403</v>
      </c>
      <c r="AY69" t="s">
        <v>2150</v>
      </c>
      <c r="AZ69" t="s">
        <v>191</v>
      </c>
      <c r="BC69" t="str">
        <f>"39-7012.00"</f>
        <v>39-7012.00</v>
      </c>
      <c r="BD69" t="s">
        <v>2986</v>
      </c>
      <c r="BE69" t="s">
        <v>2987</v>
      </c>
      <c r="BF69" t="s">
        <v>2988</v>
      </c>
      <c r="BG69">
        <v>1</v>
      </c>
      <c r="BI69" s="1">
        <v>44471</v>
      </c>
      <c r="BJ69" s="1">
        <v>44835</v>
      </c>
      <c r="BM69">
        <v>35</v>
      </c>
      <c r="BN69">
        <v>0</v>
      </c>
      <c r="BO69">
        <v>7</v>
      </c>
      <c r="BP69">
        <v>7</v>
      </c>
      <c r="BQ69">
        <v>7</v>
      </c>
      <c r="BR69">
        <v>7</v>
      </c>
      <c r="BS69">
        <v>7</v>
      </c>
      <c r="BT69">
        <v>0</v>
      </c>
      <c r="BU69" t="str">
        <f>"9:00 AM"</f>
        <v>9:00 AM</v>
      </c>
      <c r="BV69" t="str">
        <f>"5:00 PM"</f>
        <v>5:00 PM</v>
      </c>
      <c r="BW69" t="s">
        <v>150</v>
      </c>
      <c r="BX69">
        <v>0</v>
      </c>
      <c r="BY69">
        <v>24</v>
      </c>
      <c r="BZ69" t="s">
        <v>111</v>
      </c>
      <c r="CB69" t="s">
        <v>2989</v>
      </c>
      <c r="CC69" t="s">
        <v>2990</v>
      </c>
      <c r="CE69" t="s">
        <v>115</v>
      </c>
      <c r="CF69" t="s">
        <v>117</v>
      </c>
      <c r="CG69" s="4">
        <v>96950</v>
      </c>
      <c r="CH69" s="3">
        <v>9.73</v>
      </c>
      <c r="CI69" s="3">
        <v>9.73</v>
      </c>
      <c r="CJ69" s="3">
        <v>14.6</v>
      </c>
      <c r="CK69" s="3">
        <v>14.6</v>
      </c>
      <c r="CL69" t="s">
        <v>131</v>
      </c>
      <c r="CN69" t="s">
        <v>132</v>
      </c>
      <c r="CP69" t="s">
        <v>111</v>
      </c>
      <c r="CQ69" t="s">
        <v>133</v>
      </c>
      <c r="CR69" t="s">
        <v>111</v>
      </c>
      <c r="CS69" t="s">
        <v>133</v>
      </c>
      <c r="CT69" t="s">
        <v>134</v>
      </c>
      <c r="CU69" t="s">
        <v>133</v>
      </c>
      <c r="CV69" t="s">
        <v>134</v>
      </c>
      <c r="CW69" t="s">
        <v>2991</v>
      </c>
      <c r="CX69" s="5">
        <v>16702340646</v>
      </c>
      <c r="CY69" t="s">
        <v>185</v>
      </c>
      <c r="CZ69" t="s">
        <v>134</v>
      </c>
      <c r="DA69" t="s">
        <v>133</v>
      </c>
      <c r="DB69" t="s">
        <v>111</v>
      </c>
    </row>
    <row r="70" spans="1:111" ht="15" customHeight="1" x14ac:dyDescent="0.35">
      <c r="A70" t="s">
        <v>2780</v>
      </c>
      <c r="B70" t="s">
        <v>159</v>
      </c>
      <c r="C70" s="1">
        <v>44409.108212037034</v>
      </c>
      <c r="D70" s="1">
        <v>44482</v>
      </c>
      <c r="E70" t="s">
        <v>110</v>
      </c>
      <c r="G70" t="s">
        <v>111</v>
      </c>
      <c r="H70" t="s">
        <v>111</v>
      </c>
      <c r="I70" t="s">
        <v>111</v>
      </c>
      <c r="J70" t="s">
        <v>2781</v>
      </c>
      <c r="K70" t="s">
        <v>2782</v>
      </c>
      <c r="L70" t="s">
        <v>2390</v>
      </c>
      <c r="M70" t="s">
        <v>2783</v>
      </c>
      <c r="N70" t="s">
        <v>140</v>
      </c>
      <c r="O70" t="s">
        <v>117</v>
      </c>
      <c r="P70" s="4">
        <v>96950</v>
      </c>
      <c r="Q70" t="s">
        <v>118</v>
      </c>
      <c r="S70" s="5">
        <v>16707836993</v>
      </c>
      <c r="U70">
        <v>44522</v>
      </c>
      <c r="V70" t="s">
        <v>120</v>
      </c>
      <c r="X70" t="s">
        <v>2784</v>
      </c>
      <c r="Y70" t="s">
        <v>2785</v>
      </c>
      <c r="Z70" t="s">
        <v>2786</v>
      </c>
      <c r="AA70" t="s">
        <v>2787</v>
      </c>
      <c r="AB70" t="s">
        <v>2390</v>
      </c>
      <c r="AC70" t="s">
        <v>2783</v>
      </c>
      <c r="AD70" t="s">
        <v>140</v>
      </c>
      <c r="AE70" t="s">
        <v>117</v>
      </c>
      <c r="AF70" s="4">
        <v>96950</v>
      </c>
      <c r="AG70" t="s">
        <v>118</v>
      </c>
      <c r="AI70" s="5">
        <v>16707836993</v>
      </c>
      <c r="AK70" t="s">
        <v>2788</v>
      </c>
      <c r="BC70" t="str">
        <f>"45-3011.00"</f>
        <v>45-3011.00</v>
      </c>
      <c r="BD70" t="s">
        <v>2789</v>
      </c>
      <c r="BE70" t="s">
        <v>2790</v>
      </c>
      <c r="BF70" t="s">
        <v>2791</v>
      </c>
      <c r="BG70">
        <v>6</v>
      </c>
      <c r="BI70" s="1">
        <v>44470</v>
      </c>
      <c r="BJ70" s="1">
        <v>44834</v>
      </c>
      <c r="BM70">
        <v>35</v>
      </c>
      <c r="BN70">
        <v>4</v>
      </c>
      <c r="BO70">
        <v>5</v>
      </c>
      <c r="BP70">
        <v>5</v>
      </c>
      <c r="BQ70">
        <v>5</v>
      </c>
      <c r="BR70">
        <v>5</v>
      </c>
      <c r="BS70">
        <v>5</v>
      </c>
      <c r="BT70">
        <v>6</v>
      </c>
      <c r="BU70" t="str">
        <f>"5:00 AM"</f>
        <v>5:00 AM</v>
      </c>
      <c r="BV70" t="str">
        <f>"5:00 PM"</f>
        <v>5:00 PM</v>
      </c>
      <c r="BW70" t="s">
        <v>153</v>
      </c>
      <c r="BX70">
        <v>0</v>
      </c>
      <c r="BY70">
        <v>3</v>
      </c>
      <c r="BZ70" t="s">
        <v>111</v>
      </c>
      <c r="CB70" t="s">
        <v>2792</v>
      </c>
      <c r="CC70" t="s">
        <v>2793</v>
      </c>
      <c r="CD70" t="s">
        <v>1322</v>
      </c>
      <c r="CE70" t="s">
        <v>2783</v>
      </c>
      <c r="CF70" t="s">
        <v>117</v>
      </c>
      <c r="CG70" s="4">
        <v>96950</v>
      </c>
      <c r="CH70" s="3">
        <v>14.15</v>
      </c>
      <c r="CI70" s="3">
        <v>14.15</v>
      </c>
      <c r="CJ70" s="3">
        <v>21.22</v>
      </c>
      <c r="CK70" s="3">
        <v>21.22</v>
      </c>
      <c r="CL70" t="s">
        <v>131</v>
      </c>
      <c r="CM70" t="s">
        <v>670</v>
      </c>
      <c r="CN70" t="s">
        <v>132</v>
      </c>
      <c r="CP70" t="s">
        <v>111</v>
      </c>
      <c r="CQ70" t="s">
        <v>133</v>
      </c>
      <c r="CR70" t="s">
        <v>111</v>
      </c>
      <c r="CS70" t="s">
        <v>133</v>
      </c>
      <c r="CT70" t="s">
        <v>134</v>
      </c>
      <c r="CU70" t="s">
        <v>133</v>
      </c>
      <c r="CV70" t="s">
        <v>134</v>
      </c>
      <c r="CW70" t="s">
        <v>2441</v>
      </c>
      <c r="CX70" s="5">
        <v>16707836993</v>
      </c>
      <c r="CY70" t="s">
        <v>2788</v>
      </c>
      <c r="CZ70" t="s">
        <v>134</v>
      </c>
      <c r="DA70" t="s">
        <v>133</v>
      </c>
      <c r="DB70" t="s">
        <v>111</v>
      </c>
      <c r="DC70" t="s">
        <v>2794</v>
      </c>
      <c r="DD70" t="s">
        <v>2795</v>
      </c>
      <c r="DE70" t="s">
        <v>157</v>
      </c>
    </row>
    <row r="71" spans="1:111" ht="15" customHeight="1" x14ac:dyDescent="0.35">
      <c r="A71" t="s">
        <v>945</v>
      </c>
      <c r="B71" t="s">
        <v>159</v>
      </c>
      <c r="C71" s="1">
        <v>44414.111510763891</v>
      </c>
      <c r="D71" s="1">
        <v>44482</v>
      </c>
      <c r="E71" t="s">
        <v>199</v>
      </c>
      <c r="F71" s="1">
        <v>44468.833333333336</v>
      </c>
      <c r="G71" t="s">
        <v>111</v>
      </c>
      <c r="H71" t="s">
        <v>111</v>
      </c>
      <c r="I71" t="s">
        <v>111</v>
      </c>
      <c r="J71" t="s">
        <v>816</v>
      </c>
      <c r="K71" t="s">
        <v>817</v>
      </c>
      <c r="L71" t="s">
        <v>818</v>
      </c>
      <c r="N71" t="s">
        <v>115</v>
      </c>
      <c r="O71" t="s">
        <v>117</v>
      </c>
      <c r="P71" s="4">
        <v>96950</v>
      </c>
      <c r="Q71" t="s">
        <v>118</v>
      </c>
      <c r="S71" s="5">
        <v>16702336927</v>
      </c>
      <c r="U71">
        <v>236220</v>
      </c>
      <c r="V71" t="s">
        <v>120</v>
      </c>
      <c r="X71" t="s">
        <v>819</v>
      </c>
      <c r="Y71" t="s">
        <v>820</v>
      </c>
      <c r="Z71" t="s">
        <v>946</v>
      </c>
      <c r="AA71" t="s">
        <v>606</v>
      </c>
      <c r="AB71" t="s">
        <v>947</v>
      </c>
      <c r="AD71" t="s">
        <v>115</v>
      </c>
      <c r="AE71" t="s">
        <v>117</v>
      </c>
      <c r="AF71" s="4">
        <v>96950</v>
      </c>
      <c r="AG71" t="s">
        <v>118</v>
      </c>
      <c r="AI71" s="5">
        <v>16702336927</v>
      </c>
      <c r="AK71" t="s">
        <v>823</v>
      </c>
      <c r="BC71" t="str">
        <f>"47-2051.00"</f>
        <v>47-2051.00</v>
      </c>
      <c r="BD71" t="s">
        <v>948</v>
      </c>
      <c r="BE71" t="s">
        <v>949</v>
      </c>
      <c r="BF71" t="s">
        <v>950</v>
      </c>
      <c r="BG71">
        <v>5</v>
      </c>
      <c r="BI71" s="1">
        <v>44470</v>
      </c>
      <c r="BJ71" s="1">
        <v>44834</v>
      </c>
      <c r="BM71">
        <v>40</v>
      </c>
      <c r="BN71">
        <v>0</v>
      </c>
      <c r="BO71">
        <v>8</v>
      </c>
      <c r="BP71">
        <v>8</v>
      </c>
      <c r="BQ71">
        <v>8</v>
      </c>
      <c r="BR71">
        <v>8</v>
      </c>
      <c r="BS71">
        <v>8</v>
      </c>
      <c r="BT71">
        <v>0</v>
      </c>
      <c r="BU71" t="str">
        <f>"7:30 AM"</f>
        <v>7:30 AM</v>
      </c>
      <c r="BV71" t="str">
        <f>"4:30 PM"</f>
        <v>4:30 PM</v>
      </c>
      <c r="BW71" t="s">
        <v>150</v>
      </c>
      <c r="BX71">
        <v>0</v>
      </c>
      <c r="BY71">
        <v>3</v>
      </c>
      <c r="BZ71" t="s">
        <v>111</v>
      </c>
      <c r="CB71" t="s">
        <v>951</v>
      </c>
      <c r="CC71" t="s">
        <v>818</v>
      </c>
      <c r="CE71" t="s">
        <v>115</v>
      </c>
      <c r="CF71" t="s">
        <v>117</v>
      </c>
      <c r="CG71" s="4">
        <v>96950</v>
      </c>
      <c r="CH71" s="3">
        <v>8.34</v>
      </c>
      <c r="CI71" s="3">
        <v>8.34</v>
      </c>
      <c r="CJ71" s="3">
        <v>12.51</v>
      </c>
      <c r="CK71" s="3">
        <v>12.51</v>
      </c>
      <c r="CL71" t="s">
        <v>131</v>
      </c>
      <c r="CN71" t="s">
        <v>132</v>
      </c>
      <c r="CP71" t="s">
        <v>111</v>
      </c>
      <c r="CQ71" t="s">
        <v>133</v>
      </c>
      <c r="CR71" t="s">
        <v>133</v>
      </c>
      <c r="CS71" t="s">
        <v>133</v>
      </c>
      <c r="CT71" t="s">
        <v>134</v>
      </c>
      <c r="CU71" t="s">
        <v>133</v>
      </c>
      <c r="CV71" t="s">
        <v>134</v>
      </c>
      <c r="CW71" t="s">
        <v>826</v>
      </c>
      <c r="CX71" s="5">
        <v>16702336927</v>
      </c>
      <c r="CY71" t="s">
        <v>823</v>
      </c>
      <c r="CZ71" t="s">
        <v>134</v>
      </c>
      <c r="DA71" t="s">
        <v>133</v>
      </c>
      <c r="DB71" t="s">
        <v>111</v>
      </c>
    </row>
    <row r="72" spans="1:111" ht="15" customHeight="1" x14ac:dyDescent="0.35">
      <c r="A72" t="s">
        <v>2185</v>
      </c>
      <c r="B72" t="s">
        <v>159</v>
      </c>
      <c r="C72" s="1">
        <v>44414.122623842595</v>
      </c>
      <c r="D72" s="1">
        <v>44482</v>
      </c>
      <c r="E72" t="s">
        <v>199</v>
      </c>
      <c r="F72" s="1">
        <v>44462.833333333336</v>
      </c>
      <c r="G72" t="s">
        <v>111</v>
      </c>
      <c r="H72" t="s">
        <v>111</v>
      </c>
      <c r="I72" t="s">
        <v>111</v>
      </c>
      <c r="J72" t="s">
        <v>2186</v>
      </c>
      <c r="K72" t="s">
        <v>2187</v>
      </c>
      <c r="L72" t="s">
        <v>2188</v>
      </c>
      <c r="M72" t="s">
        <v>2189</v>
      </c>
      <c r="N72" t="s">
        <v>140</v>
      </c>
      <c r="O72" t="s">
        <v>117</v>
      </c>
      <c r="P72" s="4">
        <v>96950</v>
      </c>
      <c r="Q72" t="s">
        <v>118</v>
      </c>
      <c r="R72" t="s">
        <v>164</v>
      </c>
      <c r="S72" s="5">
        <v>16702340994</v>
      </c>
      <c r="U72">
        <v>61162</v>
      </c>
      <c r="V72" t="s">
        <v>120</v>
      </c>
      <c r="X72" t="s">
        <v>1064</v>
      </c>
      <c r="Y72" t="s">
        <v>2190</v>
      </c>
      <c r="AA72" t="s">
        <v>338</v>
      </c>
      <c r="AB72" t="s">
        <v>2188</v>
      </c>
      <c r="AC72" t="s">
        <v>2189</v>
      </c>
      <c r="AD72" t="s">
        <v>140</v>
      </c>
      <c r="AE72" t="s">
        <v>117</v>
      </c>
      <c r="AF72" s="4">
        <v>96950</v>
      </c>
      <c r="AG72" t="s">
        <v>118</v>
      </c>
      <c r="AH72" t="s">
        <v>164</v>
      </c>
      <c r="AI72" s="5">
        <v>16702340994</v>
      </c>
      <c r="AK72" t="s">
        <v>2191</v>
      </c>
      <c r="BC72" t="str">
        <f>"43-4181.00"</f>
        <v>43-4181.00</v>
      </c>
      <c r="BD72" t="s">
        <v>2192</v>
      </c>
      <c r="BE72" t="s">
        <v>2193</v>
      </c>
      <c r="BF72" t="s">
        <v>2194</v>
      </c>
      <c r="BG72">
        <v>1</v>
      </c>
      <c r="BI72" s="1">
        <v>44464</v>
      </c>
      <c r="BJ72" s="1">
        <v>44828</v>
      </c>
      <c r="BM72">
        <v>28</v>
      </c>
      <c r="BN72">
        <v>0</v>
      </c>
      <c r="BO72">
        <v>7</v>
      </c>
      <c r="BP72">
        <v>7</v>
      </c>
      <c r="BQ72">
        <v>7</v>
      </c>
      <c r="BR72">
        <v>7</v>
      </c>
      <c r="BS72">
        <v>0</v>
      </c>
      <c r="BT72">
        <v>0</v>
      </c>
      <c r="BU72" t="str">
        <f>"9:00 AM"</f>
        <v>9:00 AM</v>
      </c>
      <c r="BV72" t="str">
        <f>"5:00 PM"</f>
        <v>5:00 PM</v>
      </c>
      <c r="BW72" t="s">
        <v>150</v>
      </c>
      <c r="BX72">
        <v>0</v>
      </c>
      <c r="BY72">
        <v>6</v>
      </c>
      <c r="BZ72" t="s">
        <v>111</v>
      </c>
      <c r="CB72" t="s">
        <v>164</v>
      </c>
      <c r="CC72" t="s">
        <v>2189</v>
      </c>
      <c r="CD72" t="s">
        <v>2195</v>
      </c>
      <c r="CE72" t="s">
        <v>140</v>
      </c>
      <c r="CF72" t="s">
        <v>117</v>
      </c>
      <c r="CG72" s="4">
        <v>96950</v>
      </c>
      <c r="CH72" s="3">
        <v>12.02</v>
      </c>
      <c r="CI72" s="3">
        <v>12.02</v>
      </c>
      <c r="CJ72" s="3">
        <v>18.03</v>
      </c>
      <c r="CK72" s="3">
        <v>18.03</v>
      </c>
      <c r="CL72" t="s">
        <v>131</v>
      </c>
      <c r="CM72" t="s">
        <v>164</v>
      </c>
      <c r="CN72" t="s">
        <v>132</v>
      </c>
      <c r="CP72" t="s">
        <v>111</v>
      </c>
      <c r="CQ72" t="s">
        <v>133</v>
      </c>
      <c r="CR72" t="s">
        <v>111</v>
      </c>
      <c r="CS72" t="s">
        <v>133</v>
      </c>
      <c r="CT72" t="s">
        <v>134</v>
      </c>
      <c r="CU72" t="s">
        <v>133</v>
      </c>
      <c r="CV72" t="s">
        <v>134</v>
      </c>
      <c r="CW72" t="s">
        <v>164</v>
      </c>
      <c r="CX72" s="5">
        <v>16702340994</v>
      </c>
      <c r="CY72" t="s">
        <v>2191</v>
      </c>
      <c r="CZ72" t="s">
        <v>358</v>
      </c>
      <c r="DA72" t="s">
        <v>133</v>
      </c>
      <c r="DB72" t="s">
        <v>111</v>
      </c>
    </row>
    <row r="73" spans="1:111" ht="15" customHeight="1" x14ac:dyDescent="0.35">
      <c r="A73" t="s">
        <v>3124</v>
      </c>
      <c r="B73" t="s">
        <v>159</v>
      </c>
      <c r="C73" s="1">
        <v>44419.266982754627</v>
      </c>
      <c r="D73" s="1">
        <v>44482</v>
      </c>
      <c r="E73" t="s">
        <v>110</v>
      </c>
      <c r="G73" t="s">
        <v>111</v>
      </c>
      <c r="H73" t="s">
        <v>111</v>
      </c>
      <c r="I73" t="s">
        <v>111</v>
      </c>
      <c r="J73" t="s">
        <v>3125</v>
      </c>
      <c r="K73" t="s">
        <v>3126</v>
      </c>
      <c r="L73" t="s">
        <v>3127</v>
      </c>
      <c r="N73" t="s">
        <v>115</v>
      </c>
      <c r="O73" t="s">
        <v>117</v>
      </c>
      <c r="P73" s="4">
        <v>96950</v>
      </c>
      <c r="Q73" t="s">
        <v>118</v>
      </c>
      <c r="S73" s="5">
        <v>16702356129</v>
      </c>
      <c r="U73">
        <v>531110</v>
      </c>
      <c r="V73" t="s">
        <v>120</v>
      </c>
      <c r="X73" t="s">
        <v>3128</v>
      </c>
      <c r="Y73" t="s">
        <v>3129</v>
      </c>
      <c r="Z73" t="s">
        <v>3130</v>
      </c>
      <c r="AA73" t="s">
        <v>1547</v>
      </c>
      <c r="AB73" t="s">
        <v>3131</v>
      </c>
      <c r="AD73" t="s">
        <v>140</v>
      </c>
      <c r="AE73" t="s">
        <v>117</v>
      </c>
      <c r="AF73" s="4">
        <v>96950</v>
      </c>
      <c r="AG73" t="s">
        <v>118</v>
      </c>
      <c r="AI73" s="5">
        <v>16702356129</v>
      </c>
      <c r="AK73" t="s">
        <v>3132</v>
      </c>
      <c r="BC73" t="str">
        <f>"37-2012.00"</f>
        <v>37-2012.00</v>
      </c>
      <c r="BD73" t="s">
        <v>242</v>
      </c>
      <c r="BE73" t="s">
        <v>3133</v>
      </c>
      <c r="BF73" t="s">
        <v>3134</v>
      </c>
      <c r="BG73">
        <v>10</v>
      </c>
      <c r="BI73" s="1">
        <v>44470</v>
      </c>
      <c r="BJ73" s="1">
        <v>44834</v>
      </c>
      <c r="BM73">
        <v>40</v>
      </c>
      <c r="BN73">
        <v>0</v>
      </c>
      <c r="BO73">
        <v>8</v>
      </c>
      <c r="BP73">
        <v>8</v>
      </c>
      <c r="BQ73">
        <v>8</v>
      </c>
      <c r="BR73">
        <v>8</v>
      </c>
      <c r="BS73">
        <v>8</v>
      </c>
      <c r="BT73">
        <v>0</v>
      </c>
      <c r="BU73" t="str">
        <f>"8:00 AM"</f>
        <v>8:00 AM</v>
      </c>
      <c r="BV73" t="str">
        <f>"5:00 PM"</f>
        <v>5:00 PM</v>
      </c>
      <c r="BW73" t="s">
        <v>150</v>
      </c>
      <c r="BX73">
        <v>0</v>
      </c>
      <c r="BY73">
        <v>3</v>
      </c>
      <c r="BZ73" t="s">
        <v>111</v>
      </c>
      <c r="CB73" t="s">
        <v>3135</v>
      </c>
      <c r="CC73" t="s">
        <v>3136</v>
      </c>
      <c r="CE73" t="s">
        <v>115</v>
      </c>
      <c r="CF73" t="s">
        <v>117</v>
      </c>
      <c r="CG73" s="4">
        <v>96950</v>
      </c>
      <c r="CH73" s="3">
        <v>7.45</v>
      </c>
      <c r="CI73" s="3">
        <v>7.45</v>
      </c>
      <c r="CJ73" s="3">
        <v>11.18</v>
      </c>
      <c r="CK73" s="3">
        <v>11.18</v>
      </c>
      <c r="CL73" t="s">
        <v>131</v>
      </c>
      <c r="CM73" t="s">
        <v>670</v>
      </c>
      <c r="CN73" t="s">
        <v>132</v>
      </c>
      <c r="CP73" t="s">
        <v>111</v>
      </c>
      <c r="CQ73" t="s">
        <v>133</v>
      </c>
      <c r="CR73" t="s">
        <v>111</v>
      </c>
      <c r="CS73" t="s">
        <v>133</v>
      </c>
      <c r="CT73" t="s">
        <v>134</v>
      </c>
      <c r="CU73" t="s">
        <v>133</v>
      </c>
      <c r="CV73" t="s">
        <v>134</v>
      </c>
      <c r="CW73" t="s">
        <v>3137</v>
      </c>
      <c r="CX73" s="5">
        <v>16702356129</v>
      </c>
      <c r="CY73" t="s">
        <v>3132</v>
      </c>
      <c r="CZ73" t="s">
        <v>670</v>
      </c>
      <c r="DA73" t="s">
        <v>133</v>
      </c>
      <c r="DB73" t="s">
        <v>111</v>
      </c>
    </row>
    <row r="74" spans="1:111" ht="15" customHeight="1" x14ac:dyDescent="0.35">
      <c r="A74" t="s">
        <v>2112</v>
      </c>
      <c r="B74" t="s">
        <v>159</v>
      </c>
      <c r="C74" s="1">
        <v>44434.349826273145</v>
      </c>
      <c r="D74" s="1">
        <v>44482</v>
      </c>
      <c r="E74" t="s">
        <v>199</v>
      </c>
      <c r="F74" s="1">
        <v>44468.833333333336</v>
      </c>
      <c r="G74" t="s">
        <v>111</v>
      </c>
      <c r="H74" t="s">
        <v>111</v>
      </c>
      <c r="I74" t="s">
        <v>111</v>
      </c>
      <c r="J74" t="s">
        <v>330</v>
      </c>
      <c r="K74" t="s">
        <v>2113</v>
      </c>
      <c r="L74" t="s">
        <v>2114</v>
      </c>
      <c r="M74" t="s">
        <v>2115</v>
      </c>
      <c r="N74" t="s">
        <v>140</v>
      </c>
      <c r="O74" t="s">
        <v>117</v>
      </c>
      <c r="P74" s="4">
        <v>96950</v>
      </c>
      <c r="Q74" t="s">
        <v>118</v>
      </c>
      <c r="R74" t="s">
        <v>334</v>
      </c>
      <c r="S74" s="5">
        <v>16702344000</v>
      </c>
      <c r="U74">
        <v>236220</v>
      </c>
      <c r="V74" t="s">
        <v>120</v>
      </c>
      <c r="X74" t="s">
        <v>677</v>
      </c>
      <c r="Y74" t="s">
        <v>2116</v>
      </c>
      <c r="Z74" t="s">
        <v>2117</v>
      </c>
      <c r="AA74" t="s">
        <v>168</v>
      </c>
      <c r="AB74" t="s">
        <v>2115</v>
      </c>
      <c r="AC74" t="s">
        <v>2114</v>
      </c>
      <c r="AD74" t="s">
        <v>140</v>
      </c>
      <c r="AE74" t="s">
        <v>117</v>
      </c>
      <c r="AF74" s="4">
        <v>96950</v>
      </c>
      <c r="AG74" t="s">
        <v>118</v>
      </c>
      <c r="AH74" t="s">
        <v>334</v>
      </c>
      <c r="AI74" s="5">
        <v>16702344000</v>
      </c>
      <c r="AK74" t="s">
        <v>341</v>
      </c>
      <c r="BC74" t="str">
        <f>"47-2061.00"</f>
        <v>47-2061.00</v>
      </c>
      <c r="BD74" t="s">
        <v>2118</v>
      </c>
      <c r="BE74" t="s">
        <v>2119</v>
      </c>
      <c r="BF74" t="s">
        <v>2120</v>
      </c>
      <c r="BG74">
        <v>10</v>
      </c>
      <c r="BI74" s="1">
        <v>44470</v>
      </c>
      <c r="BJ74" s="1">
        <v>44834</v>
      </c>
      <c r="BM74">
        <v>40</v>
      </c>
      <c r="BN74">
        <v>0</v>
      </c>
      <c r="BO74">
        <v>8</v>
      </c>
      <c r="BP74">
        <v>8</v>
      </c>
      <c r="BQ74">
        <v>8</v>
      </c>
      <c r="BR74">
        <v>8</v>
      </c>
      <c r="BS74">
        <v>8</v>
      </c>
      <c r="BT74">
        <v>0</v>
      </c>
      <c r="BU74" t="str">
        <f>"9:00 AM"</f>
        <v>9:00 AM</v>
      </c>
      <c r="BV74" t="str">
        <f>"5:00 PM"</f>
        <v>5:00 PM</v>
      </c>
      <c r="BW74" t="s">
        <v>150</v>
      </c>
      <c r="BX74">
        <v>3</v>
      </c>
      <c r="BY74">
        <v>6</v>
      </c>
      <c r="BZ74" t="s">
        <v>111</v>
      </c>
      <c r="CB74" t="s">
        <v>2121</v>
      </c>
      <c r="CC74" t="s">
        <v>2114</v>
      </c>
      <c r="CD74" t="s">
        <v>2115</v>
      </c>
      <c r="CE74" t="s">
        <v>140</v>
      </c>
      <c r="CF74" t="s">
        <v>117</v>
      </c>
      <c r="CG74" s="4">
        <v>96950</v>
      </c>
      <c r="CH74" s="3">
        <v>8.31</v>
      </c>
      <c r="CI74" s="3">
        <v>8.31</v>
      </c>
      <c r="CJ74" s="3">
        <v>12.47</v>
      </c>
      <c r="CK74" s="3">
        <v>12.47</v>
      </c>
      <c r="CL74" t="s">
        <v>131</v>
      </c>
      <c r="CM74" t="s">
        <v>134</v>
      </c>
      <c r="CN74" t="s">
        <v>132</v>
      </c>
      <c r="CP74" t="s">
        <v>111</v>
      </c>
      <c r="CQ74" t="s">
        <v>133</v>
      </c>
      <c r="CR74" t="s">
        <v>111</v>
      </c>
      <c r="CS74" t="s">
        <v>133</v>
      </c>
      <c r="CT74" t="s">
        <v>133</v>
      </c>
      <c r="CU74" t="s">
        <v>133</v>
      </c>
      <c r="CV74" t="s">
        <v>134</v>
      </c>
      <c r="CW74" t="s">
        <v>2122</v>
      </c>
      <c r="CX74" s="5">
        <v>16702344000</v>
      </c>
      <c r="CY74" t="s">
        <v>341</v>
      </c>
      <c r="CZ74" t="s">
        <v>134</v>
      </c>
      <c r="DA74" t="s">
        <v>133</v>
      </c>
      <c r="DB74" t="s">
        <v>111</v>
      </c>
    </row>
    <row r="75" spans="1:111" ht="15" customHeight="1" x14ac:dyDescent="0.35">
      <c r="A75" t="s">
        <v>863</v>
      </c>
      <c r="B75" t="s">
        <v>159</v>
      </c>
      <c r="C75" s="1">
        <v>44438.121641666665</v>
      </c>
      <c r="D75" s="1">
        <v>44482</v>
      </c>
      <c r="E75" t="s">
        <v>110</v>
      </c>
      <c r="G75" t="s">
        <v>111</v>
      </c>
      <c r="H75" t="s">
        <v>111</v>
      </c>
      <c r="I75" t="s">
        <v>111</v>
      </c>
      <c r="J75" t="s">
        <v>864</v>
      </c>
      <c r="K75" t="s">
        <v>865</v>
      </c>
      <c r="L75" t="s">
        <v>866</v>
      </c>
      <c r="M75" t="s">
        <v>134</v>
      </c>
      <c r="N75" t="s">
        <v>140</v>
      </c>
      <c r="O75" t="s">
        <v>117</v>
      </c>
      <c r="P75" s="4">
        <v>96950</v>
      </c>
      <c r="Q75" t="s">
        <v>118</v>
      </c>
      <c r="S75" s="5">
        <v>16702348011</v>
      </c>
      <c r="U75">
        <v>445110</v>
      </c>
      <c r="V75" t="s">
        <v>120</v>
      </c>
      <c r="X75" t="s">
        <v>313</v>
      </c>
      <c r="Y75" t="s">
        <v>314</v>
      </c>
      <c r="AA75" t="s">
        <v>168</v>
      </c>
      <c r="AB75" t="s">
        <v>866</v>
      </c>
      <c r="AC75" t="s">
        <v>134</v>
      </c>
      <c r="AD75" t="s">
        <v>140</v>
      </c>
      <c r="AE75" t="s">
        <v>117</v>
      </c>
      <c r="AF75" s="4">
        <v>96950</v>
      </c>
      <c r="AG75" t="s">
        <v>118</v>
      </c>
      <c r="AI75" s="5">
        <v>16702348011</v>
      </c>
      <c r="AK75" t="s">
        <v>867</v>
      </c>
      <c r="BC75" t="str">
        <f>"43-5081.01"</f>
        <v>43-5081.01</v>
      </c>
      <c r="BD75" t="s">
        <v>868</v>
      </c>
      <c r="BE75" t="s">
        <v>869</v>
      </c>
      <c r="BF75" t="s">
        <v>870</v>
      </c>
      <c r="BG75">
        <v>4</v>
      </c>
      <c r="BI75" s="1">
        <v>44470</v>
      </c>
      <c r="BJ75" s="1">
        <v>44834</v>
      </c>
      <c r="BM75">
        <v>35</v>
      </c>
      <c r="BN75">
        <v>5</v>
      </c>
      <c r="BO75">
        <v>5</v>
      </c>
      <c r="BP75">
        <v>5</v>
      </c>
      <c r="BQ75">
        <v>5</v>
      </c>
      <c r="BR75">
        <v>5</v>
      </c>
      <c r="BS75">
        <v>5</v>
      </c>
      <c r="BT75">
        <v>5</v>
      </c>
      <c r="BU75" t="str">
        <f>"6:00 AM"</f>
        <v>6:00 AM</v>
      </c>
      <c r="BV75" t="str">
        <f>"9:00 PM"</f>
        <v>9:00 PM</v>
      </c>
      <c r="BW75" t="s">
        <v>150</v>
      </c>
      <c r="BX75">
        <v>0</v>
      </c>
      <c r="BY75">
        <v>12</v>
      </c>
      <c r="BZ75" t="s">
        <v>111</v>
      </c>
      <c r="CB75" s="2" t="s">
        <v>871</v>
      </c>
      <c r="CC75" t="s">
        <v>866</v>
      </c>
      <c r="CD75" t="s">
        <v>134</v>
      </c>
      <c r="CE75" t="s">
        <v>140</v>
      </c>
      <c r="CF75" t="s">
        <v>117</v>
      </c>
      <c r="CG75" s="4">
        <v>96950</v>
      </c>
      <c r="CH75" s="3">
        <v>7.92</v>
      </c>
      <c r="CI75" s="3">
        <v>7.92</v>
      </c>
      <c r="CJ75" s="3">
        <v>11.88</v>
      </c>
      <c r="CK75" s="3">
        <v>11.88</v>
      </c>
      <c r="CL75" t="s">
        <v>131</v>
      </c>
      <c r="CM75" t="s">
        <v>134</v>
      </c>
      <c r="CN75" t="s">
        <v>132</v>
      </c>
      <c r="CP75" t="s">
        <v>111</v>
      </c>
      <c r="CQ75" t="s">
        <v>133</v>
      </c>
      <c r="CR75" t="s">
        <v>111</v>
      </c>
      <c r="CS75" t="s">
        <v>133</v>
      </c>
      <c r="CT75" t="s">
        <v>134</v>
      </c>
      <c r="CU75" t="s">
        <v>133</v>
      </c>
      <c r="CV75" t="s">
        <v>134</v>
      </c>
      <c r="CW75" t="s">
        <v>321</v>
      </c>
      <c r="CX75" s="5">
        <v>16702348011</v>
      </c>
      <c r="CY75" t="s">
        <v>867</v>
      </c>
      <c r="CZ75" t="s">
        <v>134</v>
      </c>
      <c r="DA75" t="s">
        <v>133</v>
      </c>
      <c r="DB75" t="s">
        <v>111</v>
      </c>
    </row>
    <row r="76" spans="1:111" ht="15" customHeight="1" x14ac:dyDescent="0.35">
      <c r="A76" t="s">
        <v>3695</v>
      </c>
      <c r="B76" t="s">
        <v>137</v>
      </c>
      <c r="C76" s="1">
        <v>44427.98599212963</v>
      </c>
      <c r="D76" s="1">
        <v>44483</v>
      </c>
      <c r="E76" t="s">
        <v>110</v>
      </c>
      <c r="G76" t="s">
        <v>111</v>
      </c>
      <c r="H76" t="s">
        <v>111</v>
      </c>
      <c r="I76" t="s">
        <v>111</v>
      </c>
      <c r="J76" t="s">
        <v>1551</v>
      </c>
      <c r="K76" t="s">
        <v>1552</v>
      </c>
      <c r="L76" t="s">
        <v>1553</v>
      </c>
      <c r="M76" t="s">
        <v>140</v>
      </c>
      <c r="N76" t="s">
        <v>277</v>
      </c>
      <c r="O76" t="s">
        <v>117</v>
      </c>
      <c r="P76" s="4">
        <v>96950</v>
      </c>
      <c r="Q76" t="s">
        <v>118</v>
      </c>
      <c r="R76" t="s">
        <v>134</v>
      </c>
      <c r="S76" s="5">
        <v>16702330800</v>
      </c>
      <c r="U76">
        <v>624410</v>
      </c>
      <c r="V76" t="s">
        <v>120</v>
      </c>
      <c r="X76" t="s">
        <v>1554</v>
      </c>
      <c r="Y76" t="s">
        <v>3696</v>
      </c>
      <c r="Z76" t="s">
        <v>1555</v>
      </c>
      <c r="AA76" t="s">
        <v>1556</v>
      </c>
      <c r="AB76" t="s">
        <v>1553</v>
      </c>
      <c r="AC76" t="s">
        <v>140</v>
      </c>
      <c r="AD76" t="s">
        <v>277</v>
      </c>
      <c r="AE76" t="s">
        <v>117</v>
      </c>
      <c r="AF76" s="4">
        <v>96950</v>
      </c>
      <c r="AG76" t="s">
        <v>118</v>
      </c>
      <c r="AH76" t="s">
        <v>134</v>
      </c>
      <c r="AI76" s="5">
        <v>16702330800</v>
      </c>
      <c r="AK76" t="s">
        <v>1557</v>
      </c>
      <c r="BC76" t="str">
        <f>"43-3031.00"</f>
        <v>43-3031.00</v>
      </c>
      <c r="BD76" t="s">
        <v>126</v>
      </c>
      <c r="BE76" t="s">
        <v>3697</v>
      </c>
      <c r="BF76" t="s">
        <v>3698</v>
      </c>
      <c r="BG76">
        <v>1</v>
      </c>
      <c r="BH76">
        <v>1</v>
      </c>
      <c r="BI76" s="1">
        <v>44470</v>
      </c>
      <c r="BJ76" s="1">
        <v>44834</v>
      </c>
      <c r="BK76" s="1">
        <v>44483</v>
      </c>
      <c r="BL76" s="1">
        <v>44834</v>
      </c>
      <c r="BM76">
        <v>35</v>
      </c>
      <c r="BN76">
        <v>0</v>
      </c>
      <c r="BO76">
        <v>6</v>
      </c>
      <c r="BP76">
        <v>6</v>
      </c>
      <c r="BQ76">
        <v>6</v>
      </c>
      <c r="BR76">
        <v>6</v>
      </c>
      <c r="BS76">
        <v>6</v>
      </c>
      <c r="BT76">
        <v>5</v>
      </c>
      <c r="BU76" t="str">
        <f>"8:00 AM"</f>
        <v>8:00 AM</v>
      </c>
      <c r="BV76" t="str">
        <f>"3:00 PM"</f>
        <v>3:00 PM</v>
      </c>
      <c r="BW76" t="s">
        <v>129</v>
      </c>
      <c r="BX76">
        <v>0</v>
      </c>
      <c r="BY76">
        <v>24</v>
      </c>
      <c r="BZ76" t="s">
        <v>111</v>
      </c>
      <c r="CB76" s="2" t="s">
        <v>3699</v>
      </c>
      <c r="CC76" t="s">
        <v>1553</v>
      </c>
      <c r="CD76" t="s">
        <v>140</v>
      </c>
      <c r="CE76" t="s">
        <v>277</v>
      </c>
      <c r="CF76" t="s">
        <v>117</v>
      </c>
      <c r="CG76" s="4">
        <v>96950</v>
      </c>
      <c r="CH76" s="3">
        <v>10.16</v>
      </c>
      <c r="CI76" s="3">
        <v>10.16</v>
      </c>
      <c r="CJ76" s="3">
        <v>15.24</v>
      </c>
      <c r="CK76" s="3">
        <v>15.24</v>
      </c>
      <c r="CL76" t="s">
        <v>131</v>
      </c>
      <c r="CM76" t="s">
        <v>542</v>
      </c>
      <c r="CN76" t="s">
        <v>132</v>
      </c>
      <c r="CP76" t="s">
        <v>111</v>
      </c>
      <c r="CQ76" t="s">
        <v>133</v>
      </c>
      <c r="CR76" t="s">
        <v>111</v>
      </c>
      <c r="CS76" t="s">
        <v>133</v>
      </c>
      <c r="CT76" t="s">
        <v>134</v>
      </c>
      <c r="CU76" t="s">
        <v>133</v>
      </c>
      <c r="CV76" t="s">
        <v>134</v>
      </c>
      <c r="CW76" t="s">
        <v>542</v>
      </c>
      <c r="CX76" s="5">
        <v>16702330800</v>
      </c>
      <c r="CY76" t="s">
        <v>1557</v>
      </c>
      <c r="CZ76" t="s">
        <v>134</v>
      </c>
      <c r="DA76" t="s">
        <v>133</v>
      </c>
      <c r="DB76" t="s">
        <v>111</v>
      </c>
    </row>
    <row r="77" spans="1:111" ht="15" customHeight="1" x14ac:dyDescent="0.35">
      <c r="A77" t="s">
        <v>914</v>
      </c>
      <c r="B77" t="s">
        <v>137</v>
      </c>
      <c r="C77" s="1">
        <v>44433.750726041668</v>
      </c>
      <c r="D77" s="1">
        <v>44483</v>
      </c>
      <c r="E77" t="s">
        <v>199</v>
      </c>
      <c r="F77" s="1">
        <v>44468.833333333336</v>
      </c>
      <c r="G77" t="s">
        <v>133</v>
      </c>
      <c r="H77" t="s">
        <v>111</v>
      </c>
      <c r="I77" t="s">
        <v>111</v>
      </c>
      <c r="J77" t="s">
        <v>915</v>
      </c>
      <c r="K77" t="s">
        <v>916</v>
      </c>
      <c r="L77" t="s">
        <v>917</v>
      </c>
      <c r="M77" t="s">
        <v>918</v>
      </c>
      <c r="N77" t="s">
        <v>140</v>
      </c>
      <c r="O77" t="s">
        <v>117</v>
      </c>
      <c r="P77" s="4">
        <v>96950</v>
      </c>
      <c r="Q77" t="s">
        <v>118</v>
      </c>
      <c r="S77" s="5">
        <v>16702874018</v>
      </c>
      <c r="U77">
        <v>713990</v>
      </c>
      <c r="V77" t="s">
        <v>120</v>
      </c>
      <c r="X77" t="s">
        <v>919</v>
      </c>
      <c r="Y77" t="s">
        <v>920</v>
      </c>
      <c r="Z77" t="s">
        <v>921</v>
      </c>
      <c r="AA77" t="s">
        <v>922</v>
      </c>
      <c r="AB77" t="s">
        <v>917</v>
      </c>
      <c r="AC77" t="s">
        <v>918</v>
      </c>
      <c r="AD77" t="s">
        <v>140</v>
      </c>
      <c r="AE77" t="s">
        <v>117</v>
      </c>
      <c r="AF77" s="4">
        <v>96950</v>
      </c>
      <c r="AG77" t="s">
        <v>118</v>
      </c>
      <c r="AI77" s="5">
        <v>16702874018</v>
      </c>
      <c r="AK77" t="s">
        <v>923</v>
      </c>
      <c r="BC77" t="str">
        <f>"49-3051.00"</f>
        <v>49-3051.00</v>
      </c>
      <c r="BD77" t="s">
        <v>445</v>
      </c>
      <c r="BE77" t="s">
        <v>924</v>
      </c>
      <c r="BF77" t="s">
        <v>925</v>
      </c>
      <c r="BG77">
        <v>2</v>
      </c>
      <c r="BH77">
        <v>2</v>
      </c>
      <c r="BI77" s="1">
        <v>44470</v>
      </c>
      <c r="BJ77" s="1">
        <v>44834</v>
      </c>
      <c r="BK77" s="1">
        <v>44483</v>
      </c>
      <c r="BL77" s="1">
        <v>44834</v>
      </c>
      <c r="BM77">
        <v>40</v>
      </c>
      <c r="BN77">
        <v>8</v>
      </c>
      <c r="BO77">
        <v>0</v>
      </c>
      <c r="BP77">
        <v>8</v>
      </c>
      <c r="BQ77">
        <v>8</v>
      </c>
      <c r="BR77">
        <v>0</v>
      </c>
      <c r="BS77">
        <v>8</v>
      </c>
      <c r="BT77">
        <v>8</v>
      </c>
      <c r="BU77" t="str">
        <f>"8:00 AM"</f>
        <v>8:00 AM</v>
      </c>
      <c r="BV77" t="str">
        <f>"5:00 PM"</f>
        <v>5:00 PM</v>
      </c>
      <c r="BW77" t="s">
        <v>150</v>
      </c>
      <c r="BX77">
        <v>0</v>
      </c>
      <c r="BY77">
        <v>24</v>
      </c>
      <c r="BZ77" t="s">
        <v>111</v>
      </c>
      <c r="CB77" t="s">
        <v>926</v>
      </c>
      <c r="CC77" t="s">
        <v>917</v>
      </c>
      <c r="CD77" t="s">
        <v>918</v>
      </c>
      <c r="CE77" t="s">
        <v>140</v>
      </c>
      <c r="CF77" t="s">
        <v>117</v>
      </c>
      <c r="CG77" s="4">
        <v>96950</v>
      </c>
      <c r="CH77" s="3">
        <v>10.1</v>
      </c>
      <c r="CI77" s="3">
        <v>10.1</v>
      </c>
      <c r="CJ77" s="3">
        <v>15.15</v>
      </c>
      <c r="CK77" s="3">
        <v>15.15</v>
      </c>
      <c r="CL77" t="s">
        <v>131</v>
      </c>
      <c r="CN77" t="s">
        <v>132</v>
      </c>
      <c r="CP77" t="s">
        <v>111</v>
      </c>
      <c r="CQ77" t="s">
        <v>133</v>
      </c>
      <c r="CR77" t="s">
        <v>111</v>
      </c>
      <c r="CS77" t="s">
        <v>133</v>
      </c>
      <c r="CT77" t="s">
        <v>134</v>
      </c>
      <c r="CU77" t="s">
        <v>133</v>
      </c>
      <c r="CV77" t="s">
        <v>134</v>
      </c>
      <c r="CW77" t="s">
        <v>927</v>
      </c>
      <c r="CX77" s="5">
        <v>16702874018</v>
      </c>
      <c r="CY77" t="s">
        <v>923</v>
      </c>
      <c r="CZ77" t="s">
        <v>134</v>
      </c>
      <c r="DA77" t="s">
        <v>133</v>
      </c>
      <c r="DB77" t="s">
        <v>111</v>
      </c>
    </row>
    <row r="78" spans="1:111" ht="15" customHeight="1" x14ac:dyDescent="0.35">
      <c r="A78" t="s">
        <v>3700</v>
      </c>
      <c r="B78" t="s">
        <v>137</v>
      </c>
      <c r="C78" s="1">
        <v>44434.932334722223</v>
      </c>
      <c r="D78" s="1">
        <v>44483</v>
      </c>
      <c r="E78" t="s">
        <v>199</v>
      </c>
      <c r="F78" s="1">
        <v>44466.833333333336</v>
      </c>
      <c r="G78" t="s">
        <v>111</v>
      </c>
      <c r="H78" t="s">
        <v>111</v>
      </c>
      <c r="I78" t="s">
        <v>111</v>
      </c>
      <c r="J78" t="s">
        <v>1382</v>
      </c>
      <c r="K78" t="s">
        <v>3701</v>
      </c>
      <c r="L78" t="s">
        <v>1383</v>
      </c>
      <c r="M78" t="s">
        <v>1384</v>
      </c>
      <c r="N78" t="s">
        <v>115</v>
      </c>
      <c r="O78" t="s">
        <v>117</v>
      </c>
      <c r="P78" s="4">
        <v>96950</v>
      </c>
      <c r="Q78" t="s">
        <v>118</v>
      </c>
      <c r="R78" t="s">
        <v>117</v>
      </c>
      <c r="S78" s="5">
        <v>16702341795</v>
      </c>
      <c r="U78">
        <v>45399</v>
      </c>
      <c r="V78" t="s">
        <v>120</v>
      </c>
      <c r="X78" t="s">
        <v>1385</v>
      </c>
      <c r="Y78" t="s">
        <v>1386</v>
      </c>
      <c r="Z78" t="s">
        <v>1387</v>
      </c>
      <c r="AA78" t="s">
        <v>1388</v>
      </c>
      <c r="AB78" t="s">
        <v>1383</v>
      </c>
      <c r="AC78" t="s">
        <v>220</v>
      </c>
      <c r="AD78" t="s">
        <v>115</v>
      </c>
      <c r="AE78" t="s">
        <v>117</v>
      </c>
      <c r="AF78" s="4">
        <v>96950</v>
      </c>
      <c r="AG78" t="s">
        <v>118</v>
      </c>
      <c r="AH78" t="s">
        <v>117</v>
      </c>
      <c r="AI78" s="5">
        <v>16702341795</v>
      </c>
      <c r="AK78" t="s">
        <v>1389</v>
      </c>
      <c r="BC78" t="str">
        <f>"41-1011.00"</f>
        <v>41-1011.00</v>
      </c>
      <c r="BD78" t="s">
        <v>210</v>
      </c>
      <c r="BE78" t="s">
        <v>3702</v>
      </c>
      <c r="BF78" t="s">
        <v>3703</v>
      </c>
      <c r="BG78">
        <v>1</v>
      </c>
      <c r="BH78">
        <v>1</v>
      </c>
      <c r="BI78" s="1">
        <v>44468</v>
      </c>
      <c r="BJ78" s="1">
        <v>44832</v>
      </c>
      <c r="BK78" s="1">
        <v>44483</v>
      </c>
      <c r="BL78" s="1">
        <v>44832</v>
      </c>
      <c r="BM78">
        <v>35</v>
      </c>
      <c r="BN78">
        <v>6</v>
      </c>
      <c r="BO78">
        <v>6</v>
      </c>
      <c r="BP78">
        <v>6</v>
      </c>
      <c r="BQ78">
        <v>0</v>
      </c>
      <c r="BR78">
        <v>6</v>
      </c>
      <c r="BS78">
        <v>6</v>
      </c>
      <c r="BT78">
        <v>5</v>
      </c>
      <c r="BU78" t="str">
        <f>"8:00 AM"</f>
        <v>8:00 AM</v>
      </c>
      <c r="BV78" t="str">
        <f>"9:00 PM"</f>
        <v>9:00 PM</v>
      </c>
      <c r="BW78" t="s">
        <v>150</v>
      </c>
      <c r="BX78">
        <v>0</v>
      </c>
      <c r="BY78">
        <v>12</v>
      </c>
      <c r="BZ78" t="s">
        <v>133</v>
      </c>
      <c r="CA78">
        <v>8</v>
      </c>
      <c r="CB78" s="2" t="s">
        <v>3704</v>
      </c>
      <c r="CC78" t="s">
        <v>3705</v>
      </c>
      <c r="CD78" t="s">
        <v>3706</v>
      </c>
      <c r="CE78" t="s">
        <v>115</v>
      </c>
      <c r="CF78" t="s">
        <v>117</v>
      </c>
      <c r="CG78" s="4">
        <v>96950</v>
      </c>
      <c r="CH78" s="3">
        <v>10.050000000000001</v>
      </c>
      <c r="CI78" s="3">
        <v>10.050000000000001</v>
      </c>
      <c r="CJ78" s="3">
        <v>15.08</v>
      </c>
      <c r="CK78" s="3">
        <v>15.08</v>
      </c>
      <c r="CL78" t="s">
        <v>131</v>
      </c>
      <c r="CM78" t="s">
        <v>119</v>
      </c>
      <c r="CN78" t="s">
        <v>132</v>
      </c>
      <c r="CP78" t="s">
        <v>111</v>
      </c>
      <c r="CQ78" t="s">
        <v>133</v>
      </c>
      <c r="CR78" t="s">
        <v>111</v>
      </c>
      <c r="CS78" t="s">
        <v>133</v>
      </c>
      <c r="CT78" t="s">
        <v>134</v>
      </c>
      <c r="CU78" t="s">
        <v>133</v>
      </c>
      <c r="CV78" t="s">
        <v>133</v>
      </c>
      <c r="CW78" t="s">
        <v>3707</v>
      </c>
      <c r="CX78" s="5">
        <v>16702341795</v>
      </c>
      <c r="CY78" t="s">
        <v>1389</v>
      </c>
      <c r="CZ78" t="s">
        <v>1390</v>
      </c>
      <c r="DA78" t="s">
        <v>133</v>
      </c>
      <c r="DB78" t="s">
        <v>111</v>
      </c>
    </row>
    <row r="79" spans="1:111" ht="15" customHeight="1" x14ac:dyDescent="0.35">
      <c r="A79" t="s">
        <v>2036</v>
      </c>
      <c r="B79" t="s">
        <v>137</v>
      </c>
      <c r="C79" s="1">
        <v>44449.151145023148</v>
      </c>
      <c r="D79" s="1">
        <v>44483</v>
      </c>
      <c r="E79" t="s">
        <v>199</v>
      </c>
      <c r="F79" s="1">
        <v>44468.833333333336</v>
      </c>
      <c r="G79" t="s">
        <v>111</v>
      </c>
      <c r="H79" t="s">
        <v>111</v>
      </c>
      <c r="I79" t="s">
        <v>111</v>
      </c>
      <c r="J79" t="s">
        <v>2037</v>
      </c>
      <c r="L79" t="s">
        <v>2038</v>
      </c>
      <c r="M79" t="s">
        <v>2039</v>
      </c>
      <c r="N79" t="s">
        <v>140</v>
      </c>
      <c r="O79" t="s">
        <v>117</v>
      </c>
      <c r="P79" s="4">
        <v>96950</v>
      </c>
      <c r="Q79" t="s">
        <v>118</v>
      </c>
      <c r="R79" t="s">
        <v>134</v>
      </c>
      <c r="S79" s="5">
        <v>16717277973</v>
      </c>
      <c r="U79">
        <v>23821</v>
      </c>
      <c r="V79" t="s">
        <v>120</v>
      </c>
      <c r="X79" t="s">
        <v>2040</v>
      </c>
      <c r="Y79" t="s">
        <v>2041</v>
      </c>
      <c r="Z79" t="s">
        <v>2042</v>
      </c>
      <c r="AA79" t="s">
        <v>168</v>
      </c>
      <c r="AB79" t="s">
        <v>2038</v>
      </c>
      <c r="AC79" t="s">
        <v>2039</v>
      </c>
      <c r="AD79" t="s">
        <v>140</v>
      </c>
      <c r="AE79" t="s">
        <v>117</v>
      </c>
      <c r="AF79" s="4">
        <v>96950</v>
      </c>
      <c r="AG79" t="s">
        <v>118</v>
      </c>
      <c r="AH79" t="s">
        <v>134</v>
      </c>
      <c r="AI79" s="5">
        <v>16717277973</v>
      </c>
      <c r="AK79" t="s">
        <v>2043</v>
      </c>
      <c r="AL79" t="s">
        <v>962</v>
      </c>
      <c r="AM79" t="s">
        <v>963</v>
      </c>
      <c r="AN79" t="s">
        <v>964</v>
      </c>
      <c r="AO79" t="s">
        <v>965</v>
      </c>
      <c r="AP79" t="s">
        <v>966</v>
      </c>
      <c r="AQ79" t="s">
        <v>277</v>
      </c>
      <c r="AR79" t="s">
        <v>140</v>
      </c>
      <c r="AS79" t="s">
        <v>117</v>
      </c>
      <c r="AT79" s="4">
        <v>96950</v>
      </c>
      <c r="AU79" t="s">
        <v>118</v>
      </c>
      <c r="AV79" t="s">
        <v>134</v>
      </c>
      <c r="AW79" s="5">
        <v>16702331209</v>
      </c>
      <c r="AX79" t="s">
        <v>134</v>
      </c>
      <c r="AY79" t="s">
        <v>967</v>
      </c>
      <c r="AZ79" t="s">
        <v>968</v>
      </c>
      <c r="BA79" t="s">
        <v>117</v>
      </c>
      <c r="BB79" t="s">
        <v>969</v>
      </c>
      <c r="BC79" t="str">
        <f>"17-2071.00"</f>
        <v>17-2071.00</v>
      </c>
      <c r="BD79" t="s">
        <v>2044</v>
      </c>
      <c r="BE79" t="s">
        <v>2045</v>
      </c>
      <c r="BF79" t="s">
        <v>2046</v>
      </c>
      <c r="BG79">
        <v>1</v>
      </c>
      <c r="BH79">
        <v>1</v>
      </c>
      <c r="BI79" s="1">
        <v>44470</v>
      </c>
      <c r="BJ79" s="1">
        <v>44834</v>
      </c>
      <c r="BK79" s="1">
        <v>44483</v>
      </c>
      <c r="BL79" s="1">
        <v>44834</v>
      </c>
      <c r="BM79">
        <v>40</v>
      </c>
      <c r="BN79">
        <v>0</v>
      </c>
      <c r="BO79">
        <v>8</v>
      </c>
      <c r="BP79">
        <v>8</v>
      </c>
      <c r="BQ79">
        <v>8</v>
      </c>
      <c r="BR79">
        <v>8</v>
      </c>
      <c r="BS79">
        <v>8</v>
      </c>
      <c r="BT79">
        <v>0</v>
      </c>
      <c r="BU79" t="str">
        <f>"8:00 AM"</f>
        <v>8:00 AM</v>
      </c>
      <c r="BV79" t="str">
        <f t="shared" ref="BV79:BV84" si="0">"5:00 PM"</f>
        <v>5:00 PM</v>
      </c>
      <c r="BW79" t="s">
        <v>504</v>
      </c>
      <c r="BX79">
        <v>0</v>
      </c>
      <c r="BY79">
        <v>48</v>
      </c>
      <c r="BZ79" t="s">
        <v>133</v>
      </c>
      <c r="CA79">
        <v>20</v>
      </c>
      <c r="CB79" t="s">
        <v>2047</v>
      </c>
      <c r="CC79" t="s">
        <v>2039</v>
      </c>
      <c r="CE79" t="s">
        <v>140</v>
      </c>
      <c r="CF79" t="s">
        <v>117</v>
      </c>
      <c r="CG79" s="4">
        <v>96950</v>
      </c>
      <c r="CH79" s="3">
        <v>23.94</v>
      </c>
      <c r="CI79" s="3">
        <v>23.94</v>
      </c>
      <c r="CJ79" s="3">
        <v>35.909999999999997</v>
      </c>
      <c r="CK79" s="3">
        <v>35.909999999999997</v>
      </c>
      <c r="CL79" t="s">
        <v>131</v>
      </c>
      <c r="CM79" t="s">
        <v>134</v>
      </c>
      <c r="CN79" t="s">
        <v>132</v>
      </c>
      <c r="CP79" t="s">
        <v>111</v>
      </c>
      <c r="CQ79" t="s">
        <v>133</v>
      </c>
      <c r="CR79" t="s">
        <v>111</v>
      </c>
      <c r="CS79" t="s">
        <v>133</v>
      </c>
      <c r="CT79" t="s">
        <v>134</v>
      </c>
      <c r="CU79" t="s">
        <v>133</v>
      </c>
      <c r="CV79" t="s">
        <v>134</v>
      </c>
      <c r="CW79" t="s">
        <v>134</v>
      </c>
      <c r="CX79" s="5">
        <v>16717277973</v>
      </c>
      <c r="CY79" t="s">
        <v>2048</v>
      </c>
      <c r="CZ79" t="s">
        <v>134</v>
      </c>
      <c r="DA79" t="s">
        <v>133</v>
      </c>
      <c r="DB79" t="s">
        <v>111</v>
      </c>
      <c r="DC79" t="s">
        <v>963</v>
      </c>
      <c r="DD79" t="s">
        <v>964</v>
      </c>
      <c r="DE79" t="s">
        <v>975</v>
      </c>
      <c r="DF79" t="s">
        <v>968</v>
      </c>
      <c r="DG79" t="s">
        <v>967</v>
      </c>
    </row>
    <row r="80" spans="1:111" ht="15" customHeight="1" x14ac:dyDescent="0.35">
      <c r="A80" t="s">
        <v>872</v>
      </c>
      <c r="B80" t="s">
        <v>159</v>
      </c>
      <c r="C80" s="1">
        <v>44411.014844212965</v>
      </c>
      <c r="D80" s="1">
        <v>44483</v>
      </c>
      <c r="E80" t="s">
        <v>199</v>
      </c>
      <c r="F80" s="1">
        <v>44468.833333333336</v>
      </c>
      <c r="G80" t="s">
        <v>111</v>
      </c>
      <c r="H80" t="s">
        <v>111</v>
      </c>
      <c r="I80" t="s">
        <v>111</v>
      </c>
      <c r="J80" t="s">
        <v>873</v>
      </c>
      <c r="K80" t="s">
        <v>874</v>
      </c>
      <c r="L80" t="s">
        <v>875</v>
      </c>
      <c r="N80" t="s">
        <v>140</v>
      </c>
      <c r="O80" t="s">
        <v>117</v>
      </c>
      <c r="P80" s="4">
        <v>96950</v>
      </c>
      <c r="Q80" t="s">
        <v>118</v>
      </c>
      <c r="S80" s="5">
        <v>16702342838</v>
      </c>
      <c r="U80">
        <v>44511</v>
      </c>
      <c r="V80" t="s">
        <v>120</v>
      </c>
      <c r="X80" t="s">
        <v>876</v>
      </c>
      <c r="Y80" t="s">
        <v>877</v>
      </c>
      <c r="AA80" t="s">
        <v>878</v>
      </c>
      <c r="AB80" t="s">
        <v>879</v>
      </c>
      <c r="AD80" t="s">
        <v>140</v>
      </c>
      <c r="AE80" t="s">
        <v>117</v>
      </c>
      <c r="AF80" s="4">
        <v>96950</v>
      </c>
      <c r="AG80" t="s">
        <v>118</v>
      </c>
      <c r="AI80" s="5">
        <v>16702342838</v>
      </c>
      <c r="AK80" t="s">
        <v>880</v>
      </c>
      <c r="BC80" t="str">
        <f>"49-9071.00"</f>
        <v>49-9071.00</v>
      </c>
      <c r="BD80" t="s">
        <v>147</v>
      </c>
      <c r="BE80" t="s">
        <v>881</v>
      </c>
      <c r="BF80" t="s">
        <v>882</v>
      </c>
      <c r="BG80">
        <v>2</v>
      </c>
      <c r="BI80" s="1">
        <v>44470</v>
      </c>
      <c r="BJ80" s="1">
        <v>44834</v>
      </c>
      <c r="BM80">
        <v>40</v>
      </c>
      <c r="BN80">
        <v>0</v>
      </c>
      <c r="BO80">
        <v>8</v>
      </c>
      <c r="BP80">
        <v>8</v>
      </c>
      <c r="BQ80">
        <v>8</v>
      </c>
      <c r="BR80">
        <v>8</v>
      </c>
      <c r="BS80">
        <v>8</v>
      </c>
      <c r="BT80">
        <v>0</v>
      </c>
      <c r="BU80" t="str">
        <f>"8:00 AM"</f>
        <v>8:00 AM</v>
      </c>
      <c r="BV80" t="str">
        <f t="shared" si="0"/>
        <v>5:00 PM</v>
      </c>
      <c r="BW80" t="s">
        <v>150</v>
      </c>
      <c r="BX80">
        <v>0</v>
      </c>
      <c r="BY80">
        <v>24</v>
      </c>
      <c r="BZ80" t="s">
        <v>111</v>
      </c>
      <c r="CB80" t="s">
        <v>883</v>
      </c>
      <c r="CC80" t="s">
        <v>879</v>
      </c>
      <c r="CE80" t="s">
        <v>140</v>
      </c>
      <c r="CF80" t="s">
        <v>117</v>
      </c>
      <c r="CG80" s="4">
        <v>96950</v>
      </c>
      <c r="CH80" s="3">
        <v>8.7200000000000006</v>
      </c>
      <c r="CI80" s="3">
        <v>8.7200000000000006</v>
      </c>
      <c r="CJ80" s="3">
        <v>13.08</v>
      </c>
      <c r="CK80" s="3">
        <v>13.08</v>
      </c>
      <c r="CL80" t="s">
        <v>131</v>
      </c>
      <c r="CM80" t="s">
        <v>119</v>
      </c>
      <c r="CN80" t="s">
        <v>132</v>
      </c>
      <c r="CP80" t="s">
        <v>111</v>
      </c>
      <c r="CQ80" t="s">
        <v>133</v>
      </c>
      <c r="CR80" t="s">
        <v>111</v>
      </c>
      <c r="CS80" t="s">
        <v>133</v>
      </c>
      <c r="CT80" t="s">
        <v>134</v>
      </c>
      <c r="CU80" t="s">
        <v>133</v>
      </c>
      <c r="CV80" t="s">
        <v>134</v>
      </c>
      <c r="CW80" t="s">
        <v>884</v>
      </c>
      <c r="CX80" s="5">
        <v>16702342838</v>
      </c>
      <c r="CY80" t="s">
        <v>880</v>
      </c>
      <c r="CZ80" t="s">
        <v>134</v>
      </c>
      <c r="DA80" t="s">
        <v>133</v>
      </c>
      <c r="DB80" t="s">
        <v>111</v>
      </c>
    </row>
    <row r="81" spans="1:111" ht="15" customHeight="1" x14ac:dyDescent="0.35">
      <c r="A81" t="s">
        <v>899</v>
      </c>
      <c r="B81" t="s">
        <v>159</v>
      </c>
      <c r="C81" s="1">
        <v>44412.173173726849</v>
      </c>
      <c r="D81" s="1">
        <v>44483</v>
      </c>
      <c r="E81" t="s">
        <v>199</v>
      </c>
      <c r="F81" s="1">
        <v>44468.833333333336</v>
      </c>
      <c r="G81" t="s">
        <v>111</v>
      </c>
      <c r="H81" t="s">
        <v>111</v>
      </c>
      <c r="I81" t="s">
        <v>111</v>
      </c>
      <c r="J81" t="s">
        <v>900</v>
      </c>
      <c r="K81" t="s">
        <v>901</v>
      </c>
      <c r="L81" t="s">
        <v>902</v>
      </c>
      <c r="N81" t="s">
        <v>140</v>
      </c>
      <c r="O81" t="s">
        <v>117</v>
      </c>
      <c r="P81" s="4">
        <v>96950</v>
      </c>
      <c r="Q81" t="s">
        <v>118</v>
      </c>
      <c r="S81" s="5">
        <v>16702876661</v>
      </c>
      <c r="U81">
        <v>2383</v>
      </c>
      <c r="V81" t="s">
        <v>120</v>
      </c>
      <c r="X81" t="s">
        <v>788</v>
      </c>
      <c r="Y81" t="s">
        <v>789</v>
      </c>
      <c r="AA81" t="s">
        <v>903</v>
      </c>
      <c r="AB81" t="s">
        <v>902</v>
      </c>
      <c r="AD81" t="s">
        <v>140</v>
      </c>
      <c r="AE81" t="s">
        <v>117</v>
      </c>
      <c r="AF81" s="4">
        <v>96950</v>
      </c>
      <c r="AG81" t="s">
        <v>118</v>
      </c>
      <c r="AI81" s="5">
        <v>16702876661</v>
      </c>
      <c r="AK81" t="s">
        <v>904</v>
      </c>
      <c r="BC81" t="str">
        <f>"49-9071.00"</f>
        <v>49-9071.00</v>
      </c>
      <c r="BD81" t="s">
        <v>147</v>
      </c>
      <c r="BE81" t="s">
        <v>905</v>
      </c>
      <c r="BF81" t="s">
        <v>906</v>
      </c>
      <c r="BG81">
        <v>1</v>
      </c>
      <c r="BI81" s="1">
        <v>44470</v>
      </c>
      <c r="BJ81" s="1">
        <v>44834</v>
      </c>
      <c r="BM81">
        <v>35</v>
      </c>
      <c r="BN81">
        <v>0</v>
      </c>
      <c r="BO81">
        <v>7</v>
      </c>
      <c r="BP81">
        <v>7</v>
      </c>
      <c r="BQ81">
        <v>7</v>
      </c>
      <c r="BR81">
        <v>7</v>
      </c>
      <c r="BS81">
        <v>7</v>
      </c>
      <c r="BT81">
        <v>0</v>
      </c>
      <c r="BU81" t="str">
        <f>"9:00 AM"</f>
        <v>9:00 AM</v>
      </c>
      <c r="BV81" t="str">
        <f t="shared" si="0"/>
        <v>5:00 PM</v>
      </c>
      <c r="BW81" t="s">
        <v>153</v>
      </c>
      <c r="BX81">
        <v>0</v>
      </c>
      <c r="BY81">
        <v>12</v>
      </c>
      <c r="BZ81" t="s">
        <v>111</v>
      </c>
      <c r="CB81" t="s">
        <v>907</v>
      </c>
      <c r="CC81" t="s">
        <v>902</v>
      </c>
      <c r="CE81" t="s">
        <v>140</v>
      </c>
      <c r="CF81" t="s">
        <v>117</v>
      </c>
      <c r="CG81" s="4">
        <v>96950</v>
      </c>
      <c r="CH81" s="3">
        <v>8.7100000000000009</v>
      </c>
      <c r="CI81" s="3">
        <v>8.7100000000000009</v>
      </c>
      <c r="CJ81" s="3">
        <v>13.07</v>
      </c>
      <c r="CK81" s="3">
        <v>13.07</v>
      </c>
      <c r="CL81" t="s">
        <v>131</v>
      </c>
      <c r="CM81" t="s">
        <v>542</v>
      </c>
      <c r="CN81" t="s">
        <v>132</v>
      </c>
      <c r="CP81" t="s">
        <v>111</v>
      </c>
      <c r="CQ81" t="s">
        <v>133</v>
      </c>
      <c r="CR81" t="s">
        <v>111</v>
      </c>
      <c r="CS81" t="s">
        <v>111</v>
      </c>
      <c r="CT81" t="s">
        <v>134</v>
      </c>
      <c r="CU81" t="s">
        <v>133</v>
      </c>
      <c r="CV81" t="s">
        <v>134</v>
      </c>
      <c r="CW81" t="s">
        <v>542</v>
      </c>
      <c r="CX81" s="5">
        <v>16702876661</v>
      </c>
      <c r="CY81" t="s">
        <v>904</v>
      </c>
      <c r="CZ81" t="s">
        <v>134</v>
      </c>
      <c r="DA81" t="s">
        <v>133</v>
      </c>
      <c r="DB81" t="s">
        <v>111</v>
      </c>
    </row>
    <row r="82" spans="1:111" ht="15" customHeight="1" x14ac:dyDescent="0.35">
      <c r="A82" t="s">
        <v>2252</v>
      </c>
      <c r="B82" t="s">
        <v>159</v>
      </c>
      <c r="C82" s="1">
        <v>44412.177343171294</v>
      </c>
      <c r="D82" s="1">
        <v>44483</v>
      </c>
      <c r="E82" t="s">
        <v>110</v>
      </c>
      <c r="G82" t="s">
        <v>111</v>
      </c>
      <c r="H82" t="s">
        <v>111</v>
      </c>
      <c r="I82" t="s">
        <v>111</v>
      </c>
      <c r="J82" t="s">
        <v>900</v>
      </c>
      <c r="K82" t="s">
        <v>901</v>
      </c>
      <c r="L82" t="s">
        <v>902</v>
      </c>
      <c r="N82" t="s">
        <v>140</v>
      </c>
      <c r="O82" t="s">
        <v>117</v>
      </c>
      <c r="P82" s="4">
        <v>96950</v>
      </c>
      <c r="Q82" t="s">
        <v>118</v>
      </c>
      <c r="S82" s="5">
        <v>16702876661</v>
      </c>
      <c r="U82">
        <v>2383</v>
      </c>
      <c r="V82" t="s">
        <v>120</v>
      </c>
      <c r="X82" t="s">
        <v>788</v>
      </c>
      <c r="Y82" t="s">
        <v>789</v>
      </c>
      <c r="AA82" t="s">
        <v>903</v>
      </c>
      <c r="AB82" t="s">
        <v>902</v>
      </c>
      <c r="AD82" t="s">
        <v>140</v>
      </c>
      <c r="AE82" t="s">
        <v>117</v>
      </c>
      <c r="AF82" s="4">
        <v>96950</v>
      </c>
      <c r="AG82" t="s">
        <v>118</v>
      </c>
      <c r="AI82" s="5">
        <v>16702876661</v>
      </c>
      <c r="AK82" t="s">
        <v>904</v>
      </c>
      <c r="BC82" t="str">
        <f>"49-9071.00"</f>
        <v>49-9071.00</v>
      </c>
      <c r="BD82" t="s">
        <v>147</v>
      </c>
      <c r="BE82" t="s">
        <v>905</v>
      </c>
      <c r="BF82" t="s">
        <v>906</v>
      </c>
      <c r="BG82">
        <v>2</v>
      </c>
      <c r="BI82" s="1">
        <v>44470</v>
      </c>
      <c r="BJ82" s="1">
        <v>44834</v>
      </c>
      <c r="BM82">
        <v>35</v>
      </c>
      <c r="BN82">
        <v>0</v>
      </c>
      <c r="BO82">
        <v>7</v>
      </c>
      <c r="BP82">
        <v>7</v>
      </c>
      <c r="BQ82">
        <v>7</v>
      </c>
      <c r="BR82">
        <v>7</v>
      </c>
      <c r="BS82">
        <v>7</v>
      </c>
      <c r="BT82">
        <v>0</v>
      </c>
      <c r="BU82" t="str">
        <f>"9:00 AM"</f>
        <v>9:00 AM</v>
      </c>
      <c r="BV82" t="str">
        <f t="shared" si="0"/>
        <v>5:00 PM</v>
      </c>
      <c r="BW82" t="s">
        <v>153</v>
      </c>
      <c r="BX82">
        <v>0</v>
      </c>
      <c r="BY82">
        <v>12</v>
      </c>
      <c r="BZ82" t="s">
        <v>111</v>
      </c>
      <c r="CB82" t="s">
        <v>2253</v>
      </c>
      <c r="CC82" t="s">
        <v>902</v>
      </c>
      <c r="CE82" t="s">
        <v>140</v>
      </c>
      <c r="CF82" t="s">
        <v>117</v>
      </c>
      <c r="CG82" s="4">
        <v>96950</v>
      </c>
      <c r="CH82" s="3">
        <v>8.7100000000000009</v>
      </c>
      <c r="CI82" s="3">
        <v>8.7100000000000009</v>
      </c>
      <c r="CJ82" s="3">
        <v>13.07</v>
      </c>
      <c r="CK82" s="3">
        <v>13.07</v>
      </c>
      <c r="CL82" t="s">
        <v>131</v>
      </c>
      <c r="CM82" t="s">
        <v>542</v>
      </c>
      <c r="CN82" t="s">
        <v>132</v>
      </c>
      <c r="CP82" t="s">
        <v>111</v>
      </c>
      <c r="CQ82" t="s">
        <v>133</v>
      </c>
      <c r="CR82" t="s">
        <v>111</v>
      </c>
      <c r="CS82" t="s">
        <v>111</v>
      </c>
      <c r="CT82" t="s">
        <v>134</v>
      </c>
      <c r="CU82" t="s">
        <v>133</v>
      </c>
      <c r="CV82" t="s">
        <v>134</v>
      </c>
      <c r="CW82" t="s">
        <v>542</v>
      </c>
      <c r="CX82" s="5">
        <v>16702876661</v>
      </c>
      <c r="CY82" t="s">
        <v>904</v>
      </c>
      <c r="CZ82" t="s">
        <v>134</v>
      </c>
      <c r="DA82" t="s">
        <v>133</v>
      </c>
      <c r="DB82" t="s">
        <v>111</v>
      </c>
    </row>
    <row r="83" spans="1:111" ht="15" customHeight="1" x14ac:dyDescent="0.35">
      <c r="A83" t="s">
        <v>2796</v>
      </c>
      <c r="B83" t="s">
        <v>159</v>
      </c>
      <c r="C83" s="1">
        <v>44413.141743518521</v>
      </c>
      <c r="D83" s="1">
        <v>44483</v>
      </c>
      <c r="E83" t="s">
        <v>199</v>
      </c>
      <c r="F83" s="1">
        <v>44468.833333333336</v>
      </c>
      <c r="G83" t="s">
        <v>111</v>
      </c>
      <c r="H83" t="s">
        <v>111</v>
      </c>
      <c r="I83" t="s">
        <v>111</v>
      </c>
      <c r="J83" t="s">
        <v>2797</v>
      </c>
      <c r="K83" t="s">
        <v>2798</v>
      </c>
      <c r="L83" t="s">
        <v>2799</v>
      </c>
      <c r="M83" t="s">
        <v>134</v>
      </c>
      <c r="N83" t="s">
        <v>115</v>
      </c>
      <c r="O83" t="s">
        <v>117</v>
      </c>
      <c r="P83" s="4">
        <v>96950</v>
      </c>
      <c r="Q83" t="s">
        <v>118</v>
      </c>
      <c r="R83" t="s">
        <v>382</v>
      </c>
      <c r="S83" s="5">
        <v>16702856862</v>
      </c>
      <c r="U83">
        <v>44413</v>
      </c>
      <c r="V83" t="s">
        <v>120</v>
      </c>
      <c r="X83" t="s">
        <v>2800</v>
      </c>
      <c r="Y83" t="s">
        <v>2801</v>
      </c>
      <c r="AA83" t="s">
        <v>2656</v>
      </c>
      <c r="AB83" t="s">
        <v>2799</v>
      </c>
      <c r="AC83" t="s">
        <v>134</v>
      </c>
      <c r="AD83" t="s">
        <v>115</v>
      </c>
      <c r="AE83" t="s">
        <v>117</v>
      </c>
      <c r="AF83" s="4">
        <v>96950</v>
      </c>
      <c r="AG83" t="s">
        <v>118</v>
      </c>
      <c r="AH83" t="s">
        <v>382</v>
      </c>
      <c r="AI83" s="5">
        <v>16702856862</v>
      </c>
      <c r="AK83" t="s">
        <v>2802</v>
      </c>
      <c r="BC83" t="str">
        <f>"43-4051.00"</f>
        <v>43-4051.00</v>
      </c>
      <c r="BD83" t="s">
        <v>1909</v>
      </c>
      <c r="BE83" t="s">
        <v>2803</v>
      </c>
      <c r="BF83" t="s">
        <v>2804</v>
      </c>
      <c r="BG83">
        <v>2</v>
      </c>
      <c r="BI83" s="1">
        <v>44470</v>
      </c>
      <c r="BJ83" s="1">
        <v>44834</v>
      </c>
      <c r="BM83">
        <v>35</v>
      </c>
      <c r="BN83">
        <v>0</v>
      </c>
      <c r="BO83">
        <v>7</v>
      </c>
      <c r="BP83">
        <v>7</v>
      </c>
      <c r="BQ83">
        <v>7</v>
      </c>
      <c r="BR83">
        <v>7</v>
      </c>
      <c r="BS83">
        <v>7</v>
      </c>
      <c r="BT83">
        <v>0</v>
      </c>
      <c r="BU83" t="str">
        <f>"8:00 AM"</f>
        <v>8:00 AM</v>
      </c>
      <c r="BV83" t="str">
        <f t="shared" si="0"/>
        <v>5:00 PM</v>
      </c>
      <c r="BW83" t="s">
        <v>150</v>
      </c>
      <c r="BX83">
        <v>0</v>
      </c>
      <c r="BY83">
        <v>12</v>
      </c>
      <c r="BZ83" t="s">
        <v>111</v>
      </c>
      <c r="CB83" s="2" t="s">
        <v>2805</v>
      </c>
      <c r="CC83" t="s">
        <v>2799</v>
      </c>
      <c r="CD83" t="s">
        <v>134</v>
      </c>
      <c r="CE83" t="s">
        <v>115</v>
      </c>
      <c r="CF83" t="s">
        <v>117</v>
      </c>
      <c r="CG83" s="4">
        <v>96950</v>
      </c>
      <c r="CH83" s="3">
        <v>10.91</v>
      </c>
      <c r="CI83" s="3">
        <v>10.91</v>
      </c>
      <c r="CJ83" s="3">
        <v>16.36</v>
      </c>
      <c r="CK83" s="3">
        <v>16.36</v>
      </c>
      <c r="CL83" t="s">
        <v>131</v>
      </c>
      <c r="CM83" t="s">
        <v>2806</v>
      </c>
      <c r="CN83" t="s">
        <v>132</v>
      </c>
      <c r="CP83" t="s">
        <v>111</v>
      </c>
      <c r="CQ83" t="s">
        <v>133</v>
      </c>
      <c r="CR83" t="s">
        <v>111</v>
      </c>
      <c r="CS83" t="s">
        <v>133</v>
      </c>
      <c r="CT83" t="s">
        <v>134</v>
      </c>
      <c r="CU83" t="s">
        <v>133</v>
      </c>
      <c r="CV83" t="s">
        <v>134</v>
      </c>
      <c r="CW83" t="s">
        <v>2807</v>
      </c>
      <c r="CX83" s="5">
        <v>16702856862</v>
      </c>
      <c r="CY83" t="s">
        <v>2802</v>
      </c>
      <c r="CZ83" t="s">
        <v>134</v>
      </c>
      <c r="DA83" t="s">
        <v>133</v>
      </c>
      <c r="DB83" t="s">
        <v>111</v>
      </c>
    </row>
    <row r="84" spans="1:111" ht="15" customHeight="1" x14ac:dyDescent="0.35">
      <c r="A84" t="s">
        <v>3666</v>
      </c>
      <c r="B84" t="s">
        <v>159</v>
      </c>
      <c r="C84" s="1">
        <v>44414.806893865738</v>
      </c>
      <c r="D84" s="1">
        <v>44483</v>
      </c>
      <c r="E84" t="s">
        <v>199</v>
      </c>
      <c r="F84" s="1">
        <v>44468.833333333336</v>
      </c>
      <c r="G84" t="s">
        <v>111</v>
      </c>
      <c r="H84" t="s">
        <v>111</v>
      </c>
      <c r="I84" t="s">
        <v>111</v>
      </c>
      <c r="J84" t="s">
        <v>3667</v>
      </c>
      <c r="K84" t="s">
        <v>3668</v>
      </c>
      <c r="L84" t="s">
        <v>3669</v>
      </c>
      <c r="N84" t="s">
        <v>140</v>
      </c>
      <c r="O84" t="s">
        <v>117</v>
      </c>
      <c r="P84" s="4">
        <v>96950</v>
      </c>
      <c r="Q84" t="s">
        <v>118</v>
      </c>
      <c r="S84" s="5">
        <v>16702351537</v>
      </c>
      <c r="U84">
        <v>72251</v>
      </c>
      <c r="V84" t="s">
        <v>120</v>
      </c>
      <c r="X84" t="s">
        <v>1660</v>
      </c>
      <c r="Y84" t="s">
        <v>3670</v>
      </c>
      <c r="AA84" t="s">
        <v>168</v>
      </c>
      <c r="AB84" t="s">
        <v>3669</v>
      </c>
      <c r="AD84" t="s">
        <v>140</v>
      </c>
      <c r="AE84" t="s">
        <v>117</v>
      </c>
      <c r="AF84" s="4">
        <v>96950</v>
      </c>
      <c r="AG84" t="s">
        <v>118</v>
      </c>
      <c r="AI84" s="5">
        <v>16702351537</v>
      </c>
      <c r="AK84" t="s">
        <v>3671</v>
      </c>
      <c r="BC84" t="str">
        <f>"35-1012.00"</f>
        <v>35-1012.00</v>
      </c>
      <c r="BD84" t="s">
        <v>3647</v>
      </c>
      <c r="BE84" t="s">
        <v>3672</v>
      </c>
      <c r="BF84" t="s">
        <v>3673</v>
      </c>
      <c r="BG84">
        <v>1</v>
      </c>
      <c r="BI84" s="1">
        <v>44470</v>
      </c>
      <c r="BJ84" s="1">
        <v>44834</v>
      </c>
      <c r="BM84">
        <v>35</v>
      </c>
      <c r="BN84">
        <v>0</v>
      </c>
      <c r="BO84">
        <v>7</v>
      </c>
      <c r="BP84">
        <v>7</v>
      </c>
      <c r="BQ84">
        <v>7</v>
      </c>
      <c r="BR84">
        <v>7</v>
      </c>
      <c r="BS84">
        <v>7</v>
      </c>
      <c r="BT84">
        <v>0</v>
      </c>
      <c r="BU84" t="str">
        <f>"9:00 AM"</f>
        <v>9:00 AM</v>
      </c>
      <c r="BV84" t="str">
        <f t="shared" si="0"/>
        <v>5:00 PM</v>
      </c>
      <c r="BW84" t="s">
        <v>150</v>
      </c>
      <c r="BX84">
        <v>0</v>
      </c>
      <c r="BY84">
        <v>6</v>
      </c>
      <c r="BZ84" t="s">
        <v>133</v>
      </c>
      <c r="CA84">
        <v>2</v>
      </c>
      <c r="CB84" t="s">
        <v>3674</v>
      </c>
      <c r="CC84" t="s">
        <v>3669</v>
      </c>
      <c r="CE84" t="s">
        <v>140</v>
      </c>
      <c r="CF84" t="s">
        <v>117</v>
      </c>
      <c r="CG84" s="4">
        <v>96950</v>
      </c>
      <c r="CH84" s="3">
        <v>9.59</v>
      </c>
      <c r="CI84" s="3">
        <v>9.59</v>
      </c>
      <c r="CJ84" s="3">
        <v>14.38</v>
      </c>
      <c r="CK84" s="3">
        <v>14.38</v>
      </c>
      <c r="CL84" t="s">
        <v>131</v>
      </c>
      <c r="CN84" t="s">
        <v>132</v>
      </c>
      <c r="CP84" t="s">
        <v>111</v>
      </c>
      <c r="CQ84" t="s">
        <v>133</v>
      </c>
      <c r="CR84" t="s">
        <v>111</v>
      </c>
      <c r="CS84" t="s">
        <v>133</v>
      </c>
      <c r="CT84" t="s">
        <v>134</v>
      </c>
      <c r="CU84" t="s">
        <v>133</v>
      </c>
      <c r="CV84" t="s">
        <v>134</v>
      </c>
      <c r="CW84" t="s">
        <v>1147</v>
      </c>
      <c r="CX84" s="5">
        <v>16702351537</v>
      </c>
      <c r="CY84" t="s">
        <v>3671</v>
      </c>
      <c r="CZ84" t="s">
        <v>134</v>
      </c>
      <c r="DA84" t="s">
        <v>133</v>
      </c>
      <c r="DB84" t="s">
        <v>111</v>
      </c>
      <c r="DC84" t="s">
        <v>1660</v>
      </c>
      <c r="DD84" t="s">
        <v>3670</v>
      </c>
      <c r="DF84" t="s">
        <v>3667</v>
      </c>
      <c r="DG84" t="s">
        <v>3671</v>
      </c>
    </row>
    <row r="85" spans="1:111" ht="15" customHeight="1" x14ac:dyDescent="0.35">
      <c r="A85" t="s">
        <v>3482</v>
      </c>
      <c r="B85" t="s">
        <v>159</v>
      </c>
      <c r="C85" s="1">
        <v>44419.679210879629</v>
      </c>
      <c r="D85" s="1">
        <v>44483</v>
      </c>
      <c r="E85" t="s">
        <v>199</v>
      </c>
      <c r="F85" s="1">
        <v>44447.833333333336</v>
      </c>
      <c r="G85" t="s">
        <v>111</v>
      </c>
      <c r="H85" t="s">
        <v>111</v>
      </c>
      <c r="I85" t="s">
        <v>111</v>
      </c>
      <c r="J85" t="s">
        <v>3483</v>
      </c>
      <c r="K85" t="s">
        <v>3484</v>
      </c>
      <c r="L85" t="s">
        <v>3485</v>
      </c>
      <c r="M85" t="s">
        <v>3486</v>
      </c>
      <c r="N85" t="s">
        <v>140</v>
      </c>
      <c r="O85" t="s">
        <v>117</v>
      </c>
      <c r="P85" s="4">
        <v>96950</v>
      </c>
      <c r="Q85" t="s">
        <v>118</v>
      </c>
      <c r="R85" t="s">
        <v>134</v>
      </c>
      <c r="S85" s="5">
        <v>16702349889</v>
      </c>
      <c r="U85">
        <v>236116</v>
      </c>
      <c r="V85" t="s">
        <v>120</v>
      </c>
      <c r="X85" t="s">
        <v>3487</v>
      </c>
      <c r="Y85" t="s">
        <v>3488</v>
      </c>
      <c r="Z85" t="s">
        <v>3489</v>
      </c>
      <c r="AA85" t="s">
        <v>208</v>
      </c>
      <c r="AB85" t="s">
        <v>3490</v>
      </c>
      <c r="AC85" t="s">
        <v>3486</v>
      </c>
      <c r="AD85" t="s">
        <v>140</v>
      </c>
      <c r="AE85" t="s">
        <v>117</v>
      </c>
      <c r="AF85" s="4">
        <v>96950</v>
      </c>
      <c r="AG85" t="s">
        <v>118</v>
      </c>
      <c r="AH85" t="s">
        <v>134</v>
      </c>
      <c r="AI85" s="5">
        <v>16702349889</v>
      </c>
      <c r="AK85" t="s">
        <v>3491</v>
      </c>
      <c r="BC85" t="str">
        <f>"51-7011.00"</f>
        <v>51-7011.00</v>
      </c>
      <c r="BD85" t="s">
        <v>3492</v>
      </c>
      <c r="BE85" t="s">
        <v>3493</v>
      </c>
      <c r="BF85" t="s">
        <v>3494</v>
      </c>
      <c r="BG85">
        <v>4</v>
      </c>
      <c r="BI85" s="1">
        <v>44449</v>
      </c>
      <c r="BJ85" s="1">
        <v>44813</v>
      </c>
      <c r="BM85">
        <v>40</v>
      </c>
      <c r="BN85">
        <v>0</v>
      </c>
      <c r="BO85">
        <v>8</v>
      </c>
      <c r="BP85">
        <v>8</v>
      </c>
      <c r="BQ85">
        <v>8</v>
      </c>
      <c r="BR85">
        <v>8</v>
      </c>
      <c r="BS85">
        <v>8</v>
      </c>
      <c r="BT85">
        <v>0</v>
      </c>
      <c r="BU85" t="str">
        <f>"7:30 AM"</f>
        <v>7:30 AM</v>
      </c>
      <c r="BV85" t="str">
        <f>"4:30 PM"</f>
        <v>4:30 PM</v>
      </c>
      <c r="BW85" t="s">
        <v>150</v>
      </c>
      <c r="BX85">
        <v>0</v>
      </c>
      <c r="BY85">
        <v>12</v>
      </c>
      <c r="BZ85" t="s">
        <v>111</v>
      </c>
      <c r="CB85" t="s">
        <v>3495</v>
      </c>
      <c r="CC85" t="s">
        <v>3490</v>
      </c>
      <c r="CD85" t="s">
        <v>3486</v>
      </c>
      <c r="CE85" t="s">
        <v>140</v>
      </c>
      <c r="CF85" t="s">
        <v>117</v>
      </c>
      <c r="CG85" s="4">
        <v>96950</v>
      </c>
      <c r="CH85" s="3">
        <v>12.48</v>
      </c>
      <c r="CI85" s="3">
        <v>12.49</v>
      </c>
      <c r="CJ85" s="3">
        <v>18.72</v>
      </c>
      <c r="CK85" s="3">
        <v>18.739999999999998</v>
      </c>
      <c r="CL85" t="s">
        <v>131</v>
      </c>
      <c r="CM85" t="s">
        <v>3496</v>
      </c>
      <c r="CN85" t="s">
        <v>132</v>
      </c>
      <c r="CP85" t="s">
        <v>111</v>
      </c>
      <c r="CQ85" t="s">
        <v>133</v>
      </c>
      <c r="CR85" t="s">
        <v>111</v>
      </c>
      <c r="CS85" t="s">
        <v>133</v>
      </c>
      <c r="CT85" t="s">
        <v>134</v>
      </c>
      <c r="CU85" t="s">
        <v>133</v>
      </c>
      <c r="CV85" t="s">
        <v>134</v>
      </c>
      <c r="CW85" t="s">
        <v>3497</v>
      </c>
      <c r="CX85" s="5">
        <v>16702349889</v>
      </c>
      <c r="CY85" t="s">
        <v>3498</v>
      </c>
      <c r="CZ85" t="s">
        <v>670</v>
      </c>
      <c r="DA85" t="s">
        <v>133</v>
      </c>
      <c r="DB85" t="s">
        <v>111</v>
      </c>
      <c r="DC85" t="s">
        <v>3499</v>
      </c>
      <c r="DD85" t="s">
        <v>3500</v>
      </c>
      <c r="DE85" t="s">
        <v>157</v>
      </c>
      <c r="DF85" t="s">
        <v>3501</v>
      </c>
      <c r="DG85" t="s">
        <v>3498</v>
      </c>
    </row>
    <row r="86" spans="1:111" ht="15" customHeight="1" x14ac:dyDescent="0.35">
      <c r="A86" t="s">
        <v>2033</v>
      </c>
      <c r="B86" t="s">
        <v>159</v>
      </c>
      <c r="C86" s="1">
        <v>44426.013378703705</v>
      </c>
      <c r="D86" s="1">
        <v>44483</v>
      </c>
      <c r="E86" t="s">
        <v>110</v>
      </c>
      <c r="G86" t="s">
        <v>111</v>
      </c>
      <c r="H86" t="s">
        <v>111</v>
      </c>
      <c r="I86" t="s">
        <v>111</v>
      </c>
      <c r="J86" t="s">
        <v>160</v>
      </c>
      <c r="K86" t="s">
        <v>161</v>
      </c>
      <c r="L86" t="s">
        <v>162</v>
      </c>
      <c r="M86" t="s">
        <v>163</v>
      </c>
      <c r="N86" t="s">
        <v>140</v>
      </c>
      <c r="O86" t="s">
        <v>117</v>
      </c>
      <c r="P86" s="4">
        <v>96950</v>
      </c>
      <c r="Q86" t="s">
        <v>118</v>
      </c>
      <c r="R86" t="s">
        <v>164</v>
      </c>
      <c r="S86" s="5">
        <v>16703236877</v>
      </c>
      <c r="U86">
        <v>6216</v>
      </c>
      <c r="V86" t="s">
        <v>120</v>
      </c>
      <c r="X86" t="s">
        <v>165</v>
      </c>
      <c r="Y86" t="s">
        <v>166</v>
      </c>
      <c r="Z86" t="s">
        <v>167</v>
      </c>
      <c r="AA86" t="s">
        <v>168</v>
      </c>
      <c r="AB86" t="s">
        <v>169</v>
      </c>
      <c r="AD86" t="s">
        <v>170</v>
      </c>
      <c r="AE86" t="s">
        <v>171</v>
      </c>
      <c r="AF86" s="4">
        <v>96931</v>
      </c>
      <c r="AG86" t="s">
        <v>118</v>
      </c>
      <c r="AH86" t="s">
        <v>164</v>
      </c>
      <c r="AI86" s="5">
        <v>16713236877</v>
      </c>
      <c r="AJ86">
        <v>203</v>
      </c>
      <c r="AK86" t="s">
        <v>172</v>
      </c>
      <c r="BC86" t="str">
        <f>"29-1123.00"</f>
        <v>29-1123.00</v>
      </c>
      <c r="BD86" t="s">
        <v>1488</v>
      </c>
      <c r="BE86" t="s">
        <v>1489</v>
      </c>
      <c r="BF86" t="s">
        <v>1490</v>
      </c>
      <c r="BG86">
        <v>3</v>
      </c>
      <c r="BI86" s="1">
        <v>44545</v>
      </c>
      <c r="BJ86" s="1">
        <v>44909</v>
      </c>
      <c r="BM86">
        <v>40</v>
      </c>
      <c r="BN86">
        <v>0</v>
      </c>
      <c r="BO86">
        <v>8</v>
      </c>
      <c r="BP86">
        <v>8</v>
      </c>
      <c r="BQ86">
        <v>8</v>
      </c>
      <c r="BR86">
        <v>8</v>
      </c>
      <c r="BS86">
        <v>5</v>
      </c>
      <c r="BT86">
        <v>3</v>
      </c>
      <c r="BU86" t="str">
        <f>"8:30 AM"</f>
        <v>8:30 AM</v>
      </c>
      <c r="BV86" t="str">
        <f>"5:30 PM"</f>
        <v>5:30 PM</v>
      </c>
      <c r="BW86" t="s">
        <v>504</v>
      </c>
      <c r="BX86">
        <v>0</v>
      </c>
      <c r="BY86">
        <v>0</v>
      </c>
      <c r="BZ86" t="s">
        <v>111</v>
      </c>
      <c r="CB86" s="2" t="s">
        <v>1491</v>
      </c>
      <c r="CC86" t="s">
        <v>162</v>
      </c>
      <c r="CD86" t="s">
        <v>163</v>
      </c>
      <c r="CE86" t="s">
        <v>140</v>
      </c>
      <c r="CF86" t="s">
        <v>117</v>
      </c>
      <c r="CG86" s="4">
        <v>96950</v>
      </c>
      <c r="CH86" s="3">
        <v>42.97</v>
      </c>
      <c r="CI86" s="3">
        <v>42.97</v>
      </c>
      <c r="CL86" t="s">
        <v>131</v>
      </c>
      <c r="CN86" t="s">
        <v>132</v>
      </c>
      <c r="CP86" t="s">
        <v>111</v>
      </c>
      <c r="CQ86" t="s">
        <v>133</v>
      </c>
      <c r="CR86" t="s">
        <v>111</v>
      </c>
      <c r="CS86" t="s">
        <v>111</v>
      </c>
      <c r="CT86" t="s">
        <v>134</v>
      </c>
      <c r="CU86" t="s">
        <v>133</v>
      </c>
      <c r="CV86" t="s">
        <v>134</v>
      </c>
      <c r="CW86" t="s">
        <v>177</v>
      </c>
      <c r="CX86" s="5">
        <v>16703236877</v>
      </c>
      <c r="CY86" t="s">
        <v>178</v>
      </c>
      <c r="CZ86" t="s">
        <v>134</v>
      </c>
      <c r="DA86" t="s">
        <v>133</v>
      </c>
      <c r="DB86" t="s">
        <v>111</v>
      </c>
    </row>
    <row r="87" spans="1:111" ht="15" customHeight="1" x14ac:dyDescent="0.35">
      <c r="A87" t="s">
        <v>158</v>
      </c>
      <c r="B87" t="s">
        <v>159</v>
      </c>
      <c r="C87" s="1">
        <v>44426.018574189817</v>
      </c>
      <c r="D87" s="1">
        <v>44483</v>
      </c>
      <c r="E87" t="s">
        <v>110</v>
      </c>
      <c r="G87" t="s">
        <v>111</v>
      </c>
      <c r="H87" t="s">
        <v>111</v>
      </c>
      <c r="I87" t="s">
        <v>111</v>
      </c>
      <c r="J87" t="s">
        <v>160</v>
      </c>
      <c r="K87" t="s">
        <v>161</v>
      </c>
      <c r="L87" t="s">
        <v>162</v>
      </c>
      <c r="M87" t="s">
        <v>163</v>
      </c>
      <c r="N87" t="s">
        <v>140</v>
      </c>
      <c r="O87" t="s">
        <v>117</v>
      </c>
      <c r="P87" s="4">
        <v>96950</v>
      </c>
      <c r="Q87" t="s">
        <v>118</v>
      </c>
      <c r="R87" t="s">
        <v>164</v>
      </c>
      <c r="S87" s="5">
        <v>16703236877</v>
      </c>
      <c r="U87">
        <v>62161</v>
      </c>
      <c r="V87" t="s">
        <v>120</v>
      </c>
      <c r="X87" t="s">
        <v>165</v>
      </c>
      <c r="Y87" t="s">
        <v>166</v>
      </c>
      <c r="Z87" t="s">
        <v>167</v>
      </c>
      <c r="AA87" t="s">
        <v>168</v>
      </c>
      <c r="AB87" t="s">
        <v>169</v>
      </c>
      <c r="AD87" t="s">
        <v>170</v>
      </c>
      <c r="AE87" t="s">
        <v>171</v>
      </c>
      <c r="AF87" s="4">
        <v>96931</v>
      </c>
      <c r="AG87" t="s">
        <v>118</v>
      </c>
      <c r="AH87" t="s">
        <v>164</v>
      </c>
      <c r="AI87" s="5">
        <v>16716498746</v>
      </c>
      <c r="AJ87">
        <v>203</v>
      </c>
      <c r="AK87" t="s">
        <v>172</v>
      </c>
      <c r="BC87" t="str">
        <f>"31-2022.00"</f>
        <v>31-2022.00</v>
      </c>
      <c r="BD87" t="s">
        <v>173</v>
      </c>
      <c r="BE87" t="s">
        <v>174</v>
      </c>
      <c r="BF87" t="s">
        <v>175</v>
      </c>
      <c r="BG87">
        <v>4</v>
      </c>
      <c r="BI87" s="1">
        <v>44545</v>
      </c>
      <c r="BJ87" s="1">
        <v>44909</v>
      </c>
      <c r="BM87">
        <v>40</v>
      </c>
      <c r="BN87">
        <v>0</v>
      </c>
      <c r="BO87">
        <v>8</v>
      </c>
      <c r="BP87">
        <v>8</v>
      </c>
      <c r="BQ87">
        <v>8</v>
      </c>
      <c r="BR87">
        <v>8</v>
      </c>
      <c r="BS87">
        <v>5</v>
      </c>
      <c r="BT87">
        <v>3</v>
      </c>
      <c r="BU87" t="str">
        <f>"8:30 AM"</f>
        <v>8:30 AM</v>
      </c>
      <c r="BV87" t="str">
        <f>"5:30 PM"</f>
        <v>5:30 PM</v>
      </c>
      <c r="BW87" t="s">
        <v>150</v>
      </c>
      <c r="BX87">
        <v>0</v>
      </c>
      <c r="BY87">
        <v>6</v>
      </c>
      <c r="BZ87" t="s">
        <v>111</v>
      </c>
      <c r="CB87" s="2" t="s">
        <v>176</v>
      </c>
      <c r="CC87" t="s">
        <v>162</v>
      </c>
      <c r="CD87" t="s">
        <v>163</v>
      </c>
      <c r="CE87" t="s">
        <v>140</v>
      </c>
      <c r="CF87" t="s">
        <v>117</v>
      </c>
      <c r="CG87" s="4">
        <v>96950</v>
      </c>
      <c r="CH87" s="3">
        <v>9.69</v>
      </c>
      <c r="CI87" s="3">
        <v>9.69</v>
      </c>
      <c r="CJ87" s="3">
        <v>14.53</v>
      </c>
      <c r="CK87" s="3">
        <v>14.53</v>
      </c>
      <c r="CL87" t="s">
        <v>131</v>
      </c>
      <c r="CN87" t="s">
        <v>132</v>
      </c>
      <c r="CP87" t="s">
        <v>111</v>
      </c>
      <c r="CQ87" t="s">
        <v>133</v>
      </c>
      <c r="CR87" t="s">
        <v>111</v>
      </c>
      <c r="CS87" t="s">
        <v>133</v>
      </c>
      <c r="CT87" t="s">
        <v>134</v>
      </c>
      <c r="CU87" t="s">
        <v>133</v>
      </c>
      <c r="CV87" t="s">
        <v>134</v>
      </c>
      <c r="CW87" t="s">
        <v>177</v>
      </c>
      <c r="CX87" s="5">
        <v>16703236877</v>
      </c>
      <c r="CY87" t="s">
        <v>178</v>
      </c>
      <c r="CZ87" t="s">
        <v>134</v>
      </c>
      <c r="DA87" t="s">
        <v>133</v>
      </c>
      <c r="DB87" t="s">
        <v>111</v>
      </c>
    </row>
    <row r="88" spans="1:111" ht="15" customHeight="1" x14ac:dyDescent="0.35">
      <c r="A88" t="s">
        <v>2692</v>
      </c>
      <c r="B88" t="s">
        <v>159</v>
      </c>
      <c r="C88" s="1">
        <v>44426.033013773151</v>
      </c>
      <c r="D88" s="1">
        <v>44483</v>
      </c>
      <c r="E88" t="s">
        <v>110</v>
      </c>
      <c r="G88" t="s">
        <v>111</v>
      </c>
      <c r="H88" t="s">
        <v>111</v>
      </c>
      <c r="I88" t="s">
        <v>111</v>
      </c>
      <c r="J88" t="s">
        <v>160</v>
      </c>
      <c r="K88" t="s">
        <v>161</v>
      </c>
      <c r="L88" t="s">
        <v>162</v>
      </c>
      <c r="M88" t="s">
        <v>163</v>
      </c>
      <c r="N88" t="s">
        <v>140</v>
      </c>
      <c r="O88" t="s">
        <v>117</v>
      </c>
      <c r="P88" s="4">
        <v>96950</v>
      </c>
      <c r="Q88" t="s">
        <v>118</v>
      </c>
      <c r="R88" t="s">
        <v>164</v>
      </c>
      <c r="S88" s="5">
        <v>16703236877</v>
      </c>
      <c r="U88">
        <v>6216</v>
      </c>
      <c r="V88" t="s">
        <v>120</v>
      </c>
      <c r="X88" t="s">
        <v>165</v>
      </c>
      <c r="Y88" t="s">
        <v>166</v>
      </c>
      <c r="Z88" t="s">
        <v>167</v>
      </c>
      <c r="AA88" t="s">
        <v>168</v>
      </c>
      <c r="AB88" t="s">
        <v>169</v>
      </c>
      <c r="AD88" t="s">
        <v>170</v>
      </c>
      <c r="AE88" t="s">
        <v>171</v>
      </c>
      <c r="AF88" s="4">
        <v>96931</v>
      </c>
      <c r="AG88" t="s">
        <v>118</v>
      </c>
      <c r="AH88" t="s">
        <v>164</v>
      </c>
      <c r="AI88" s="5">
        <v>16713236877</v>
      </c>
      <c r="AJ88">
        <v>203</v>
      </c>
      <c r="AK88" t="s">
        <v>172</v>
      </c>
      <c r="BC88" t="str">
        <f>"29-1123.00"</f>
        <v>29-1123.00</v>
      </c>
      <c r="BD88" t="s">
        <v>1488</v>
      </c>
      <c r="BE88" t="s">
        <v>1489</v>
      </c>
      <c r="BF88" t="s">
        <v>1490</v>
      </c>
      <c r="BG88">
        <v>3</v>
      </c>
      <c r="BI88" s="1">
        <v>44545</v>
      </c>
      <c r="BJ88" s="1">
        <v>44909</v>
      </c>
      <c r="BM88">
        <v>40</v>
      </c>
      <c r="BN88">
        <v>0</v>
      </c>
      <c r="BO88">
        <v>8</v>
      </c>
      <c r="BP88">
        <v>8</v>
      </c>
      <c r="BQ88">
        <v>8</v>
      </c>
      <c r="BR88">
        <v>8</v>
      </c>
      <c r="BS88">
        <v>5</v>
      </c>
      <c r="BT88">
        <v>3</v>
      </c>
      <c r="BU88" t="str">
        <f>"8:30 AM"</f>
        <v>8:30 AM</v>
      </c>
      <c r="BV88" t="str">
        <f>"5:30 PM"</f>
        <v>5:30 PM</v>
      </c>
      <c r="BW88" t="s">
        <v>504</v>
      </c>
      <c r="BX88">
        <v>0</v>
      </c>
      <c r="BY88">
        <v>0</v>
      </c>
      <c r="BZ88" t="s">
        <v>111</v>
      </c>
      <c r="CB88" s="2" t="s">
        <v>1491</v>
      </c>
      <c r="CC88" t="s">
        <v>162</v>
      </c>
      <c r="CD88" t="s">
        <v>163</v>
      </c>
      <c r="CE88" t="s">
        <v>140</v>
      </c>
      <c r="CF88" t="s">
        <v>117</v>
      </c>
      <c r="CG88" s="4">
        <v>96950</v>
      </c>
      <c r="CH88" s="3">
        <v>89377.600000000006</v>
      </c>
      <c r="CI88" s="3">
        <v>89377.600000000006</v>
      </c>
      <c r="CL88" t="s">
        <v>913</v>
      </c>
      <c r="CN88" t="s">
        <v>132</v>
      </c>
      <c r="CP88" t="s">
        <v>111</v>
      </c>
      <c r="CQ88" t="s">
        <v>133</v>
      </c>
      <c r="CR88" t="s">
        <v>111</v>
      </c>
      <c r="CS88" t="s">
        <v>111</v>
      </c>
      <c r="CT88" t="s">
        <v>134</v>
      </c>
      <c r="CU88" t="s">
        <v>133</v>
      </c>
      <c r="CV88" t="s">
        <v>134</v>
      </c>
      <c r="CW88" t="s">
        <v>177</v>
      </c>
      <c r="CX88" s="5">
        <v>16703236877</v>
      </c>
      <c r="CY88" t="s">
        <v>178</v>
      </c>
      <c r="CZ88" t="s">
        <v>134</v>
      </c>
      <c r="DA88" t="s">
        <v>133</v>
      </c>
      <c r="DB88" t="s">
        <v>111</v>
      </c>
    </row>
    <row r="89" spans="1:111" ht="15" customHeight="1" x14ac:dyDescent="0.35">
      <c r="A89" t="s">
        <v>908</v>
      </c>
      <c r="B89" t="s">
        <v>159</v>
      </c>
      <c r="C89" s="1">
        <v>44426.035944791663</v>
      </c>
      <c r="D89" s="1">
        <v>44483</v>
      </c>
      <c r="E89" t="s">
        <v>110</v>
      </c>
      <c r="G89" t="s">
        <v>111</v>
      </c>
      <c r="H89" t="s">
        <v>111</v>
      </c>
      <c r="I89" t="s">
        <v>111</v>
      </c>
      <c r="J89" t="s">
        <v>160</v>
      </c>
      <c r="K89" t="s">
        <v>161</v>
      </c>
      <c r="L89" t="s">
        <v>162</v>
      </c>
      <c r="M89" t="s">
        <v>163</v>
      </c>
      <c r="N89" t="s">
        <v>140</v>
      </c>
      <c r="O89" t="s">
        <v>117</v>
      </c>
      <c r="P89" s="4">
        <v>96950</v>
      </c>
      <c r="Q89" t="s">
        <v>118</v>
      </c>
      <c r="R89" t="s">
        <v>164</v>
      </c>
      <c r="S89" s="5">
        <v>16703236877</v>
      </c>
      <c r="U89">
        <v>6216</v>
      </c>
      <c r="V89" t="s">
        <v>120</v>
      </c>
      <c r="X89" t="s">
        <v>165</v>
      </c>
      <c r="Y89" t="s">
        <v>166</v>
      </c>
      <c r="Z89" t="s">
        <v>167</v>
      </c>
      <c r="AA89" t="s">
        <v>168</v>
      </c>
      <c r="AB89" t="s">
        <v>169</v>
      </c>
      <c r="AD89" t="s">
        <v>170</v>
      </c>
      <c r="AE89" t="s">
        <v>171</v>
      </c>
      <c r="AF89" s="4">
        <v>96931</v>
      </c>
      <c r="AG89" t="s">
        <v>118</v>
      </c>
      <c r="AH89" t="s">
        <v>164</v>
      </c>
      <c r="AI89" s="5">
        <v>16716498746</v>
      </c>
      <c r="AJ89">
        <v>203</v>
      </c>
      <c r="AK89" t="s">
        <v>172</v>
      </c>
      <c r="BC89" t="str">
        <f>"29-1141.00"</f>
        <v>29-1141.00</v>
      </c>
      <c r="BD89" t="s">
        <v>909</v>
      </c>
      <c r="BE89" t="s">
        <v>910</v>
      </c>
      <c r="BF89" t="s">
        <v>911</v>
      </c>
      <c r="BG89">
        <v>8</v>
      </c>
      <c r="BI89" s="1">
        <v>44545</v>
      </c>
      <c r="BJ89" s="1">
        <v>44909</v>
      </c>
      <c r="BM89">
        <v>40</v>
      </c>
      <c r="BN89">
        <v>0</v>
      </c>
      <c r="BO89">
        <v>8</v>
      </c>
      <c r="BP89">
        <v>8</v>
      </c>
      <c r="BQ89">
        <v>8</v>
      </c>
      <c r="BR89">
        <v>8</v>
      </c>
      <c r="BS89">
        <v>5</v>
      </c>
      <c r="BT89">
        <v>3</v>
      </c>
      <c r="BU89" t="str">
        <f>"8:30 AM"</f>
        <v>8:30 AM</v>
      </c>
      <c r="BV89" t="str">
        <f>"5:30 PM"</f>
        <v>5:30 PM</v>
      </c>
      <c r="BW89" t="s">
        <v>129</v>
      </c>
      <c r="BX89">
        <v>0</v>
      </c>
      <c r="BY89">
        <v>0</v>
      </c>
      <c r="BZ89" t="s">
        <v>111</v>
      </c>
      <c r="CB89" s="2" t="s">
        <v>912</v>
      </c>
      <c r="CC89" t="s">
        <v>162</v>
      </c>
      <c r="CD89" t="s">
        <v>163</v>
      </c>
      <c r="CE89" t="s">
        <v>140</v>
      </c>
      <c r="CF89" t="s">
        <v>117</v>
      </c>
      <c r="CG89" s="4">
        <v>96950</v>
      </c>
      <c r="CH89" s="3">
        <v>45406.400000000001</v>
      </c>
      <c r="CI89" s="3">
        <v>45406.400000000001</v>
      </c>
      <c r="CL89" t="s">
        <v>913</v>
      </c>
      <c r="CN89" t="s">
        <v>132</v>
      </c>
      <c r="CP89" t="s">
        <v>111</v>
      </c>
      <c r="CQ89" t="s">
        <v>133</v>
      </c>
      <c r="CR89" t="s">
        <v>111</v>
      </c>
      <c r="CS89" t="s">
        <v>111</v>
      </c>
      <c r="CT89" t="s">
        <v>134</v>
      </c>
      <c r="CU89" t="s">
        <v>133</v>
      </c>
      <c r="CV89" t="s">
        <v>134</v>
      </c>
      <c r="CW89" t="s">
        <v>177</v>
      </c>
      <c r="CX89" s="5">
        <v>16703236877</v>
      </c>
      <c r="CY89" t="s">
        <v>178</v>
      </c>
      <c r="CZ89" t="s">
        <v>134</v>
      </c>
      <c r="DA89" t="s">
        <v>133</v>
      </c>
      <c r="DB89" t="s">
        <v>111</v>
      </c>
    </row>
    <row r="90" spans="1:111" ht="15" customHeight="1" x14ac:dyDescent="0.35">
      <c r="A90" t="s">
        <v>3479</v>
      </c>
      <c r="B90" t="s">
        <v>159</v>
      </c>
      <c r="C90" s="1">
        <v>44446.834927199074</v>
      </c>
      <c r="D90" s="1">
        <v>44483</v>
      </c>
      <c r="E90" t="s">
        <v>110</v>
      </c>
      <c r="G90" t="s">
        <v>111</v>
      </c>
      <c r="H90" t="s">
        <v>111</v>
      </c>
      <c r="I90" t="s">
        <v>111</v>
      </c>
      <c r="J90" t="s">
        <v>864</v>
      </c>
      <c r="K90" t="s">
        <v>865</v>
      </c>
      <c r="L90" t="s">
        <v>311</v>
      </c>
      <c r="N90" t="s">
        <v>140</v>
      </c>
      <c r="O90" t="s">
        <v>117</v>
      </c>
      <c r="P90" s="4">
        <v>96950</v>
      </c>
      <c r="Q90" t="s">
        <v>118</v>
      </c>
      <c r="S90" s="5">
        <v>16702348011</v>
      </c>
      <c r="U90">
        <v>445110</v>
      </c>
      <c r="V90" t="s">
        <v>120</v>
      </c>
      <c r="X90" t="s">
        <v>313</v>
      </c>
      <c r="Y90" t="s">
        <v>314</v>
      </c>
      <c r="AA90" t="s">
        <v>168</v>
      </c>
      <c r="AB90" t="s">
        <v>866</v>
      </c>
      <c r="AC90" t="s">
        <v>134</v>
      </c>
      <c r="AD90" t="s">
        <v>140</v>
      </c>
      <c r="AE90" t="s">
        <v>117</v>
      </c>
      <c r="AF90" s="4">
        <v>96950</v>
      </c>
      <c r="AG90" t="s">
        <v>118</v>
      </c>
      <c r="AI90" s="5">
        <v>16702348011</v>
      </c>
      <c r="AK90" t="s">
        <v>867</v>
      </c>
      <c r="BC90" t="str">
        <f>"41-2011.00"</f>
        <v>41-2011.00</v>
      </c>
      <c r="BD90" t="s">
        <v>316</v>
      </c>
      <c r="BE90" t="s">
        <v>3480</v>
      </c>
      <c r="BF90" t="s">
        <v>318</v>
      </c>
      <c r="BG90">
        <v>6</v>
      </c>
      <c r="BI90" s="1">
        <v>44470</v>
      </c>
      <c r="BJ90" s="1">
        <v>44834</v>
      </c>
      <c r="BM90">
        <v>35</v>
      </c>
      <c r="BN90">
        <v>5</v>
      </c>
      <c r="BO90">
        <v>5</v>
      </c>
      <c r="BP90">
        <v>5</v>
      </c>
      <c r="BQ90">
        <v>5</v>
      </c>
      <c r="BR90">
        <v>5</v>
      </c>
      <c r="BS90">
        <v>5</v>
      </c>
      <c r="BT90">
        <v>5</v>
      </c>
      <c r="BU90" t="str">
        <f>"6:00 AM"</f>
        <v>6:00 AM</v>
      </c>
      <c r="BV90" t="str">
        <f>"12:00 PM"</f>
        <v>12:00 PM</v>
      </c>
      <c r="BW90" t="s">
        <v>150</v>
      </c>
      <c r="BX90">
        <v>0</v>
      </c>
      <c r="BY90">
        <v>12</v>
      </c>
      <c r="BZ90" t="s">
        <v>111</v>
      </c>
      <c r="CB90" s="2" t="s">
        <v>3481</v>
      </c>
      <c r="CC90" t="s">
        <v>311</v>
      </c>
      <c r="CE90" t="s">
        <v>140</v>
      </c>
      <c r="CF90" t="s">
        <v>117</v>
      </c>
      <c r="CG90" s="4">
        <v>96950</v>
      </c>
      <c r="CH90" s="3">
        <v>7.79</v>
      </c>
      <c r="CI90" s="3">
        <v>7.79</v>
      </c>
      <c r="CJ90" s="3">
        <v>11.69</v>
      </c>
      <c r="CK90" s="3">
        <v>11.69</v>
      </c>
      <c r="CL90" t="s">
        <v>131</v>
      </c>
      <c r="CM90" t="s">
        <v>134</v>
      </c>
      <c r="CN90" t="s">
        <v>132</v>
      </c>
      <c r="CP90" t="s">
        <v>111</v>
      </c>
      <c r="CQ90" t="s">
        <v>133</v>
      </c>
      <c r="CR90" t="s">
        <v>111</v>
      </c>
      <c r="CS90" t="s">
        <v>133</v>
      </c>
      <c r="CT90" t="s">
        <v>134</v>
      </c>
      <c r="CU90" t="s">
        <v>133</v>
      </c>
      <c r="CV90" t="s">
        <v>134</v>
      </c>
      <c r="CW90" t="s">
        <v>321</v>
      </c>
      <c r="CX90" s="5">
        <v>16702348011</v>
      </c>
      <c r="CY90" t="s">
        <v>867</v>
      </c>
      <c r="CZ90" t="s">
        <v>134</v>
      </c>
      <c r="DA90" t="s">
        <v>133</v>
      </c>
      <c r="DB90" t="s">
        <v>111</v>
      </c>
    </row>
    <row r="91" spans="1:111" ht="15" customHeight="1" x14ac:dyDescent="0.35">
      <c r="A91" t="s">
        <v>108</v>
      </c>
      <c r="B91" t="s">
        <v>109</v>
      </c>
      <c r="C91" s="1">
        <v>44410.945884837965</v>
      </c>
      <c r="D91" s="1">
        <v>44483</v>
      </c>
      <c r="E91" t="s">
        <v>110</v>
      </c>
      <c r="G91" t="s">
        <v>111</v>
      </c>
      <c r="H91" t="s">
        <v>111</v>
      </c>
      <c r="I91" t="s">
        <v>111</v>
      </c>
      <c r="J91" t="s">
        <v>112</v>
      </c>
      <c r="K91" t="s">
        <v>113</v>
      </c>
      <c r="L91" t="s">
        <v>114</v>
      </c>
      <c r="M91" t="s">
        <v>115</v>
      </c>
      <c r="N91" t="s">
        <v>116</v>
      </c>
      <c r="O91" t="s">
        <v>117</v>
      </c>
      <c r="P91" s="4">
        <v>96950</v>
      </c>
      <c r="Q91" t="s">
        <v>118</v>
      </c>
      <c r="R91" t="s">
        <v>119</v>
      </c>
      <c r="S91" s="5">
        <v>16702357171</v>
      </c>
      <c r="U91">
        <v>236220</v>
      </c>
      <c r="V91" t="s">
        <v>120</v>
      </c>
      <c r="X91" t="s">
        <v>121</v>
      </c>
      <c r="Y91" t="s">
        <v>122</v>
      </c>
      <c r="Z91" t="s">
        <v>123</v>
      </c>
      <c r="AA91" t="s">
        <v>124</v>
      </c>
      <c r="AB91" t="s">
        <v>114</v>
      </c>
      <c r="AC91" t="s">
        <v>115</v>
      </c>
      <c r="AD91" t="s">
        <v>116</v>
      </c>
      <c r="AE91" t="s">
        <v>117</v>
      </c>
      <c r="AF91" s="4">
        <v>96950</v>
      </c>
      <c r="AG91" t="s">
        <v>118</v>
      </c>
      <c r="AH91" t="s">
        <v>119</v>
      </c>
      <c r="AI91" s="5">
        <v>16702357171</v>
      </c>
      <c r="AK91" t="s">
        <v>125</v>
      </c>
      <c r="BC91" t="str">
        <f>"43-3031.00"</f>
        <v>43-3031.00</v>
      </c>
      <c r="BD91" t="s">
        <v>126</v>
      </c>
      <c r="BE91" t="s">
        <v>127</v>
      </c>
      <c r="BF91" t="s">
        <v>128</v>
      </c>
      <c r="BG91">
        <v>2</v>
      </c>
      <c r="BI91" s="1">
        <v>44473</v>
      </c>
      <c r="BJ91" s="1">
        <v>44837</v>
      </c>
      <c r="BM91">
        <v>40</v>
      </c>
      <c r="BN91">
        <v>0</v>
      </c>
      <c r="BO91">
        <v>8</v>
      </c>
      <c r="BP91">
        <v>8</v>
      </c>
      <c r="BQ91">
        <v>8</v>
      </c>
      <c r="BR91">
        <v>8</v>
      </c>
      <c r="BS91">
        <v>8</v>
      </c>
      <c r="BT91">
        <v>0</v>
      </c>
      <c r="BU91" t="str">
        <f>"8:00 AM"</f>
        <v>8:00 AM</v>
      </c>
      <c r="BV91" t="str">
        <f>"5:00 PM"</f>
        <v>5:00 PM</v>
      </c>
      <c r="BW91" t="s">
        <v>129</v>
      </c>
      <c r="BX91">
        <v>0</v>
      </c>
      <c r="BY91">
        <v>12</v>
      </c>
      <c r="BZ91" t="s">
        <v>111</v>
      </c>
      <c r="CB91" t="s">
        <v>130</v>
      </c>
      <c r="CC91" t="s">
        <v>114</v>
      </c>
      <c r="CD91" t="s">
        <v>115</v>
      </c>
      <c r="CE91" t="s">
        <v>116</v>
      </c>
      <c r="CF91" t="s">
        <v>117</v>
      </c>
      <c r="CG91" s="4">
        <v>96950</v>
      </c>
      <c r="CH91" s="3">
        <v>10.16</v>
      </c>
      <c r="CI91" s="3">
        <v>10.16</v>
      </c>
      <c r="CJ91" s="3">
        <v>15.24</v>
      </c>
      <c r="CK91" s="3">
        <v>15.24</v>
      </c>
      <c r="CL91" t="s">
        <v>131</v>
      </c>
      <c r="CN91" t="s">
        <v>132</v>
      </c>
      <c r="CP91" t="s">
        <v>111</v>
      </c>
      <c r="CQ91" t="s">
        <v>133</v>
      </c>
      <c r="CR91" t="s">
        <v>133</v>
      </c>
      <c r="CS91" t="s">
        <v>133</v>
      </c>
      <c r="CT91" t="s">
        <v>134</v>
      </c>
      <c r="CU91" t="s">
        <v>133</v>
      </c>
      <c r="CV91" t="s">
        <v>134</v>
      </c>
      <c r="CW91" t="s">
        <v>135</v>
      </c>
      <c r="CX91" s="5">
        <v>16702357171</v>
      </c>
      <c r="CY91" t="s">
        <v>125</v>
      </c>
      <c r="CZ91" t="s">
        <v>134</v>
      </c>
      <c r="DA91" t="s">
        <v>133</v>
      </c>
      <c r="DB91" t="s">
        <v>111</v>
      </c>
    </row>
    <row r="92" spans="1:111" ht="15" customHeight="1" x14ac:dyDescent="0.35">
      <c r="A92" t="s">
        <v>853</v>
      </c>
      <c r="B92" t="s">
        <v>137</v>
      </c>
      <c r="C92" s="1">
        <v>44410.822836805557</v>
      </c>
      <c r="D92" s="1">
        <v>44484</v>
      </c>
      <c r="E92" t="s">
        <v>199</v>
      </c>
      <c r="F92" s="1">
        <v>44468.833333333336</v>
      </c>
      <c r="G92" t="s">
        <v>111</v>
      </c>
      <c r="H92" t="s">
        <v>111</v>
      </c>
      <c r="I92" t="s">
        <v>111</v>
      </c>
      <c r="J92" t="s">
        <v>854</v>
      </c>
      <c r="L92" t="s">
        <v>855</v>
      </c>
      <c r="N92" t="s">
        <v>115</v>
      </c>
      <c r="O92" t="s">
        <v>117</v>
      </c>
      <c r="P92" s="4">
        <v>96950</v>
      </c>
      <c r="Q92" t="s">
        <v>118</v>
      </c>
      <c r="S92" s="5">
        <v>16702352378</v>
      </c>
      <c r="U92">
        <v>621210</v>
      </c>
      <c r="V92" t="s">
        <v>120</v>
      </c>
      <c r="X92" t="s">
        <v>856</v>
      </c>
      <c r="Y92" t="s">
        <v>857</v>
      </c>
      <c r="AA92" t="s">
        <v>606</v>
      </c>
      <c r="AB92" t="s">
        <v>858</v>
      </c>
      <c r="AD92" t="s">
        <v>140</v>
      </c>
      <c r="AE92" t="s">
        <v>117</v>
      </c>
      <c r="AF92" s="4">
        <v>96950</v>
      </c>
      <c r="AG92" t="s">
        <v>118</v>
      </c>
      <c r="AI92" s="5">
        <v>16702352378</v>
      </c>
      <c r="AK92" t="s">
        <v>859</v>
      </c>
      <c r="BC92" t="str">
        <f>"37-2011.00"</f>
        <v>37-2011.00</v>
      </c>
      <c r="BD92" t="s">
        <v>284</v>
      </c>
      <c r="BE92" t="s">
        <v>860</v>
      </c>
      <c r="BF92" t="s">
        <v>861</v>
      </c>
      <c r="BG92">
        <v>2</v>
      </c>
      <c r="BH92">
        <v>2</v>
      </c>
      <c r="BI92" s="1">
        <v>44470</v>
      </c>
      <c r="BJ92" s="1">
        <v>44834</v>
      </c>
      <c r="BK92" s="1">
        <v>44484</v>
      </c>
      <c r="BL92" s="1">
        <v>44834</v>
      </c>
      <c r="BM92">
        <v>35</v>
      </c>
      <c r="BN92">
        <v>0</v>
      </c>
      <c r="BO92">
        <v>7</v>
      </c>
      <c r="BP92">
        <v>7</v>
      </c>
      <c r="BQ92">
        <v>0</v>
      </c>
      <c r="BR92">
        <v>7</v>
      </c>
      <c r="BS92">
        <v>7</v>
      </c>
      <c r="BT92">
        <v>7</v>
      </c>
      <c r="BU92" t="str">
        <f>"10:00 AM"</f>
        <v>10:00 AM</v>
      </c>
      <c r="BV92" t="str">
        <f>"6:00 PM"</f>
        <v>6:00 PM</v>
      </c>
      <c r="BW92" t="s">
        <v>153</v>
      </c>
      <c r="BX92">
        <v>0</v>
      </c>
      <c r="BY92">
        <v>3</v>
      </c>
      <c r="BZ92" t="s">
        <v>111</v>
      </c>
      <c r="CB92" t="s">
        <v>862</v>
      </c>
      <c r="CC92" t="s">
        <v>858</v>
      </c>
      <c r="CE92" t="s">
        <v>140</v>
      </c>
      <c r="CF92" t="s">
        <v>117</v>
      </c>
      <c r="CG92" s="4">
        <v>96950</v>
      </c>
      <c r="CH92" s="3">
        <v>8.0500000000000007</v>
      </c>
      <c r="CI92" s="3">
        <v>8.0500000000000007</v>
      </c>
      <c r="CJ92" s="3">
        <v>12.08</v>
      </c>
      <c r="CK92" s="3">
        <v>12.08</v>
      </c>
      <c r="CL92" t="s">
        <v>131</v>
      </c>
      <c r="CN92" t="s">
        <v>132</v>
      </c>
      <c r="CP92" t="s">
        <v>111</v>
      </c>
      <c r="CQ92" t="s">
        <v>133</v>
      </c>
      <c r="CR92" t="s">
        <v>133</v>
      </c>
      <c r="CS92" t="s">
        <v>133</v>
      </c>
      <c r="CT92" t="s">
        <v>133</v>
      </c>
      <c r="CU92" t="s">
        <v>133</v>
      </c>
      <c r="CV92" t="s">
        <v>133</v>
      </c>
      <c r="CW92" t="s">
        <v>598</v>
      </c>
      <c r="CX92" s="5">
        <v>16702352378</v>
      </c>
      <c r="CY92" t="s">
        <v>859</v>
      </c>
      <c r="CZ92" t="s">
        <v>134</v>
      </c>
      <c r="DA92" t="s">
        <v>133</v>
      </c>
      <c r="DB92" t="s">
        <v>111</v>
      </c>
    </row>
    <row r="93" spans="1:111" ht="15" customHeight="1" x14ac:dyDescent="0.35">
      <c r="A93" t="s">
        <v>3935</v>
      </c>
      <c r="B93" t="s">
        <v>137</v>
      </c>
      <c r="C93" s="1">
        <v>44412.7204255787</v>
      </c>
      <c r="D93" s="1">
        <v>44484</v>
      </c>
      <c r="E93" t="s">
        <v>199</v>
      </c>
      <c r="F93" s="1">
        <v>44468.833333333336</v>
      </c>
      <c r="G93" t="s">
        <v>111</v>
      </c>
      <c r="H93" t="s">
        <v>111</v>
      </c>
      <c r="I93" t="s">
        <v>111</v>
      </c>
      <c r="J93" t="s">
        <v>1612</v>
      </c>
      <c r="K93" t="s">
        <v>1613</v>
      </c>
      <c r="L93" t="s">
        <v>1614</v>
      </c>
      <c r="M93" t="s">
        <v>1615</v>
      </c>
      <c r="N93" t="s">
        <v>115</v>
      </c>
      <c r="O93" t="s">
        <v>117</v>
      </c>
      <c r="P93" s="4">
        <v>96950</v>
      </c>
      <c r="Q93" t="s">
        <v>118</v>
      </c>
      <c r="R93" t="s">
        <v>134</v>
      </c>
      <c r="S93" s="5">
        <v>16709891000</v>
      </c>
      <c r="U93">
        <v>8111</v>
      </c>
      <c r="V93" t="s">
        <v>120</v>
      </c>
      <c r="X93" t="s">
        <v>1616</v>
      </c>
      <c r="Y93" t="s">
        <v>1617</v>
      </c>
      <c r="Z93" t="s">
        <v>1618</v>
      </c>
      <c r="AA93" t="s">
        <v>1619</v>
      </c>
      <c r="AB93" t="s">
        <v>1620</v>
      </c>
      <c r="AC93" t="s">
        <v>1621</v>
      </c>
      <c r="AD93" t="s">
        <v>115</v>
      </c>
      <c r="AE93" t="s">
        <v>117</v>
      </c>
      <c r="AF93" s="4">
        <v>96950</v>
      </c>
      <c r="AG93" t="s">
        <v>118</v>
      </c>
      <c r="AH93" t="s">
        <v>134</v>
      </c>
      <c r="AI93" s="5">
        <v>16702880928</v>
      </c>
      <c r="AK93" t="s">
        <v>1622</v>
      </c>
      <c r="BC93" t="str">
        <f>"49-3023.01"</f>
        <v>49-3023.01</v>
      </c>
      <c r="BD93" t="s">
        <v>1238</v>
      </c>
      <c r="BE93" t="s">
        <v>1623</v>
      </c>
      <c r="BF93" t="s">
        <v>1624</v>
      </c>
      <c r="BG93">
        <v>3</v>
      </c>
      <c r="BH93">
        <v>3</v>
      </c>
      <c r="BI93" s="1">
        <v>44470</v>
      </c>
      <c r="BJ93" s="1">
        <v>44834</v>
      </c>
      <c r="BK93" s="1">
        <v>44484</v>
      </c>
      <c r="BL93" s="1">
        <v>44834</v>
      </c>
      <c r="BM93">
        <v>35</v>
      </c>
      <c r="BN93">
        <v>0</v>
      </c>
      <c r="BO93">
        <v>7</v>
      </c>
      <c r="BP93">
        <v>7</v>
      </c>
      <c r="BQ93">
        <v>7</v>
      </c>
      <c r="BR93">
        <v>7</v>
      </c>
      <c r="BS93">
        <v>7</v>
      </c>
      <c r="BT93">
        <v>0</v>
      </c>
      <c r="BU93" t="str">
        <f>"8:00 AM"</f>
        <v>8:00 AM</v>
      </c>
      <c r="BV93" t="str">
        <f>"4:00 PM"</f>
        <v>4:00 PM</v>
      </c>
      <c r="BW93" t="s">
        <v>150</v>
      </c>
      <c r="BX93">
        <v>0</v>
      </c>
      <c r="BY93">
        <v>24</v>
      </c>
      <c r="BZ93" t="s">
        <v>111</v>
      </c>
      <c r="CB93" t="s">
        <v>153</v>
      </c>
      <c r="CC93" t="s">
        <v>1625</v>
      </c>
      <c r="CD93" t="s">
        <v>1626</v>
      </c>
      <c r="CE93" t="s">
        <v>115</v>
      </c>
      <c r="CF93" t="s">
        <v>117</v>
      </c>
      <c r="CG93" s="4">
        <v>96950</v>
      </c>
      <c r="CH93" s="3">
        <v>8.35</v>
      </c>
      <c r="CI93" s="3">
        <v>8.35</v>
      </c>
      <c r="CJ93" s="3">
        <v>12.53</v>
      </c>
      <c r="CK93" s="3">
        <v>12.53</v>
      </c>
      <c r="CL93" t="s">
        <v>131</v>
      </c>
      <c r="CM93" t="s">
        <v>153</v>
      </c>
      <c r="CN93" t="s">
        <v>132</v>
      </c>
      <c r="CP93" t="s">
        <v>111</v>
      </c>
      <c r="CQ93" t="s">
        <v>133</v>
      </c>
      <c r="CR93" t="s">
        <v>111</v>
      </c>
      <c r="CS93" t="s">
        <v>133</v>
      </c>
      <c r="CT93" t="s">
        <v>134</v>
      </c>
      <c r="CU93" t="s">
        <v>133</v>
      </c>
      <c r="CV93" t="s">
        <v>134</v>
      </c>
      <c r="CW93" t="s">
        <v>1627</v>
      </c>
      <c r="CX93" s="5">
        <v>16702880928</v>
      </c>
      <c r="CY93" t="s">
        <v>1622</v>
      </c>
      <c r="CZ93" t="s">
        <v>134</v>
      </c>
      <c r="DA93" t="s">
        <v>133</v>
      </c>
      <c r="DB93" t="s">
        <v>111</v>
      </c>
    </row>
    <row r="94" spans="1:111" ht="15" customHeight="1" x14ac:dyDescent="0.35">
      <c r="A94" t="s">
        <v>2254</v>
      </c>
      <c r="B94" t="s">
        <v>137</v>
      </c>
      <c r="C94" s="1">
        <v>44417.464734374997</v>
      </c>
      <c r="D94" s="1">
        <v>44484</v>
      </c>
      <c r="E94" t="s">
        <v>110</v>
      </c>
      <c r="G94" t="s">
        <v>111</v>
      </c>
      <c r="H94" t="s">
        <v>111</v>
      </c>
      <c r="I94" t="s">
        <v>111</v>
      </c>
      <c r="J94" t="s">
        <v>2255</v>
      </c>
      <c r="L94" t="s">
        <v>2256</v>
      </c>
      <c r="N94" t="s">
        <v>140</v>
      </c>
      <c r="O94" t="s">
        <v>117</v>
      </c>
      <c r="P94" s="4">
        <v>96950</v>
      </c>
      <c r="Q94" t="s">
        <v>118</v>
      </c>
      <c r="S94" s="5">
        <v>16707880047</v>
      </c>
      <c r="U94">
        <v>71132</v>
      </c>
      <c r="V94" t="s">
        <v>120</v>
      </c>
      <c r="X94" t="s">
        <v>2257</v>
      </c>
      <c r="Y94" t="s">
        <v>2258</v>
      </c>
      <c r="Z94" t="s">
        <v>1429</v>
      </c>
      <c r="AA94" t="s">
        <v>144</v>
      </c>
      <c r="AB94" t="s">
        <v>2259</v>
      </c>
      <c r="AD94" t="s">
        <v>140</v>
      </c>
      <c r="AE94" t="s">
        <v>117</v>
      </c>
      <c r="AF94" s="4">
        <v>96950</v>
      </c>
      <c r="AG94" t="s">
        <v>118</v>
      </c>
      <c r="AI94" s="5">
        <v>16707880047</v>
      </c>
      <c r="AK94" t="s">
        <v>2260</v>
      </c>
      <c r="BC94" t="str">
        <f>"53-7062.00"</f>
        <v>53-7062.00</v>
      </c>
      <c r="BD94" t="s">
        <v>2261</v>
      </c>
      <c r="BE94" t="s">
        <v>2262</v>
      </c>
      <c r="BF94" t="s">
        <v>2263</v>
      </c>
      <c r="BG94">
        <v>2</v>
      </c>
      <c r="BH94">
        <v>2</v>
      </c>
      <c r="BI94" s="1">
        <v>44105</v>
      </c>
      <c r="BJ94" s="1">
        <v>44834</v>
      </c>
      <c r="BK94" s="1">
        <v>44484</v>
      </c>
      <c r="BL94" s="1">
        <v>44834</v>
      </c>
      <c r="BM94">
        <v>40</v>
      </c>
      <c r="BN94">
        <v>0</v>
      </c>
      <c r="BO94">
        <v>8</v>
      </c>
      <c r="BP94">
        <v>8</v>
      </c>
      <c r="BQ94">
        <v>8</v>
      </c>
      <c r="BR94">
        <v>8</v>
      </c>
      <c r="BS94">
        <v>8</v>
      </c>
      <c r="BT94">
        <v>0</v>
      </c>
      <c r="BU94" t="str">
        <f>"8:00 AM"</f>
        <v>8:00 AM</v>
      </c>
      <c r="BV94" t="str">
        <f>"5:00 PM"</f>
        <v>5:00 PM</v>
      </c>
      <c r="BW94" t="s">
        <v>150</v>
      </c>
      <c r="BX94">
        <v>0</v>
      </c>
      <c r="BY94">
        <v>12</v>
      </c>
      <c r="BZ94" t="s">
        <v>111</v>
      </c>
      <c r="CB94" s="2" t="s">
        <v>2264</v>
      </c>
      <c r="CC94" t="s">
        <v>2265</v>
      </c>
      <c r="CE94" t="s">
        <v>140</v>
      </c>
      <c r="CF94" t="s">
        <v>117</v>
      </c>
      <c r="CG94" s="4">
        <v>96950</v>
      </c>
      <c r="CH94" s="3">
        <v>9.1300000000000008</v>
      </c>
      <c r="CI94" s="3">
        <v>9.1300000000000008</v>
      </c>
      <c r="CJ94" s="3">
        <v>0</v>
      </c>
      <c r="CK94" s="3">
        <v>0</v>
      </c>
      <c r="CL94" t="s">
        <v>131</v>
      </c>
      <c r="CM94" t="s">
        <v>153</v>
      </c>
      <c r="CN94" t="s">
        <v>132</v>
      </c>
      <c r="CP94" t="s">
        <v>111</v>
      </c>
      <c r="CQ94" t="s">
        <v>133</v>
      </c>
      <c r="CR94" t="s">
        <v>111</v>
      </c>
      <c r="CS94" t="s">
        <v>111</v>
      </c>
      <c r="CT94" t="s">
        <v>134</v>
      </c>
      <c r="CU94" t="s">
        <v>133</v>
      </c>
      <c r="CV94" t="s">
        <v>134</v>
      </c>
      <c r="CW94" t="s">
        <v>942</v>
      </c>
      <c r="CX94" s="5">
        <v>16707880047</v>
      </c>
      <c r="CY94" t="s">
        <v>2260</v>
      </c>
      <c r="CZ94" t="s">
        <v>134</v>
      </c>
      <c r="DA94" t="s">
        <v>111</v>
      </c>
      <c r="DB94" t="s">
        <v>111</v>
      </c>
      <c r="DC94" t="s">
        <v>2257</v>
      </c>
      <c r="DD94" t="s">
        <v>2258</v>
      </c>
      <c r="DE94" t="s">
        <v>1429</v>
      </c>
      <c r="DF94" t="s">
        <v>2255</v>
      </c>
      <c r="DG94" t="s">
        <v>2260</v>
      </c>
    </row>
    <row r="95" spans="1:111" ht="15" customHeight="1" x14ac:dyDescent="0.35">
      <c r="A95" t="s">
        <v>3380</v>
      </c>
      <c r="B95" t="s">
        <v>137</v>
      </c>
      <c r="C95" s="1">
        <v>44426.060335532406</v>
      </c>
      <c r="D95" s="1">
        <v>44484</v>
      </c>
      <c r="E95" t="s">
        <v>110</v>
      </c>
      <c r="G95" t="s">
        <v>111</v>
      </c>
      <c r="H95" t="s">
        <v>111</v>
      </c>
      <c r="I95" t="s">
        <v>111</v>
      </c>
      <c r="J95" t="s">
        <v>559</v>
      </c>
      <c r="K95" t="s">
        <v>701</v>
      </c>
      <c r="L95" t="s">
        <v>162</v>
      </c>
      <c r="M95" t="s">
        <v>702</v>
      </c>
      <c r="N95" t="s">
        <v>140</v>
      </c>
      <c r="O95" t="s">
        <v>117</v>
      </c>
      <c r="P95" s="4">
        <v>96950</v>
      </c>
      <c r="Q95" t="s">
        <v>118</v>
      </c>
      <c r="R95" t="s">
        <v>164</v>
      </c>
      <c r="S95" s="5">
        <v>16703236877</v>
      </c>
      <c r="U95">
        <v>6216</v>
      </c>
      <c r="V95" t="s">
        <v>120</v>
      </c>
      <c r="X95" t="s">
        <v>165</v>
      </c>
      <c r="Y95" t="s">
        <v>166</v>
      </c>
      <c r="Z95" t="s">
        <v>167</v>
      </c>
      <c r="AA95" t="s">
        <v>168</v>
      </c>
      <c r="AB95" t="s">
        <v>169</v>
      </c>
      <c r="AD95" t="s">
        <v>170</v>
      </c>
      <c r="AE95" t="s">
        <v>171</v>
      </c>
      <c r="AF95" s="4">
        <v>96931</v>
      </c>
      <c r="AG95" t="s">
        <v>118</v>
      </c>
      <c r="AH95" t="s">
        <v>164</v>
      </c>
      <c r="AI95" s="5">
        <v>16716498746</v>
      </c>
      <c r="AJ95">
        <v>203</v>
      </c>
      <c r="AK95" t="s">
        <v>172</v>
      </c>
      <c r="BC95" t="str">
        <f>"31-2021.00"</f>
        <v>31-2021.00</v>
      </c>
      <c r="BD95" t="s">
        <v>1703</v>
      </c>
      <c r="BE95" t="s">
        <v>3381</v>
      </c>
      <c r="BF95" t="s">
        <v>1704</v>
      </c>
      <c r="BG95">
        <v>4</v>
      </c>
      <c r="BH95">
        <v>4</v>
      </c>
      <c r="BI95" s="1">
        <v>44545</v>
      </c>
      <c r="BJ95" s="1">
        <v>44909</v>
      </c>
      <c r="BK95" s="1">
        <v>44545</v>
      </c>
      <c r="BL95" s="1">
        <v>44909</v>
      </c>
      <c r="BM95">
        <v>40</v>
      </c>
      <c r="BN95">
        <v>0</v>
      </c>
      <c r="BO95">
        <v>8</v>
      </c>
      <c r="BP95">
        <v>8</v>
      </c>
      <c r="BQ95">
        <v>8</v>
      </c>
      <c r="BR95">
        <v>8</v>
      </c>
      <c r="BS95">
        <v>5</v>
      </c>
      <c r="BT95">
        <v>3</v>
      </c>
      <c r="BU95" t="str">
        <f>"8:30 AM"</f>
        <v>8:30 AM</v>
      </c>
      <c r="BV95" t="str">
        <f>"5:30 PM"</f>
        <v>5:30 PM</v>
      </c>
      <c r="BW95" t="s">
        <v>129</v>
      </c>
      <c r="BX95">
        <v>0</v>
      </c>
      <c r="BY95">
        <v>0</v>
      </c>
      <c r="BZ95" t="s">
        <v>111</v>
      </c>
      <c r="CB95" t="s">
        <v>1705</v>
      </c>
      <c r="CC95" t="s">
        <v>162</v>
      </c>
      <c r="CD95" t="s">
        <v>702</v>
      </c>
      <c r="CE95" t="s">
        <v>140</v>
      </c>
      <c r="CF95" t="s">
        <v>117</v>
      </c>
      <c r="CG95" s="4">
        <v>96950</v>
      </c>
      <c r="CH95" s="3">
        <v>39832</v>
      </c>
      <c r="CI95" s="3">
        <v>39832</v>
      </c>
      <c r="CL95" t="s">
        <v>913</v>
      </c>
      <c r="CN95" t="s">
        <v>132</v>
      </c>
      <c r="CP95" t="s">
        <v>111</v>
      </c>
      <c r="CQ95" t="s">
        <v>133</v>
      </c>
      <c r="CR95" t="s">
        <v>111</v>
      </c>
      <c r="CS95" t="s">
        <v>111</v>
      </c>
      <c r="CT95" t="s">
        <v>134</v>
      </c>
      <c r="CU95" t="s">
        <v>133</v>
      </c>
      <c r="CV95" t="s">
        <v>134</v>
      </c>
      <c r="CW95" t="s">
        <v>177</v>
      </c>
      <c r="CX95" s="5">
        <v>16703236877</v>
      </c>
      <c r="CY95" t="s">
        <v>178</v>
      </c>
      <c r="CZ95" t="s">
        <v>134</v>
      </c>
      <c r="DA95" t="s">
        <v>133</v>
      </c>
      <c r="DB95" t="s">
        <v>111</v>
      </c>
    </row>
    <row r="96" spans="1:111" ht="15" customHeight="1" x14ac:dyDescent="0.35">
      <c r="A96" t="s">
        <v>1764</v>
      </c>
      <c r="B96" t="s">
        <v>137</v>
      </c>
      <c r="C96" s="1">
        <v>44426.066577777776</v>
      </c>
      <c r="D96" s="1">
        <v>44484</v>
      </c>
      <c r="E96" t="s">
        <v>110</v>
      </c>
      <c r="G96" t="s">
        <v>111</v>
      </c>
      <c r="H96" t="s">
        <v>111</v>
      </c>
      <c r="I96" t="s">
        <v>111</v>
      </c>
      <c r="J96" t="s">
        <v>160</v>
      </c>
      <c r="K96" t="s">
        <v>161</v>
      </c>
      <c r="L96" t="s">
        <v>162</v>
      </c>
      <c r="M96" t="s">
        <v>163</v>
      </c>
      <c r="N96" t="s">
        <v>140</v>
      </c>
      <c r="O96" t="s">
        <v>117</v>
      </c>
      <c r="P96" s="4">
        <v>96950</v>
      </c>
      <c r="Q96" t="s">
        <v>118</v>
      </c>
      <c r="R96" t="s">
        <v>164</v>
      </c>
      <c r="S96" s="5">
        <v>16703236877</v>
      </c>
      <c r="U96">
        <v>62161</v>
      </c>
      <c r="V96" t="s">
        <v>120</v>
      </c>
      <c r="X96" t="s">
        <v>165</v>
      </c>
      <c r="Y96" t="s">
        <v>166</v>
      </c>
      <c r="Z96" t="s">
        <v>167</v>
      </c>
      <c r="AA96" t="s">
        <v>168</v>
      </c>
      <c r="AB96" t="s">
        <v>169</v>
      </c>
      <c r="AD96" t="s">
        <v>170</v>
      </c>
      <c r="AE96" t="s">
        <v>171</v>
      </c>
      <c r="AF96" s="4">
        <v>96931</v>
      </c>
      <c r="AG96" t="s">
        <v>118</v>
      </c>
      <c r="AH96" t="s">
        <v>164</v>
      </c>
      <c r="AI96" s="5">
        <v>16716498746</v>
      </c>
      <c r="AJ96">
        <v>203</v>
      </c>
      <c r="AK96" t="s">
        <v>172</v>
      </c>
      <c r="BC96" t="str">
        <f>"39-9021.00"</f>
        <v>39-9021.00</v>
      </c>
      <c r="BD96" t="s">
        <v>703</v>
      </c>
      <c r="BE96" t="s">
        <v>1765</v>
      </c>
      <c r="BF96" t="s">
        <v>1766</v>
      </c>
      <c r="BG96">
        <v>7</v>
      </c>
      <c r="BH96">
        <v>7</v>
      </c>
      <c r="BI96" s="1">
        <v>44545</v>
      </c>
      <c r="BJ96" s="1">
        <v>44909</v>
      </c>
      <c r="BK96" s="1">
        <v>44545</v>
      </c>
      <c r="BL96" s="1">
        <v>44909</v>
      </c>
      <c r="BM96">
        <v>40</v>
      </c>
      <c r="BN96">
        <v>0</v>
      </c>
      <c r="BO96">
        <v>8</v>
      </c>
      <c r="BP96">
        <v>8</v>
      </c>
      <c r="BQ96">
        <v>8</v>
      </c>
      <c r="BR96">
        <v>8</v>
      </c>
      <c r="BS96">
        <v>5</v>
      </c>
      <c r="BT96">
        <v>3</v>
      </c>
      <c r="BU96" t="str">
        <f>"8:30 AM"</f>
        <v>8:30 AM</v>
      </c>
      <c r="BV96" t="str">
        <f>"5:30 PM"</f>
        <v>5:30 PM</v>
      </c>
      <c r="BW96" t="s">
        <v>153</v>
      </c>
      <c r="BX96">
        <v>0</v>
      </c>
      <c r="BY96">
        <v>12</v>
      </c>
      <c r="BZ96" t="s">
        <v>111</v>
      </c>
      <c r="CB96" t="s">
        <v>706</v>
      </c>
      <c r="CC96" t="s">
        <v>162</v>
      </c>
      <c r="CD96" t="s">
        <v>163</v>
      </c>
      <c r="CE96" t="s">
        <v>140</v>
      </c>
      <c r="CF96" t="s">
        <v>117</v>
      </c>
      <c r="CG96" s="4">
        <v>96950</v>
      </c>
      <c r="CH96" s="3">
        <v>9.0399999999999991</v>
      </c>
      <c r="CI96" s="3">
        <v>9.0399999999999991</v>
      </c>
      <c r="CJ96" s="3">
        <v>13.56</v>
      </c>
      <c r="CK96" s="3">
        <v>13.56</v>
      </c>
      <c r="CL96" t="s">
        <v>131</v>
      </c>
      <c r="CN96" t="s">
        <v>132</v>
      </c>
      <c r="CP96" t="s">
        <v>111</v>
      </c>
      <c r="CQ96" t="s">
        <v>133</v>
      </c>
      <c r="CR96" t="s">
        <v>111</v>
      </c>
      <c r="CS96" t="s">
        <v>133</v>
      </c>
      <c r="CT96" t="s">
        <v>134</v>
      </c>
      <c r="CU96" t="s">
        <v>133</v>
      </c>
      <c r="CV96" t="s">
        <v>134</v>
      </c>
      <c r="CW96" t="s">
        <v>177</v>
      </c>
      <c r="CX96" s="5">
        <v>16703236877</v>
      </c>
      <c r="CY96" t="s">
        <v>178</v>
      </c>
      <c r="CZ96" t="s">
        <v>134</v>
      </c>
      <c r="DA96" t="s">
        <v>133</v>
      </c>
      <c r="DB96" t="s">
        <v>111</v>
      </c>
    </row>
    <row r="97" spans="1:111" ht="15" customHeight="1" x14ac:dyDescent="0.35">
      <c r="A97" t="s">
        <v>2688</v>
      </c>
      <c r="B97" t="s">
        <v>137</v>
      </c>
      <c r="C97" s="1">
        <v>44426.067762847226</v>
      </c>
      <c r="D97" s="1">
        <v>44484</v>
      </c>
      <c r="E97" t="s">
        <v>110</v>
      </c>
      <c r="G97" t="s">
        <v>111</v>
      </c>
      <c r="H97" t="s">
        <v>111</v>
      </c>
      <c r="I97" t="s">
        <v>111</v>
      </c>
      <c r="J97" t="s">
        <v>160</v>
      </c>
      <c r="K97" t="s">
        <v>161</v>
      </c>
      <c r="L97" t="s">
        <v>162</v>
      </c>
      <c r="M97" t="s">
        <v>163</v>
      </c>
      <c r="N97" t="s">
        <v>140</v>
      </c>
      <c r="O97" t="s">
        <v>117</v>
      </c>
      <c r="P97" s="4">
        <v>96950</v>
      </c>
      <c r="Q97" t="s">
        <v>118</v>
      </c>
      <c r="R97" t="s">
        <v>164</v>
      </c>
      <c r="S97" s="5">
        <v>16703236877</v>
      </c>
      <c r="U97">
        <v>62161</v>
      </c>
      <c r="V97" t="s">
        <v>120</v>
      </c>
      <c r="X97" t="s">
        <v>165</v>
      </c>
      <c r="Y97" t="s">
        <v>166</v>
      </c>
      <c r="Z97" t="s">
        <v>167</v>
      </c>
      <c r="AA97" t="s">
        <v>168</v>
      </c>
      <c r="AB97" t="s">
        <v>169</v>
      </c>
      <c r="AD97" t="s">
        <v>170</v>
      </c>
      <c r="AE97" t="s">
        <v>171</v>
      </c>
      <c r="AF97" s="4">
        <v>96931</v>
      </c>
      <c r="AG97" t="s">
        <v>118</v>
      </c>
      <c r="AH97" t="s">
        <v>164</v>
      </c>
      <c r="AI97" s="5">
        <v>16716498746</v>
      </c>
      <c r="AJ97">
        <v>203</v>
      </c>
      <c r="AK97" t="s">
        <v>172</v>
      </c>
      <c r="BC97" t="str">
        <f>"31-1014.00"</f>
        <v>31-1014.00</v>
      </c>
      <c r="BD97" t="s">
        <v>651</v>
      </c>
      <c r="BE97" t="s">
        <v>2689</v>
      </c>
      <c r="BF97" t="s">
        <v>2690</v>
      </c>
      <c r="BG97">
        <v>4</v>
      </c>
      <c r="BH97">
        <v>4</v>
      </c>
      <c r="BI97" s="1">
        <v>44545</v>
      </c>
      <c r="BJ97" s="1">
        <v>44909</v>
      </c>
      <c r="BK97" s="1">
        <v>44545</v>
      </c>
      <c r="BL97" s="1">
        <v>44909</v>
      </c>
      <c r="BM97">
        <v>40</v>
      </c>
      <c r="BN97">
        <v>0</v>
      </c>
      <c r="BO97">
        <v>8</v>
      </c>
      <c r="BP97">
        <v>8</v>
      </c>
      <c r="BQ97">
        <v>8</v>
      </c>
      <c r="BR97">
        <v>8</v>
      </c>
      <c r="BS97">
        <v>5</v>
      </c>
      <c r="BT97">
        <v>3</v>
      </c>
      <c r="BU97" t="str">
        <f>"8:30 AM"</f>
        <v>8:30 AM</v>
      </c>
      <c r="BV97" t="str">
        <f>"5:30 PM"</f>
        <v>5:30 PM</v>
      </c>
      <c r="BW97" t="s">
        <v>153</v>
      </c>
      <c r="BX97">
        <v>0</v>
      </c>
      <c r="BY97">
        <v>12</v>
      </c>
      <c r="BZ97" t="s">
        <v>111</v>
      </c>
      <c r="CB97" t="s">
        <v>2691</v>
      </c>
      <c r="CC97" t="s">
        <v>162</v>
      </c>
      <c r="CD97" t="s">
        <v>163</v>
      </c>
      <c r="CE97" t="s">
        <v>140</v>
      </c>
      <c r="CF97" t="s">
        <v>117</v>
      </c>
      <c r="CG97" s="4">
        <v>96950</v>
      </c>
      <c r="CH97" s="3">
        <v>11.91</v>
      </c>
      <c r="CI97" s="3">
        <v>11.91</v>
      </c>
      <c r="CJ97" s="3">
        <v>17.86</v>
      </c>
      <c r="CK97" s="3">
        <v>17.86</v>
      </c>
      <c r="CL97" t="s">
        <v>131</v>
      </c>
      <c r="CN97" t="s">
        <v>132</v>
      </c>
      <c r="CP97" t="s">
        <v>111</v>
      </c>
      <c r="CQ97" t="s">
        <v>133</v>
      </c>
      <c r="CR97" t="s">
        <v>111</v>
      </c>
      <c r="CS97" t="s">
        <v>133</v>
      </c>
      <c r="CT97" t="s">
        <v>134</v>
      </c>
      <c r="CU97" t="s">
        <v>133</v>
      </c>
      <c r="CV97" t="s">
        <v>134</v>
      </c>
      <c r="CW97" t="s">
        <v>177</v>
      </c>
      <c r="CX97" s="5">
        <v>16703236877</v>
      </c>
      <c r="CY97" t="s">
        <v>178</v>
      </c>
      <c r="CZ97" t="s">
        <v>134</v>
      </c>
      <c r="DA97" t="s">
        <v>133</v>
      </c>
      <c r="DB97" t="s">
        <v>111</v>
      </c>
    </row>
    <row r="98" spans="1:111" ht="15" customHeight="1" x14ac:dyDescent="0.35">
      <c r="A98" t="s">
        <v>2554</v>
      </c>
      <c r="B98" t="s">
        <v>137</v>
      </c>
      <c r="C98" s="1">
        <v>44428.166817245372</v>
      </c>
      <c r="D98" s="1">
        <v>44484</v>
      </c>
      <c r="E98" t="s">
        <v>199</v>
      </c>
      <c r="F98" s="1">
        <v>44469.833333333336</v>
      </c>
      <c r="G98" t="s">
        <v>111</v>
      </c>
      <c r="H98" t="s">
        <v>111</v>
      </c>
      <c r="I98" t="s">
        <v>111</v>
      </c>
      <c r="J98" t="s">
        <v>1743</v>
      </c>
      <c r="L98" t="s">
        <v>1745</v>
      </c>
      <c r="M98" t="s">
        <v>1746</v>
      </c>
      <c r="N98" t="s">
        <v>376</v>
      </c>
      <c r="O98" t="s">
        <v>117</v>
      </c>
      <c r="P98" s="4">
        <v>96950</v>
      </c>
      <c r="Q98" t="s">
        <v>118</v>
      </c>
      <c r="R98" t="s">
        <v>134</v>
      </c>
      <c r="S98" s="5">
        <v>16702355009</v>
      </c>
      <c r="U98">
        <v>561311</v>
      </c>
      <c r="V98" t="s">
        <v>296</v>
      </c>
      <c r="W98" t="s">
        <v>133</v>
      </c>
      <c r="X98" t="s">
        <v>551</v>
      </c>
      <c r="Y98" t="s">
        <v>550</v>
      </c>
      <c r="Z98" t="s">
        <v>1649</v>
      </c>
      <c r="AA98" t="s">
        <v>168</v>
      </c>
      <c r="AB98" t="s">
        <v>1747</v>
      </c>
      <c r="AC98" t="s">
        <v>1746</v>
      </c>
      <c r="AD98" t="s">
        <v>376</v>
      </c>
      <c r="AE98" t="s">
        <v>117</v>
      </c>
      <c r="AF98" s="4">
        <v>96950</v>
      </c>
      <c r="AG98" t="s">
        <v>118</v>
      </c>
      <c r="AH98" t="s">
        <v>134</v>
      </c>
      <c r="AI98" s="5">
        <v>16702355009</v>
      </c>
      <c r="AK98" t="s">
        <v>1650</v>
      </c>
      <c r="BC98" t="str">
        <f>"35-2021.00"</f>
        <v>35-2021.00</v>
      </c>
      <c r="BD98" t="s">
        <v>342</v>
      </c>
      <c r="BE98" t="s">
        <v>1748</v>
      </c>
      <c r="BF98" t="s">
        <v>1749</v>
      </c>
      <c r="BG98">
        <v>10</v>
      </c>
      <c r="BH98">
        <v>10</v>
      </c>
      <c r="BI98" s="1">
        <v>44470</v>
      </c>
      <c r="BJ98" s="1">
        <v>44834</v>
      </c>
      <c r="BK98" s="1">
        <v>44484</v>
      </c>
      <c r="BL98" s="1">
        <v>44834</v>
      </c>
      <c r="BM98">
        <v>35</v>
      </c>
      <c r="BN98">
        <v>0</v>
      </c>
      <c r="BO98">
        <v>7</v>
      </c>
      <c r="BP98">
        <v>7</v>
      </c>
      <c r="BQ98">
        <v>7</v>
      </c>
      <c r="BR98">
        <v>7</v>
      </c>
      <c r="BS98">
        <v>7</v>
      </c>
      <c r="BT98">
        <v>0</v>
      </c>
      <c r="BU98" t="str">
        <f>"4:00 AM"</f>
        <v>4:00 AM</v>
      </c>
      <c r="BV98" t="str">
        <f>"12:00 PM"</f>
        <v>12:00 PM</v>
      </c>
      <c r="BW98" t="s">
        <v>150</v>
      </c>
      <c r="BX98">
        <v>0</v>
      </c>
      <c r="BY98">
        <v>3</v>
      </c>
      <c r="BZ98" t="s">
        <v>111</v>
      </c>
      <c r="CB98" t="s">
        <v>2555</v>
      </c>
      <c r="CC98" t="s">
        <v>2556</v>
      </c>
      <c r="CE98" t="s">
        <v>2557</v>
      </c>
      <c r="CF98" t="s">
        <v>117</v>
      </c>
      <c r="CG98" s="4">
        <v>96950</v>
      </c>
      <c r="CH98" s="3">
        <v>7.99</v>
      </c>
      <c r="CI98" s="3">
        <v>7.99</v>
      </c>
      <c r="CJ98" s="3">
        <v>11.98</v>
      </c>
      <c r="CK98" s="3">
        <v>11.98</v>
      </c>
      <c r="CL98" t="s">
        <v>131</v>
      </c>
      <c r="CM98" t="s">
        <v>2558</v>
      </c>
      <c r="CN98" t="s">
        <v>132</v>
      </c>
      <c r="CP98" t="s">
        <v>111</v>
      </c>
      <c r="CQ98" t="s">
        <v>133</v>
      </c>
      <c r="CR98" t="s">
        <v>133</v>
      </c>
      <c r="CS98" t="s">
        <v>133</v>
      </c>
      <c r="CT98" t="s">
        <v>134</v>
      </c>
      <c r="CU98" t="s">
        <v>133</v>
      </c>
      <c r="CV98" t="s">
        <v>133</v>
      </c>
      <c r="CW98" t="s">
        <v>2559</v>
      </c>
      <c r="CX98" s="5">
        <v>16702355009</v>
      </c>
      <c r="CY98" t="s">
        <v>1650</v>
      </c>
      <c r="CZ98" t="s">
        <v>134</v>
      </c>
      <c r="DA98" t="s">
        <v>133</v>
      </c>
      <c r="DB98" t="s">
        <v>133</v>
      </c>
    </row>
    <row r="99" spans="1:111" ht="15" customHeight="1" x14ac:dyDescent="0.35">
      <c r="A99" t="s">
        <v>3223</v>
      </c>
      <c r="B99" t="s">
        <v>137</v>
      </c>
      <c r="C99" s="1">
        <v>44444.814536921294</v>
      </c>
      <c r="D99" s="1">
        <v>44484</v>
      </c>
      <c r="E99" t="s">
        <v>110</v>
      </c>
      <c r="G99" t="s">
        <v>133</v>
      </c>
      <c r="H99" t="s">
        <v>111</v>
      </c>
      <c r="I99" t="s">
        <v>111</v>
      </c>
      <c r="J99" t="s">
        <v>3224</v>
      </c>
      <c r="L99" t="s">
        <v>3225</v>
      </c>
      <c r="N99" t="s">
        <v>115</v>
      </c>
      <c r="O99" t="s">
        <v>117</v>
      </c>
      <c r="P99" s="4">
        <v>96950</v>
      </c>
      <c r="Q99" t="s">
        <v>118</v>
      </c>
      <c r="S99" s="5">
        <v>16702358938</v>
      </c>
      <c r="U99">
        <v>32311</v>
      </c>
      <c r="V99" t="s">
        <v>120</v>
      </c>
      <c r="X99" t="s">
        <v>3226</v>
      </c>
      <c r="Y99" t="s">
        <v>3227</v>
      </c>
      <c r="AA99" t="s">
        <v>3228</v>
      </c>
      <c r="AB99" t="s">
        <v>3225</v>
      </c>
      <c r="AD99" t="s">
        <v>115</v>
      </c>
      <c r="AE99" t="s">
        <v>117</v>
      </c>
      <c r="AF99" s="4">
        <v>96950</v>
      </c>
      <c r="AG99" t="s">
        <v>118</v>
      </c>
      <c r="AI99" s="5">
        <v>16702358938</v>
      </c>
      <c r="AK99" t="s">
        <v>3229</v>
      </c>
      <c r="BC99" t="str">
        <f>"27-1024.00"</f>
        <v>27-1024.00</v>
      </c>
      <c r="BD99" t="s">
        <v>3079</v>
      </c>
      <c r="BE99" t="s">
        <v>3230</v>
      </c>
      <c r="BF99" t="s">
        <v>3231</v>
      </c>
      <c r="BG99">
        <v>1</v>
      </c>
      <c r="BH99">
        <v>1</v>
      </c>
      <c r="BI99" s="1">
        <v>44470</v>
      </c>
      <c r="BJ99" s="1">
        <v>44834</v>
      </c>
      <c r="BK99" s="1">
        <v>44484</v>
      </c>
      <c r="BL99" s="1">
        <v>44834</v>
      </c>
      <c r="BM99">
        <v>35</v>
      </c>
      <c r="BN99">
        <v>0</v>
      </c>
      <c r="BO99">
        <v>7</v>
      </c>
      <c r="BP99">
        <v>7</v>
      </c>
      <c r="BQ99">
        <v>7</v>
      </c>
      <c r="BR99">
        <v>7</v>
      </c>
      <c r="BS99">
        <v>7</v>
      </c>
      <c r="BT99">
        <v>0</v>
      </c>
      <c r="BU99" t="str">
        <f>"9:00 AM"</f>
        <v>9:00 AM</v>
      </c>
      <c r="BV99" t="str">
        <f>"5:00 PM"</f>
        <v>5:00 PM</v>
      </c>
      <c r="BW99" t="s">
        <v>150</v>
      </c>
      <c r="BX99">
        <v>0</v>
      </c>
      <c r="BY99">
        <v>12</v>
      </c>
      <c r="BZ99" t="s">
        <v>111</v>
      </c>
      <c r="CB99" s="2" t="s">
        <v>3232</v>
      </c>
      <c r="CC99" t="s">
        <v>3225</v>
      </c>
      <c r="CE99" t="s">
        <v>115</v>
      </c>
      <c r="CF99" t="s">
        <v>117</v>
      </c>
      <c r="CG99" s="4">
        <v>96950</v>
      </c>
      <c r="CH99" s="3">
        <v>9.18</v>
      </c>
      <c r="CI99" s="3">
        <v>9.5</v>
      </c>
      <c r="CJ99" s="3">
        <v>13.77</v>
      </c>
      <c r="CK99" s="3">
        <v>14.25</v>
      </c>
      <c r="CL99" t="s">
        <v>131</v>
      </c>
      <c r="CN99" t="s">
        <v>132</v>
      </c>
      <c r="CP99" t="s">
        <v>111</v>
      </c>
      <c r="CQ99" t="s">
        <v>133</v>
      </c>
      <c r="CR99" t="s">
        <v>111</v>
      </c>
      <c r="CS99" t="s">
        <v>133</v>
      </c>
      <c r="CT99" t="s">
        <v>134</v>
      </c>
      <c r="CU99" t="s">
        <v>133</v>
      </c>
      <c r="CV99" t="s">
        <v>134</v>
      </c>
      <c r="CW99" t="s">
        <v>3233</v>
      </c>
      <c r="CX99" s="5">
        <v>16702358938</v>
      </c>
      <c r="CY99" t="s">
        <v>3229</v>
      </c>
      <c r="CZ99" t="s">
        <v>259</v>
      </c>
      <c r="DA99" t="s">
        <v>133</v>
      </c>
      <c r="DB99" t="s">
        <v>111</v>
      </c>
    </row>
    <row r="100" spans="1:111" ht="15" customHeight="1" x14ac:dyDescent="0.35">
      <c r="A100" t="s">
        <v>3373</v>
      </c>
      <c r="B100" t="s">
        <v>137</v>
      </c>
      <c r="C100" s="1">
        <v>44448.622131365744</v>
      </c>
      <c r="D100" s="1">
        <v>44484</v>
      </c>
      <c r="E100" t="s">
        <v>199</v>
      </c>
      <c r="F100" s="1">
        <v>44469.833333333336</v>
      </c>
      <c r="G100" t="s">
        <v>111</v>
      </c>
      <c r="H100" t="s">
        <v>111</v>
      </c>
      <c r="I100" t="s">
        <v>111</v>
      </c>
      <c r="J100" t="s">
        <v>3374</v>
      </c>
      <c r="K100" t="s">
        <v>134</v>
      </c>
      <c r="L100" t="s">
        <v>2683</v>
      </c>
      <c r="M100" t="s">
        <v>277</v>
      </c>
      <c r="N100" t="s">
        <v>140</v>
      </c>
      <c r="O100" t="s">
        <v>117</v>
      </c>
      <c r="P100" s="4">
        <v>96950</v>
      </c>
      <c r="Q100" t="s">
        <v>118</v>
      </c>
      <c r="R100" t="s">
        <v>134</v>
      </c>
      <c r="S100" s="5">
        <v>16702356623</v>
      </c>
      <c r="U100">
        <v>236116</v>
      </c>
      <c r="V100" t="s">
        <v>120</v>
      </c>
      <c r="X100" t="s">
        <v>3375</v>
      </c>
      <c r="Y100" t="s">
        <v>3376</v>
      </c>
      <c r="Z100" t="s">
        <v>134</v>
      </c>
      <c r="AA100" t="s">
        <v>168</v>
      </c>
      <c r="AB100" t="s">
        <v>2683</v>
      </c>
      <c r="AC100" t="s">
        <v>277</v>
      </c>
      <c r="AD100" t="s">
        <v>140</v>
      </c>
      <c r="AE100" t="s">
        <v>117</v>
      </c>
      <c r="AF100" s="4">
        <v>96950</v>
      </c>
      <c r="AG100" t="s">
        <v>118</v>
      </c>
      <c r="AH100" t="s">
        <v>134</v>
      </c>
      <c r="AI100" s="5">
        <v>16702356623</v>
      </c>
      <c r="AK100" t="s">
        <v>3377</v>
      </c>
      <c r="AL100" t="s">
        <v>962</v>
      </c>
      <c r="AM100" t="s">
        <v>963</v>
      </c>
      <c r="AN100" t="s">
        <v>964</v>
      </c>
      <c r="AO100" t="s">
        <v>965</v>
      </c>
      <c r="AP100" t="s">
        <v>966</v>
      </c>
      <c r="AQ100" t="s">
        <v>277</v>
      </c>
      <c r="AR100" t="s">
        <v>140</v>
      </c>
      <c r="AS100" t="s">
        <v>117</v>
      </c>
      <c r="AT100" s="4">
        <v>96950</v>
      </c>
      <c r="AU100" t="s">
        <v>118</v>
      </c>
      <c r="AV100" t="s">
        <v>134</v>
      </c>
      <c r="AW100" s="5">
        <v>16702331209</v>
      </c>
      <c r="AX100" t="s">
        <v>134</v>
      </c>
      <c r="AY100" t="s">
        <v>967</v>
      </c>
      <c r="AZ100" t="s">
        <v>968</v>
      </c>
      <c r="BA100" t="s">
        <v>117</v>
      </c>
      <c r="BB100" t="s">
        <v>969</v>
      </c>
      <c r="BC100" t="str">
        <f>"11-1021.00"</f>
        <v>11-1021.00</v>
      </c>
      <c r="BD100" t="s">
        <v>1545</v>
      </c>
      <c r="BE100" t="s">
        <v>3378</v>
      </c>
      <c r="BF100" t="s">
        <v>351</v>
      </c>
      <c r="BG100">
        <v>1</v>
      </c>
      <c r="BH100">
        <v>1</v>
      </c>
      <c r="BI100" s="1">
        <v>44471</v>
      </c>
      <c r="BJ100" s="1">
        <v>44835</v>
      </c>
      <c r="BK100" s="1">
        <v>44484</v>
      </c>
      <c r="BL100" s="1">
        <v>44835</v>
      </c>
      <c r="BM100">
        <v>40</v>
      </c>
      <c r="BN100">
        <v>0</v>
      </c>
      <c r="BO100">
        <v>8</v>
      </c>
      <c r="BP100">
        <v>8</v>
      </c>
      <c r="BQ100">
        <v>8</v>
      </c>
      <c r="BR100">
        <v>8</v>
      </c>
      <c r="BS100">
        <v>8</v>
      </c>
      <c r="BT100">
        <v>0</v>
      </c>
      <c r="BU100" t="str">
        <f>"8:00 AM"</f>
        <v>8:00 AM</v>
      </c>
      <c r="BV100" t="str">
        <f>"5:00 PM"</f>
        <v>5:00 PM</v>
      </c>
      <c r="BW100" t="s">
        <v>150</v>
      </c>
      <c r="BX100">
        <v>0</v>
      </c>
      <c r="BY100">
        <v>24</v>
      </c>
      <c r="BZ100" t="s">
        <v>133</v>
      </c>
      <c r="CA100">
        <v>1</v>
      </c>
      <c r="CB100" t="s">
        <v>542</v>
      </c>
      <c r="CC100" t="s">
        <v>2683</v>
      </c>
      <c r="CD100" t="s">
        <v>277</v>
      </c>
      <c r="CE100" t="s">
        <v>140</v>
      </c>
      <c r="CF100" t="s">
        <v>117</v>
      </c>
      <c r="CG100" s="4">
        <v>96950</v>
      </c>
      <c r="CH100" s="3">
        <v>21</v>
      </c>
      <c r="CI100" s="3">
        <v>21</v>
      </c>
      <c r="CJ100" s="3">
        <v>31.5</v>
      </c>
      <c r="CK100" s="3">
        <v>31.5</v>
      </c>
      <c r="CL100" t="s">
        <v>131</v>
      </c>
      <c r="CM100" t="s">
        <v>134</v>
      </c>
      <c r="CN100" t="s">
        <v>132</v>
      </c>
      <c r="CP100" t="s">
        <v>133</v>
      </c>
      <c r="CQ100" t="s">
        <v>133</v>
      </c>
      <c r="CR100" t="s">
        <v>133</v>
      </c>
      <c r="CS100" t="s">
        <v>133</v>
      </c>
      <c r="CT100" t="s">
        <v>134</v>
      </c>
      <c r="CU100" t="s">
        <v>133</v>
      </c>
      <c r="CV100" t="s">
        <v>134</v>
      </c>
      <c r="CW100" t="s">
        <v>134</v>
      </c>
      <c r="CX100" s="5">
        <v>16702356623</v>
      </c>
      <c r="CY100" t="s">
        <v>3377</v>
      </c>
      <c r="CZ100" t="s">
        <v>134</v>
      </c>
      <c r="DA100" t="s">
        <v>133</v>
      </c>
      <c r="DB100" t="s">
        <v>111</v>
      </c>
      <c r="DC100" t="s">
        <v>963</v>
      </c>
      <c r="DD100" t="s">
        <v>964</v>
      </c>
      <c r="DE100" t="s">
        <v>975</v>
      </c>
      <c r="DF100" t="s">
        <v>968</v>
      </c>
      <c r="DG100" t="s">
        <v>967</v>
      </c>
    </row>
    <row r="101" spans="1:111" ht="15" customHeight="1" x14ac:dyDescent="0.35">
      <c r="A101" t="s">
        <v>179</v>
      </c>
      <c r="B101" t="s">
        <v>159</v>
      </c>
      <c r="C101" s="1">
        <v>44418.031418402781</v>
      </c>
      <c r="D101" s="1">
        <v>44484</v>
      </c>
      <c r="E101" t="s">
        <v>110</v>
      </c>
      <c r="G101" t="s">
        <v>133</v>
      </c>
      <c r="H101" t="s">
        <v>111</v>
      </c>
      <c r="I101" t="s">
        <v>111</v>
      </c>
      <c r="J101" t="s">
        <v>180</v>
      </c>
      <c r="K101" t="s">
        <v>181</v>
      </c>
      <c r="L101" t="s">
        <v>182</v>
      </c>
      <c r="N101" t="s">
        <v>140</v>
      </c>
      <c r="O101" t="s">
        <v>117</v>
      </c>
      <c r="P101" s="4">
        <v>96950</v>
      </c>
      <c r="Q101" t="s">
        <v>118</v>
      </c>
      <c r="S101" s="5">
        <v>16702357717</v>
      </c>
      <c r="U101">
        <v>72251</v>
      </c>
      <c r="V101" t="s">
        <v>120</v>
      </c>
      <c r="X101" t="s">
        <v>183</v>
      </c>
      <c r="Y101" t="s">
        <v>184</v>
      </c>
      <c r="AA101" t="s">
        <v>168</v>
      </c>
      <c r="AB101" t="s">
        <v>182</v>
      </c>
      <c r="AD101" t="s">
        <v>140</v>
      </c>
      <c r="AE101" t="s">
        <v>117</v>
      </c>
      <c r="AF101" s="4">
        <v>96950</v>
      </c>
      <c r="AG101" t="s">
        <v>118</v>
      </c>
      <c r="AI101" s="5">
        <v>16702357717</v>
      </c>
      <c r="AK101" t="s">
        <v>185</v>
      </c>
      <c r="AL101" t="s">
        <v>186</v>
      </c>
      <c r="AM101" t="s">
        <v>187</v>
      </c>
      <c r="AN101" t="s">
        <v>188</v>
      </c>
      <c r="AP101" t="s">
        <v>189</v>
      </c>
      <c r="AR101" t="s">
        <v>140</v>
      </c>
      <c r="AS101" t="s">
        <v>117</v>
      </c>
      <c r="AT101" s="4">
        <v>96950</v>
      </c>
      <c r="AU101" t="s">
        <v>118</v>
      </c>
      <c r="AW101" s="5">
        <v>16702353403</v>
      </c>
      <c r="AY101" t="s">
        <v>190</v>
      </c>
      <c r="AZ101" t="s">
        <v>191</v>
      </c>
      <c r="BC101" t="str">
        <f>"35-3031.00"</f>
        <v>35-3031.00</v>
      </c>
      <c r="BD101" t="s">
        <v>192</v>
      </c>
      <c r="BE101" t="s">
        <v>193</v>
      </c>
      <c r="BF101" t="s">
        <v>194</v>
      </c>
      <c r="BG101">
        <v>2</v>
      </c>
      <c r="BI101" s="1">
        <v>44471</v>
      </c>
      <c r="BJ101" s="1">
        <v>45566</v>
      </c>
      <c r="BM101">
        <v>35</v>
      </c>
      <c r="BN101">
        <v>0</v>
      </c>
      <c r="BO101">
        <v>7</v>
      </c>
      <c r="BP101">
        <v>7</v>
      </c>
      <c r="BQ101">
        <v>7</v>
      </c>
      <c r="BR101">
        <v>7</v>
      </c>
      <c r="BS101">
        <v>7</v>
      </c>
      <c r="BT101">
        <v>0</v>
      </c>
      <c r="BU101" t="str">
        <f>"9:00 AM"</f>
        <v>9:00 AM</v>
      </c>
      <c r="BV101" t="str">
        <f>"5:00 PM"</f>
        <v>5:00 PM</v>
      </c>
      <c r="BW101" t="s">
        <v>150</v>
      </c>
      <c r="BX101">
        <v>0</v>
      </c>
      <c r="BY101">
        <v>12</v>
      </c>
      <c r="BZ101" t="s">
        <v>111</v>
      </c>
      <c r="CB101" t="s">
        <v>195</v>
      </c>
      <c r="CC101" t="s">
        <v>196</v>
      </c>
      <c r="CE101" t="s">
        <v>140</v>
      </c>
      <c r="CF101" t="s">
        <v>117</v>
      </c>
      <c r="CG101" s="4">
        <v>96950</v>
      </c>
      <c r="CH101" s="3">
        <v>7.78</v>
      </c>
      <c r="CI101" s="3">
        <v>7.78</v>
      </c>
      <c r="CJ101" s="3">
        <v>11.67</v>
      </c>
      <c r="CK101" s="3">
        <v>11.67</v>
      </c>
      <c r="CL101" t="s">
        <v>131</v>
      </c>
      <c r="CN101" t="s">
        <v>132</v>
      </c>
      <c r="CP101" t="s">
        <v>111</v>
      </c>
      <c r="CQ101" t="s">
        <v>133</v>
      </c>
      <c r="CR101" t="s">
        <v>111</v>
      </c>
      <c r="CS101" t="s">
        <v>133</v>
      </c>
      <c r="CT101" t="s">
        <v>134</v>
      </c>
      <c r="CU101" t="s">
        <v>133</v>
      </c>
      <c r="CV101" t="s">
        <v>134</v>
      </c>
      <c r="CW101" t="s">
        <v>197</v>
      </c>
      <c r="CX101" s="5">
        <v>16702357717</v>
      </c>
      <c r="CY101" t="s">
        <v>185</v>
      </c>
      <c r="CZ101" t="s">
        <v>134</v>
      </c>
      <c r="DA101" t="s">
        <v>133</v>
      </c>
      <c r="DB101" t="s">
        <v>111</v>
      </c>
    </row>
    <row r="102" spans="1:111" ht="15" customHeight="1" x14ac:dyDescent="0.35">
      <c r="A102" t="s">
        <v>1628</v>
      </c>
      <c r="B102" t="s">
        <v>159</v>
      </c>
      <c r="C102" s="1">
        <v>44425.975691666667</v>
      </c>
      <c r="D102" s="1">
        <v>44484</v>
      </c>
      <c r="E102" t="s">
        <v>110</v>
      </c>
      <c r="G102" t="s">
        <v>111</v>
      </c>
      <c r="H102" t="s">
        <v>111</v>
      </c>
      <c r="I102" t="s">
        <v>111</v>
      </c>
      <c r="J102" t="s">
        <v>160</v>
      </c>
      <c r="K102" t="s">
        <v>161</v>
      </c>
      <c r="L102" t="s">
        <v>162</v>
      </c>
      <c r="M102" t="s">
        <v>163</v>
      </c>
      <c r="N102" t="s">
        <v>140</v>
      </c>
      <c r="O102" t="s">
        <v>117</v>
      </c>
      <c r="P102" s="4">
        <v>96950</v>
      </c>
      <c r="Q102" t="s">
        <v>118</v>
      </c>
      <c r="R102" t="s">
        <v>164</v>
      </c>
      <c r="S102" s="5">
        <v>16703236877</v>
      </c>
      <c r="U102">
        <v>6216</v>
      </c>
      <c r="V102" t="s">
        <v>120</v>
      </c>
      <c r="X102" t="s">
        <v>165</v>
      </c>
      <c r="Y102" t="s">
        <v>166</v>
      </c>
      <c r="Z102" t="s">
        <v>167</v>
      </c>
      <c r="AA102" t="s">
        <v>168</v>
      </c>
      <c r="AB102" t="s">
        <v>169</v>
      </c>
      <c r="AD102" t="s">
        <v>170</v>
      </c>
      <c r="AE102" t="s">
        <v>171</v>
      </c>
      <c r="AF102" s="4">
        <v>96931</v>
      </c>
      <c r="AG102" t="s">
        <v>118</v>
      </c>
      <c r="AH102" t="s">
        <v>164</v>
      </c>
      <c r="AI102" s="5">
        <v>16716498746</v>
      </c>
      <c r="AJ102">
        <v>203</v>
      </c>
      <c r="AK102" t="s">
        <v>172</v>
      </c>
      <c r="BC102" t="str">
        <f>"29-1141.00"</f>
        <v>29-1141.00</v>
      </c>
      <c r="BD102" t="s">
        <v>909</v>
      </c>
      <c r="BE102" t="s">
        <v>910</v>
      </c>
      <c r="BF102" t="s">
        <v>911</v>
      </c>
      <c r="BG102">
        <v>8</v>
      </c>
      <c r="BI102" s="1">
        <v>44545</v>
      </c>
      <c r="BJ102" s="1">
        <v>44909</v>
      </c>
      <c r="BM102">
        <v>40</v>
      </c>
      <c r="BN102">
        <v>0</v>
      </c>
      <c r="BO102">
        <v>8</v>
      </c>
      <c r="BP102">
        <v>8</v>
      </c>
      <c r="BQ102">
        <v>8</v>
      </c>
      <c r="BR102">
        <v>8</v>
      </c>
      <c r="BS102">
        <v>5</v>
      </c>
      <c r="BT102">
        <v>3</v>
      </c>
      <c r="BU102" t="str">
        <f>"8:30 AM"</f>
        <v>8:30 AM</v>
      </c>
      <c r="BV102" t="str">
        <f>"5:30 PM"</f>
        <v>5:30 PM</v>
      </c>
      <c r="BW102" t="s">
        <v>129</v>
      </c>
      <c r="BX102">
        <v>0</v>
      </c>
      <c r="BY102">
        <v>0</v>
      </c>
      <c r="BZ102" t="s">
        <v>111</v>
      </c>
      <c r="CB102" s="2" t="s">
        <v>912</v>
      </c>
      <c r="CC102" t="s">
        <v>162</v>
      </c>
      <c r="CD102" t="s">
        <v>163</v>
      </c>
      <c r="CE102" t="s">
        <v>140</v>
      </c>
      <c r="CF102" t="s">
        <v>117</v>
      </c>
      <c r="CG102" s="4">
        <v>96950</v>
      </c>
      <c r="CH102" s="3">
        <v>21.83</v>
      </c>
      <c r="CI102" s="3">
        <v>21.83</v>
      </c>
      <c r="CL102" t="s">
        <v>131</v>
      </c>
      <c r="CN102" t="s">
        <v>132</v>
      </c>
      <c r="CP102" t="s">
        <v>111</v>
      </c>
      <c r="CQ102" t="s">
        <v>133</v>
      </c>
      <c r="CR102" t="s">
        <v>111</v>
      </c>
      <c r="CS102" t="s">
        <v>111</v>
      </c>
      <c r="CT102" t="s">
        <v>134</v>
      </c>
      <c r="CU102" t="s">
        <v>133</v>
      </c>
      <c r="CV102" t="s">
        <v>134</v>
      </c>
      <c r="CW102" t="s">
        <v>1629</v>
      </c>
      <c r="CX102" s="5">
        <v>16703236877</v>
      </c>
      <c r="CY102" t="s">
        <v>178</v>
      </c>
      <c r="CZ102" t="s">
        <v>134</v>
      </c>
      <c r="DA102" t="s">
        <v>133</v>
      </c>
      <c r="DB102" t="s">
        <v>111</v>
      </c>
    </row>
    <row r="103" spans="1:111" ht="15" customHeight="1" x14ac:dyDescent="0.35">
      <c r="A103" t="s">
        <v>3379</v>
      </c>
      <c r="B103" t="s">
        <v>159</v>
      </c>
      <c r="C103" s="1">
        <v>44426.057572453705</v>
      </c>
      <c r="D103" s="1">
        <v>44484</v>
      </c>
      <c r="E103" t="s">
        <v>110</v>
      </c>
      <c r="G103" t="s">
        <v>111</v>
      </c>
      <c r="H103" t="s">
        <v>111</v>
      </c>
      <c r="I103" t="s">
        <v>111</v>
      </c>
      <c r="J103" t="s">
        <v>559</v>
      </c>
      <c r="K103" t="s">
        <v>701</v>
      </c>
      <c r="L103" t="s">
        <v>162</v>
      </c>
      <c r="M103" t="s">
        <v>702</v>
      </c>
      <c r="N103" t="s">
        <v>140</v>
      </c>
      <c r="O103" t="s">
        <v>117</v>
      </c>
      <c r="P103" s="4">
        <v>96950</v>
      </c>
      <c r="Q103" t="s">
        <v>118</v>
      </c>
      <c r="R103" t="s">
        <v>164</v>
      </c>
      <c r="S103" s="5">
        <v>16703236877</v>
      </c>
      <c r="U103">
        <v>62161</v>
      </c>
      <c r="V103" t="s">
        <v>120</v>
      </c>
      <c r="X103" t="s">
        <v>165</v>
      </c>
      <c r="Y103" t="s">
        <v>166</v>
      </c>
      <c r="Z103" t="s">
        <v>167</v>
      </c>
      <c r="AA103" t="s">
        <v>168</v>
      </c>
      <c r="AB103" t="s">
        <v>169</v>
      </c>
      <c r="AD103" t="s">
        <v>170</v>
      </c>
      <c r="AE103" t="s">
        <v>171</v>
      </c>
      <c r="AF103" s="4">
        <v>96931</v>
      </c>
      <c r="AG103" t="s">
        <v>118</v>
      </c>
      <c r="AH103" t="s">
        <v>164</v>
      </c>
      <c r="AI103" s="5">
        <v>16716498746</v>
      </c>
      <c r="AJ103">
        <v>203</v>
      </c>
      <c r="AK103" t="s">
        <v>172</v>
      </c>
      <c r="BC103" t="str">
        <f>"29-1141.00"</f>
        <v>29-1141.00</v>
      </c>
      <c r="BD103" t="s">
        <v>909</v>
      </c>
      <c r="BE103" t="s">
        <v>1038</v>
      </c>
      <c r="BF103" t="s">
        <v>911</v>
      </c>
      <c r="BG103">
        <v>8</v>
      </c>
      <c r="BI103" s="1">
        <v>44545</v>
      </c>
      <c r="BJ103" s="1">
        <v>44909</v>
      </c>
      <c r="BM103">
        <v>40</v>
      </c>
      <c r="BN103">
        <v>0</v>
      </c>
      <c r="BO103">
        <v>8</v>
      </c>
      <c r="BP103">
        <v>8</v>
      </c>
      <c r="BQ103">
        <v>8</v>
      </c>
      <c r="BR103">
        <v>8</v>
      </c>
      <c r="BS103">
        <v>5</v>
      </c>
      <c r="BT103">
        <v>3</v>
      </c>
      <c r="BU103" t="str">
        <f>"8:30 AM"</f>
        <v>8:30 AM</v>
      </c>
      <c r="BV103" t="str">
        <f>"5:30 PM"</f>
        <v>5:30 PM</v>
      </c>
      <c r="BW103" t="s">
        <v>129</v>
      </c>
      <c r="BX103">
        <v>0</v>
      </c>
      <c r="BY103">
        <v>0</v>
      </c>
      <c r="BZ103" t="s">
        <v>111</v>
      </c>
      <c r="CB103" s="2" t="s">
        <v>912</v>
      </c>
      <c r="CC103" t="s">
        <v>162</v>
      </c>
      <c r="CD103" t="s">
        <v>702</v>
      </c>
      <c r="CE103" t="s">
        <v>140</v>
      </c>
      <c r="CF103" t="s">
        <v>117</v>
      </c>
      <c r="CG103" s="4">
        <v>96950</v>
      </c>
      <c r="CH103" s="3">
        <v>45406.400000000001</v>
      </c>
      <c r="CI103" s="3">
        <v>45406.400000000001</v>
      </c>
      <c r="CL103" t="s">
        <v>913</v>
      </c>
      <c r="CN103" t="s">
        <v>132</v>
      </c>
      <c r="CP103" t="s">
        <v>111</v>
      </c>
      <c r="CQ103" t="s">
        <v>133</v>
      </c>
      <c r="CR103" t="s">
        <v>111</v>
      </c>
      <c r="CS103" t="s">
        <v>111</v>
      </c>
      <c r="CT103" t="s">
        <v>134</v>
      </c>
      <c r="CU103" t="s">
        <v>133</v>
      </c>
      <c r="CV103" t="s">
        <v>134</v>
      </c>
      <c r="CW103" t="s">
        <v>177</v>
      </c>
      <c r="CX103" s="5">
        <v>16703236877</v>
      </c>
      <c r="CY103" t="s">
        <v>178</v>
      </c>
      <c r="CZ103" t="s">
        <v>134</v>
      </c>
      <c r="DA103" t="s">
        <v>133</v>
      </c>
      <c r="DB103" t="s">
        <v>111</v>
      </c>
    </row>
    <row r="104" spans="1:111" ht="15" customHeight="1" x14ac:dyDescent="0.35">
      <c r="A104" t="s">
        <v>3234</v>
      </c>
      <c r="B104" t="s">
        <v>137</v>
      </c>
      <c r="C104" s="1">
        <v>44391.089278819447</v>
      </c>
      <c r="D104" s="1">
        <v>44487</v>
      </c>
      <c r="E104" t="s">
        <v>110</v>
      </c>
      <c r="G104" t="s">
        <v>111</v>
      </c>
      <c r="H104" t="s">
        <v>111</v>
      </c>
      <c r="I104" t="s">
        <v>111</v>
      </c>
      <c r="J104" t="s">
        <v>2311</v>
      </c>
      <c r="L104" t="s">
        <v>3235</v>
      </c>
      <c r="M104" t="s">
        <v>3236</v>
      </c>
      <c r="N104" t="s">
        <v>115</v>
      </c>
      <c r="O104" t="s">
        <v>117</v>
      </c>
      <c r="P104" s="4">
        <v>96950</v>
      </c>
      <c r="Q104" t="s">
        <v>118</v>
      </c>
      <c r="R104" t="s">
        <v>134</v>
      </c>
      <c r="S104" s="5">
        <v>16702346526</v>
      </c>
      <c r="U104">
        <v>56132</v>
      </c>
      <c r="V104" t="s">
        <v>120</v>
      </c>
      <c r="X104" t="s">
        <v>3237</v>
      </c>
      <c r="Y104" t="s">
        <v>3238</v>
      </c>
      <c r="Z104" t="s">
        <v>3239</v>
      </c>
      <c r="AA104" t="s">
        <v>1547</v>
      </c>
      <c r="AB104" t="s">
        <v>3235</v>
      </c>
      <c r="AC104" t="s">
        <v>3236</v>
      </c>
      <c r="AD104" t="s">
        <v>115</v>
      </c>
      <c r="AE104" t="s">
        <v>117</v>
      </c>
      <c r="AF104" s="4">
        <v>96950</v>
      </c>
      <c r="AG104" t="s">
        <v>118</v>
      </c>
      <c r="AH104" t="s">
        <v>134</v>
      </c>
      <c r="AI104" s="5">
        <v>16702346526</v>
      </c>
      <c r="AK104" t="s">
        <v>3240</v>
      </c>
      <c r="BC104" t="str">
        <f>"49-9071.00"</f>
        <v>49-9071.00</v>
      </c>
      <c r="BD104" t="s">
        <v>147</v>
      </c>
      <c r="BE104" t="s">
        <v>3241</v>
      </c>
      <c r="BF104" t="s">
        <v>3242</v>
      </c>
      <c r="BG104">
        <v>10</v>
      </c>
      <c r="BH104">
        <v>10</v>
      </c>
      <c r="BI104" s="1">
        <v>44470</v>
      </c>
      <c r="BJ104" s="1">
        <v>44834</v>
      </c>
      <c r="BK104" s="1">
        <v>44487</v>
      </c>
      <c r="BL104" s="1">
        <v>44834</v>
      </c>
      <c r="BM104">
        <v>40</v>
      </c>
      <c r="BN104">
        <v>0</v>
      </c>
      <c r="BO104">
        <v>8</v>
      </c>
      <c r="BP104">
        <v>8</v>
      </c>
      <c r="BQ104">
        <v>8</v>
      </c>
      <c r="BR104">
        <v>8</v>
      </c>
      <c r="BS104">
        <v>8</v>
      </c>
      <c r="BT104">
        <v>0</v>
      </c>
      <c r="BU104" t="str">
        <f>"8:00 AM"</f>
        <v>8:00 AM</v>
      </c>
      <c r="BV104" t="str">
        <f>"5:00 AM"</f>
        <v>5:00 AM</v>
      </c>
      <c r="BW104" t="s">
        <v>150</v>
      </c>
      <c r="BX104">
        <v>0</v>
      </c>
      <c r="BY104">
        <v>12</v>
      </c>
      <c r="BZ104" t="s">
        <v>111</v>
      </c>
      <c r="CB104" t="s">
        <v>3243</v>
      </c>
      <c r="CC104" t="s">
        <v>3235</v>
      </c>
      <c r="CD104" t="s">
        <v>3236</v>
      </c>
      <c r="CE104" t="s">
        <v>115</v>
      </c>
      <c r="CF104" t="s">
        <v>117</v>
      </c>
      <c r="CG104" s="4">
        <v>96950</v>
      </c>
      <c r="CH104" s="3">
        <v>8.7100000000000009</v>
      </c>
      <c r="CI104" s="3">
        <v>8.7100000000000009</v>
      </c>
      <c r="CJ104" s="3">
        <v>13.06</v>
      </c>
      <c r="CK104" s="3">
        <v>13.06</v>
      </c>
      <c r="CL104" t="s">
        <v>131</v>
      </c>
      <c r="CM104" t="s">
        <v>670</v>
      </c>
      <c r="CN104" t="s">
        <v>132</v>
      </c>
      <c r="CP104" t="s">
        <v>133</v>
      </c>
      <c r="CQ104" t="s">
        <v>133</v>
      </c>
      <c r="CR104" t="s">
        <v>111</v>
      </c>
      <c r="CS104" t="s">
        <v>133</v>
      </c>
      <c r="CT104" t="s">
        <v>134</v>
      </c>
      <c r="CU104" t="s">
        <v>133</v>
      </c>
      <c r="CV104" t="s">
        <v>134</v>
      </c>
      <c r="CW104" t="s">
        <v>670</v>
      </c>
      <c r="CX104" s="5">
        <v>16704836526</v>
      </c>
      <c r="CY104" t="s">
        <v>2317</v>
      </c>
      <c r="CZ104" t="s">
        <v>134</v>
      </c>
      <c r="DA104" t="s">
        <v>133</v>
      </c>
      <c r="DB104" t="s">
        <v>111</v>
      </c>
    </row>
    <row r="105" spans="1:111" ht="15" customHeight="1" x14ac:dyDescent="0.35">
      <c r="A105" t="s">
        <v>3578</v>
      </c>
      <c r="B105" t="s">
        <v>137</v>
      </c>
      <c r="C105" s="1">
        <v>44409.867034953706</v>
      </c>
      <c r="D105" s="1">
        <v>44487</v>
      </c>
      <c r="E105" t="s">
        <v>110</v>
      </c>
      <c r="G105" t="s">
        <v>111</v>
      </c>
      <c r="H105" t="s">
        <v>111</v>
      </c>
      <c r="I105" t="s">
        <v>111</v>
      </c>
      <c r="J105" t="s">
        <v>3579</v>
      </c>
      <c r="K105" t="s">
        <v>3580</v>
      </c>
      <c r="L105" t="s">
        <v>3581</v>
      </c>
      <c r="N105" t="s">
        <v>534</v>
      </c>
      <c r="O105" t="s">
        <v>117</v>
      </c>
      <c r="P105" s="4">
        <v>96950</v>
      </c>
      <c r="Q105" t="s">
        <v>118</v>
      </c>
      <c r="R105" t="s">
        <v>117</v>
      </c>
      <c r="S105" s="5">
        <v>16704830118</v>
      </c>
      <c r="U105">
        <v>711120</v>
      </c>
      <c r="V105" t="s">
        <v>120</v>
      </c>
      <c r="X105" t="s">
        <v>3582</v>
      </c>
      <c r="Y105" t="s">
        <v>3583</v>
      </c>
      <c r="AA105" t="s">
        <v>763</v>
      </c>
      <c r="AB105" t="s">
        <v>3584</v>
      </c>
      <c r="AD105" t="s">
        <v>534</v>
      </c>
      <c r="AE105" t="s">
        <v>117</v>
      </c>
      <c r="AF105" s="4">
        <v>96950</v>
      </c>
      <c r="AG105" t="s">
        <v>118</v>
      </c>
      <c r="AI105" s="5">
        <v>16704830118</v>
      </c>
      <c r="AK105" t="s">
        <v>3585</v>
      </c>
      <c r="BC105" t="str">
        <f>"39-9031.00"</f>
        <v>39-9031.00</v>
      </c>
      <c r="BD105" t="s">
        <v>3586</v>
      </c>
      <c r="BE105" t="s">
        <v>3587</v>
      </c>
      <c r="BF105" t="s">
        <v>3588</v>
      </c>
      <c r="BG105">
        <v>2</v>
      </c>
      <c r="BH105">
        <v>2</v>
      </c>
      <c r="BI105" s="1">
        <v>44501</v>
      </c>
      <c r="BJ105" s="1">
        <v>44865</v>
      </c>
      <c r="BK105" s="1">
        <v>44501</v>
      </c>
      <c r="BL105" s="1">
        <v>44865</v>
      </c>
      <c r="BM105">
        <v>35</v>
      </c>
      <c r="BN105">
        <v>5</v>
      </c>
      <c r="BO105">
        <v>6</v>
      </c>
      <c r="BP105">
        <v>0</v>
      </c>
      <c r="BQ105">
        <v>6</v>
      </c>
      <c r="BR105">
        <v>6</v>
      </c>
      <c r="BS105">
        <v>6</v>
      </c>
      <c r="BT105">
        <v>6</v>
      </c>
      <c r="BU105" t="str">
        <f>"2:00 PM"</f>
        <v>2:00 PM</v>
      </c>
      <c r="BV105" t="str">
        <f>"8:00 PM"</f>
        <v>8:00 PM</v>
      </c>
      <c r="BW105" t="s">
        <v>150</v>
      </c>
      <c r="BX105">
        <v>0</v>
      </c>
      <c r="BY105">
        <v>12</v>
      </c>
      <c r="BZ105" t="s">
        <v>111</v>
      </c>
      <c r="CB105" t="s">
        <v>3589</v>
      </c>
      <c r="CC105" t="s">
        <v>3581</v>
      </c>
      <c r="CE105" t="s">
        <v>534</v>
      </c>
      <c r="CF105" t="s">
        <v>117</v>
      </c>
      <c r="CG105" s="4">
        <v>96950</v>
      </c>
      <c r="CH105" s="3">
        <v>10.34</v>
      </c>
      <c r="CI105" s="3">
        <v>10.34</v>
      </c>
      <c r="CJ105" s="3">
        <v>15.51</v>
      </c>
      <c r="CK105" s="3">
        <v>15.51</v>
      </c>
      <c r="CL105" t="s">
        <v>131</v>
      </c>
      <c r="CN105" t="s">
        <v>132</v>
      </c>
      <c r="CP105" t="s">
        <v>111</v>
      </c>
      <c r="CQ105" t="s">
        <v>133</v>
      </c>
      <c r="CR105" t="s">
        <v>133</v>
      </c>
      <c r="CS105" t="s">
        <v>133</v>
      </c>
      <c r="CT105" t="s">
        <v>134</v>
      </c>
      <c r="CU105" t="s">
        <v>133</v>
      </c>
      <c r="CV105" t="s">
        <v>134</v>
      </c>
      <c r="CW105" t="s">
        <v>3590</v>
      </c>
      <c r="CX105" s="5">
        <v>16706704830</v>
      </c>
      <c r="CY105" t="s">
        <v>3585</v>
      </c>
      <c r="CZ105" t="s">
        <v>247</v>
      </c>
      <c r="DA105" t="s">
        <v>133</v>
      </c>
      <c r="DB105" t="s">
        <v>111</v>
      </c>
    </row>
    <row r="106" spans="1:111" ht="15" customHeight="1" x14ac:dyDescent="0.35">
      <c r="A106" t="s">
        <v>1508</v>
      </c>
      <c r="B106" t="s">
        <v>137</v>
      </c>
      <c r="C106" s="1">
        <v>44426.058906828701</v>
      </c>
      <c r="D106" s="1">
        <v>44487</v>
      </c>
      <c r="E106" t="s">
        <v>110</v>
      </c>
      <c r="G106" t="s">
        <v>111</v>
      </c>
      <c r="H106" t="s">
        <v>111</v>
      </c>
      <c r="I106" t="s">
        <v>111</v>
      </c>
      <c r="J106" t="s">
        <v>559</v>
      </c>
      <c r="K106" t="s">
        <v>701</v>
      </c>
      <c r="L106" t="s">
        <v>162</v>
      </c>
      <c r="M106" t="s">
        <v>702</v>
      </c>
      <c r="N106" t="s">
        <v>140</v>
      </c>
      <c r="O106" t="s">
        <v>117</v>
      </c>
      <c r="P106" s="4">
        <v>96950</v>
      </c>
      <c r="Q106" t="s">
        <v>118</v>
      </c>
      <c r="R106" t="s">
        <v>164</v>
      </c>
      <c r="S106" s="5">
        <v>16703236877</v>
      </c>
      <c r="U106">
        <v>62161</v>
      </c>
      <c r="V106" t="s">
        <v>120</v>
      </c>
      <c r="X106" t="s">
        <v>165</v>
      </c>
      <c r="Y106" t="s">
        <v>166</v>
      </c>
      <c r="Z106" t="s">
        <v>167</v>
      </c>
      <c r="AA106" t="s">
        <v>168</v>
      </c>
      <c r="AB106" t="s">
        <v>169</v>
      </c>
      <c r="AD106" t="s">
        <v>170</v>
      </c>
      <c r="AE106" t="s">
        <v>171</v>
      </c>
      <c r="AF106" s="4">
        <v>96931</v>
      </c>
      <c r="AG106" t="s">
        <v>118</v>
      </c>
      <c r="AH106" t="s">
        <v>164</v>
      </c>
      <c r="AI106" s="5">
        <v>16716498746</v>
      </c>
      <c r="AJ106">
        <v>203</v>
      </c>
      <c r="AK106" t="s">
        <v>172</v>
      </c>
      <c r="BC106" t="str">
        <f>"29-1123.00"</f>
        <v>29-1123.00</v>
      </c>
      <c r="BD106" t="s">
        <v>1488</v>
      </c>
      <c r="BE106" t="s">
        <v>1509</v>
      </c>
      <c r="BF106" t="s">
        <v>1490</v>
      </c>
      <c r="BG106">
        <v>3</v>
      </c>
      <c r="BH106">
        <v>3</v>
      </c>
      <c r="BI106" s="1">
        <v>44545</v>
      </c>
      <c r="BJ106" s="1">
        <v>44909</v>
      </c>
      <c r="BK106" s="1">
        <v>44545</v>
      </c>
      <c r="BL106" s="1">
        <v>44909</v>
      </c>
      <c r="BM106">
        <v>40</v>
      </c>
      <c r="BN106">
        <v>0</v>
      </c>
      <c r="BO106">
        <v>8</v>
      </c>
      <c r="BP106">
        <v>8</v>
      </c>
      <c r="BQ106">
        <v>8</v>
      </c>
      <c r="BR106">
        <v>8</v>
      </c>
      <c r="BS106">
        <v>5</v>
      </c>
      <c r="BT106">
        <v>3</v>
      </c>
      <c r="BU106" t="str">
        <f>"8:30 AM"</f>
        <v>8:30 AM</v>
      </c>
      <c r="BV106" t="str">
        <f>"5:30 PM"</f>
        <v>5:30 PM</v>
      </c>
      <c r="BW106" t="s">
        <v>504</v>
      </c>
      <c r="BX106">
        <v>0</v>
      </c>
      <c r="BY106">
        <v>0</v>
      </c>
      <c r="BZ106" t="s">
        <v>111</v>
      </c>
      <c r="CB106" s="2" t="s">
        <v>1510</v>
      </c>
      <c r="CC106" t="s">
        <v>162</v>
      </c>
      <c r="CD106" t="s">
        <v>702</v>
      </c>
      <c r="CE106" t="s">
        <v>140</v>
      </c>
      <c r="CF106" t="s">
        <v>117</v>
      </c>
      <c r="CG106" s="4">
        <v>96950</v>
      </c>
      <c r="CH106" s="3">
        <v>89377.600000000006</v>
      </c>
      <c r="CI106" s="3">
        <v>89377.600000000006</v>
      </c>
      <c r="CL106" t="s">
        <v>913</v>
      </c>
      <c r="CN106" t="s">
        <v>132</v>
      </c>
      <c r="CP106" t="s">
        <v>111</v>
      </c>
      <c r="CQ106" t="s">
        <v>133</v>
      </c>
      <c r="CR106" t="s">
        <v>111</v>
      </c>
      <c r="CS106" t="s">
        <v>111</v>
      </c>
      <c r="CT106" t="s">
        <v>134</v>
      </c>
      <c r="CU106" t="s">
        <v>133</v>
      </c>
      <c r="CV106" t="s">
        <v>134</v>
      </c>
      <c r="CW106" t="s">
        <v>177</v>
      </c>
      <c r="CX106" s="5">
        <v>16703236877</v>
      </c>
      <c r="CY106" t="s">
        <v>178</v>
      </c>
      <c r="CZ106" t="s">
        <v>134</v>
      </c>
      <c r="DA106" t="s">
        <v>133</v>
      </c>
      <c r="DB106" t="s">
        <v>111</v>
      </c>
    </row>
    <row r="107" spans="1:111" ht="15" customHeight="1" x14ac:dyDescent="0.35">
      <c r="A107" t="s">
        <v>3591</v>
      </c>
      <c r="B107" t="s">
        <v>137</v>
      </c>
      <c r="C107" s="1">
        <v>44426.068985648148</v>
      </c>
      <c r="D107" s="1">
        <v>44487</v>
      </c>
      <c r="E107" t="s">
        <v>110</v>
      </c>
      <c r="G107" t="s">
        <v>111</v>
      </c>
      <c r="H107" t="s">
        <v>111</v>
      </c>
      <c r="I107" t="s">
        <v>111</v>
      </c>
      <c r="J107" t="s">
        <v>559</v>
      </c>
      <c r="K107" t="s">
        <v>701</v>
      </c>
      <c r="L107" t="s">
        <v>162</v>
      </c>
      <c r="M107" t="s">
        <v>702</v>
      </c>
      <c r="N107" t="s">
        <v>140</v>
      </c>
      <c r="O107" t="s">
        <v>117</v>
      </c>
      <c r="P107" s="4">
        <v>96950</v>
      </c>
      <c r="Q107" t="s">
        <v>118</v>
      </c>
      <c r="R107" t="s">
        <v>3592</v>
      </c>
      <c r="S107" s="5">
        <v>16703236877</v>
      </c>
      <c r="U107">
        <v>62161</v>
      </c>
      <c r="V107" t="s">
        <v>120</v>
      </c>
      <c r="X107" t="s">
        <v>165</v>
      </c>
      <c r="Y107" t="s">
        <v>166</v>
      </c>
      <c r="Z107" t="s">
        <v>167</v>
      </c>
      <c r="AA107" t="s">
        <v>168</v>
      </c>
      <c r="AB107" t="s">
        <v>169</v>
      </c>
      <c r="AD107" t="s">
        <v>170</v>
      </c>
      <c r="AE107" t="s">
        <v>171</v>
      </c>
      <c r="AF107" s="4">
        <v>96931</v>
      </c>
      <c r="AG107" t="s">
        <v>118</v>
      </c>
      <c r="AH107" t="s">
        <v>164</v>
      </c>
      <c r="AI107" s="5">
        <v>16716498746</v>
      </c>
      <c r="AJ107">
        <v>203</v>
      </c>
      <c r="AK107" t="s">
        <v>172</v>
      </c>
      <c r="BC107" t="str">
        <f>"31-2022.00"</f>
        <v>31-2022.00</v>
      </c>
      <c r="BD107" t="s">
        <v>173</v>
      </c>
      <c r="BE107" t="s">
        <v>3593</v>
      </c>
      <c r="BF107" t="s">
        <v>175</v>
      </c>
      <c r="BG107">
        <v>4</v>
      </c>
      <c r="BH107">
        <v>4</v>
      </c>
      <c r="BI107" s="1">
        <v>44545</v>
      </c>
      <c r="BJ107" s="1">
        <v>44909</v>
      </c>
      <c r="BK107" s="1">
        <v>44545</v>
      </c>
      <c r="BL107" s="1">
        <v>44909</v>
      </c>
      <c r="BM107">
        <v>40</v>
      </c>
      <c r="BN107">
        <v>0</v>
      </c>
      <c r="BO107">
        <v>8</v>
      </c>
      <c r="BP107">
        <v>8</v>
      </c>
      <c r="BQ107">
        <v>8</v>
      </c>
      <c r="BR107">
        <v>8</v>
      </c>
      <c r="BS107">
        <v>5</v>
      </c>
      <c r="BT107">
        <v>3</v>
      </c>
      <c r="BU107" t="str">
        <f>"8:30 AM"</f>
        <v>8:30 AM</v>
      </c>
      <c r="BV107" t="str">
        <f>"5:30 PM"</f>
        <v>5:30 PM</v>
      </c>
      <c r="BW107" t="s">
        <v>153</v>
      </c>
      <c r="BX107">
        <v>0</v>
      </c>
      <c r="BY107">
        <v>6</v>
      </c>
      <c r="BZ107" t="s">
        <v>111</v>
      </c>
      <c r="CB107" s="2" t="s">
        <v>176</v>
      </c>
      <c r="CC107" t="s">
        <v>162</v>
      </c>
      <c r="CD107" t="s">
        <v>702</v>
      </c>
      <c r="CE107" t="s">
        <v>140</v>
      </c>
      <c r="CF107" t="s">
        <v>117</v>
      </c>
      <c r="CG107" s="4">
        <v>96950</v>
      </c>
      <c r="CH107" s="3">
        <v>9.69</v>
      </c>
      <c r="CI107" s="3">
        <v>9.69</v>
      </c>
      <c r="CJ107" s="3">
        <v>14.53</v>
      </c>
      <c r="CK107" s="3">
        <v>14.53</v>
      </c>
      <c r="CL107" t="s">
        <v>131</v>
      </c>
      <c r="CN107" t="s">
        <v>132</v>
      </c>
      <c r="CP107" t="s">
        <v>111</v>
      </c>
      <c r="CQ107" t="s">
        <v>133</v>
      </c>
      <c r="CR107" t="s">
        <v>111</v>
      </c>
      <c r="CS107" t="s">
        <v>133</v>
      </c>
      <c r="CT107" t="s">
        <v>134</v>
      </c>
      <c r="CU107" t="s">
        <v>133</v>
      </c>
      <c r="CV107" t="s">
        <v>134</v>
      </c>
      <c r="CW107" t="s">
        <v>177</v>
      </c>
      <c r="CX107" s="5">
        <v>16703236877</v>
      </c>
      <c r="CY107" t="s">
        <v>178</v>
      </c>
      <c r="CZ107" t="s">
        <v>134</v>
      </c>
      <c r="DA107" t="s">
        <v>133</v>
      </c>
      <c r="DB107" t="s">
        <v>111</v>
      </c>
    </row>
    <row r="108" spans="1:111" ht="15" customHeight="1" x14ac:dyDescent="0.35">
      <c r="A108" t="s">
        <v>3475</v>
      </c>
      <c r="B108" t="s">
        <v>137</v>
      </c>
      <c r="C108" s="1">
        <v>44426.072205092591</v>
      </c>
      <c r="D108" s="1">
        <v>44487</v>
      </c>
      <c r="E108" t="s">
        <v>110</v>
      </c>
      <c r="G108" t="s">
        <v>111</v>
      </c>
      <c r="H108" t="s">
        <v>111</v>
      </c>
      <c r="I108" t="s">
        <v>111</v>
      </c>
      <c r="J108" t="s">
        <v>3476</v>
      </c>
      <c r="K108" t="s">
        <v>701</v>
      </c>
      <c r="L108" t="s">
        <v>162</v>
      </c>
      <c r="M108" t="s">
        <v>702</v>
      </c>
      <c r="N108" t="s">
        <v>140</v>
      </c>
      <c r="O108" t="s">
        <v>117</v>
      </c>
      <c r="P108" s="4">
        <v>96950</v>
      </c>
      <c r="Q108" t="s">
        <v>118</v>
      </c>
      <c r="R108" t="s">
        <v>164</v>
      </c>
      <c r="S108" s="5">
        <v>16703236877</v>
      </c>
      <c r="U108">
        <v>6216</v>
      </c>
      <c r="V108" t="s">
        <v>120</v>
      </c>
      <c r="X108" t="s">
        <v>165</v>
      </c>
      <c r="Y108" t="s">
        <v>166</v>
      </c>
      <c r="Z108" t="s">
        <v>167</v>
      </c>
      <c r="AA108" t="s">
        <v>168</v>
      </c>
      <c r="AB108" t="s">
        <v>169</v>
      </c>
      <c r="AD108" t="s">
        <v>170</v>
      </c>
      <c r="AE108" t="s">
        <v>171</v>
      </c>
      <c r="AF108" s="4">
        <v>96931</v>
      </c>
      <c r="AG108" t="s">
        <v>118</v>
      </c>
      <c r="AH108" t="s">
        <v>164</v>
      </c>
      <c r="AI108" s="5">
        <v>16716498746</v>
      </c>
      <c r="AJ108">
        <v>203</v>
      </c>
      <c r="AK108" t="s">
        <v>172</v>
      </c>
      <c r="BC108" t="str">
        <f>"31-1014.00"</f>
        <v>31-1014.00</v>
      </c>
      <c r="BD108" t="s">
        <v>651</v>
      </c>
      <c r="BE108" t="s">
        <v>3477</v>
      </c>
      <c r="BF108" t="s">
        <v>2690</v>
      </c>
      <c r="BG108">
        <v>4</v>
      </c>
      <c r="BH108">
        <v>4</v>
      </c>
      <c r="BI108" s="1">
        <v>44545</v>
      </c>
      <c r="BJ108" s="1">
        <v>44909</v>
      </c>
      <c r="BK108" s="1">
        <v>44545</v>
      </c>
      <c r="BL108" s="1">
        <v>44909</v>
      </c>
      <c r="BM108">
        <v>40</v>
      </c>
      <c r="BN108">
        <v>0</v>
      </c>
      <c r="BO108">
        <v>8</v>
      </c>
      <c r="BP108">
        <v>8</v>
      </c>
      <c r="BQ108">
        <v>8</v>
      </c>
      <c r="BR108">
        <v>8</v>
      </c>
      <c r="BS108">
        <v>5</v>
      </c>
      <c r="BT108">
        <v>3</v>
      </c>
      <c r="BU108" t="str">
        <f>"8:30 AM"</f>
        <v>8:30 AM</v>
      </c>
      <c r="BV108" t="str">
        <f>"5:30 PM"</f>
        <v>5:30 PM</v>
      </c>
      <c r="BW108" t="s">
        <v>153</v>
      </c>
      <c r="BX108">
        <v>0</v>
      </c>
      <c r="BY108">
        <v>12</v>
      </c>
      <c r="BZ108" t="s">
        <v>111</v>
      </c>
      <c r="CB108" t="s">
        <v>2691</v>
      </c>
      <c r="CC108" t="s">
        <v>162</v>
      </c>
      <c r="CD108" t="s">
        <v>702</v>
      </c>
      <c r="CE108" t="s">
        <v>140</v>
      </c>
      <c r="CF108" t="s">
        <v>117</v>
      </c>
      <c r="CG108" s="4">
        <v>96950</v>
      </c>
      <c r="CH108" s="3">
        <v>11.91</v>
      </c>
      <c r="CI108" s="3">
        <v>11.91</v>
      </c>
      <c r="CJ108" s="3">
        <v>17.86</v>
      </c>
      <c r="CK108" s="3">
        <v>17.86</v>
      </c>
      <c r="CL108" t="s">
        <v>131</v>
      </c>
      <c r="CN108" t="s">
        <v>132</v>
      </c>
      <c r="CP108" t="s">
        <v>111</v>
      </c>
      <c r="CQ108" t="s">
        <v>133</v>
      </c>
      <c r="CR108" t="s">
        <v>111</v>
      </c>
      <c r="CS108" t="s">
        <v>133</v>
      </c>
      <c r="CT108" t="s">
        <v>134</v>
      </c>
      <c r="CU108" t="s">
        <v>133</v>
      </c>
      <c r="CV108" t="s">
        <v>134</v>
      </c>
      <c r="CW108" t="s">
        <v>3478</v>
      </c>
      <c r="CX108" s="5">
        <v>16703236877</v>
      </c>
      <c r="CY108" t="s">
        <v>178</v>
      </c>
      <c r="CZ108" t="s">
        <v>134</v>
      </c>
      <c r="DA108" t="s">
        <v>133</v>
      </c>
      <c r="DB108" t="s">
        <v>111</v>
      </c>
    </row>
    <row r="109" spans="1:111" ht="15" customHeight="1" x14ac:dyDescent="0.35">
      <c r="A109" t="s">
        <v>3874</v>
      </c>
      <c r="B109" t="s">
        <v>137</v>
      </c>
      <c r="C109" s="1">
        <v>44426.122576967595</v>
      </c>
      <c r="D109" s="1">
        <v>44487</v>
      </c>
      <c r="E109" t="s">
        <v>199</v>
      </c>
      <c r="F109" s="1">
        <v>44468.833333333336</v>
      </c>
      <c r="G109" t="s">
        <v>111</v>
      </c>
      <c r="H109" t="s">
        <v>111</v>
      </c>
      <c r="I109" t="s">
        <v>111</v>
      </c>
      <c r="J109" t="s">
        <v>160</v>
      </c>
      <c r="K109" t="s">
        <v>161</v>
      </c>
      <c r="L109" t="s">
        <v>162</v>
      </c>
      <c r="M109" t="s">
        <v>163</v>
      </c>
      <c r="N109" t="s">
        <v>140</v>
      </c>
      <c r="O109" t="s">
        <v>117</v>
      </c>
      <c r="P109" s="4">
        <v>96950</v>
      </c>
      <c r="Q109" t="s">
        <v>118</v>
      </c>
      <c r="R109" t="s">
        <v>164</v>
      </c>
      <c r="S109" s="5">
        <v>16703236877</v>
      </c>
      <c r="U109">
        <v>6216</v>
      </c>
      <c r="V109" t="s">
        <v>120</v>
      </c>
      <c r="X109" t="s">
        <v>165</v>
      </c>
      <c r="Y109" t="s">
        <v>166</v>
      </c>
      <c r="Z109" t="s">
        <v>167</v>
      </c>
      <c r="AA109" t="s">
        <v>168</v>
      </c>
      <c r="AB109" t="s">
        <v>169</v>
      </c>
      <c r="AD109" t="s">
        <v>170</v>
      </c>
      <c r="AE109" t="s">
        <v>171</v>
      </c>
      <c r="AF109" s="4">
        <v>96931</v>
      </c>
      <c r="AG109" t="s">
        <v>118</v>
      </c>
      <c r="AH109" t="s">
        <v>164</v>
      </c>
      <c r="AI109" s="5">
        <v>16716498746</v>
      </c>
      <c r="AJ109">
        <v>203</v>
      </c>
      <c r="AK109" t="s">
        <v>172</v>
      </c>
      <c r="BC109" t="str">
        <f>"29-1141.00"</f>
        <v>29-1141.00</v>
      </c>
      <c r="BD109" t="s">
        <v>909</v>
      </c>
      <c r="BE109" t="s">
        <v>910</v>
      </c>
      <c r="BF109" t="s">
        <v>911</v>
      </c>
      <c r="BG109">
        <v>6</v>
      </c>
      <c r="BH109">
        <v>6</v>
      </c>
      <c r="BI109" s="1">
        <v>44470</v>
      </c>
      <c r="BJ109" s="1">
        <v>44834</v>
      </c>
      <c r="BK109" s="1">
        <v>44487</v>
      </c>
      <c r="BL109" s="1">
        <v>44834</v>
      </c>
      <c r="BM109">
        <v>40</v>
      </c>
      <c r="BN109">
        <v>0</v>
      </c>
      <c r="BO109">
        <v>8</v>
      </c>
      <c r="BP109">
        <v>8</v>
      </c>
      <c r="BQ109">
        <v>8</v>
      </c>
      <c r="BR109">
        <v>8</v>
      </c>
      <c r="BS109">
        <v>5</v>
      </c>
      <c r="BT109">
        <v>3</v>
      </c>
      <c r="BU109" t="str">
        <f>"8:30 AM"</f>
        <v>8:30 AM</v>
      </c>
      <c r="BV109" t="str">
        <f>"5:30 PM"</f>
        <v>5:30 PM</v>
      </c>
      <c r="BW109" t="s">
        <v>129</v>
      </c>
      <c r="BX109">
        <v>0</v>
      </c>
      <c r="BY109">
        <v>0</v>
      </c>
      <c r="BZ109" t="s">
        <v>111</v>
      </c>
      <c r="CB109" s="2" t="s">
        <v>912</v>
      </c>
      <c r="CC109" t="s">
        <v>162</v>
      </c>
      <c r="CD109" t="s">
        <v>163</v>
      </c>
      <c r="CE109" t="s">
        <v>140</v>
      </c>
      <c r="CF109" t="s">
        <v>117</v>
      </c>
      <c r="CG109" s="4">
        <v>96950</v>
      </c>
      <c r="CH109" s="3">
        <v>45406.400000000001</v>
      </c>
      <c r="CI109" s="3">
        <v>45406.400000000001</v>
      </c>
      <c r="CL109" t="s">
        <v>913</v>
      </c>
      <c r="CN109" t="s">
        <v>132</v>
      </c>
      <c r="CP109" t="s">
        <v>111</v>
      </c>
      <c r="CQ109" t="s">
        <v>133</v>
      </c>
      <c r="CR109" t="s">
        <v>111</v>
      </c>
      <c r="CS109" t="s">
        <v>111</v>
      </c>
      <c r="CT109" t="s">
        <v>134</v>
      </c>
      <c r="CU109" t="s">
        <v>133</v>
      </c>
      <c r="CV109" t="s">
        <v>134</v>
      </c>
      <c r="CW109" t="s">
        <v>1629</v>
      </c>
      <c r="CX109" s="5">
        <v>16703236877</v>
      </c>
      <c r="CY109" t="s">
        <v>178</v>
      </c>
      <c r="CZ109" t="s">
        <v>134</v>
      </c>
      <c r="DA109" t="s">
        <v>133</v>
      </c>
      <c r="DB109" t="s">
        <v>111</v>
      </c>
    </row>
    <row r="110" spans="1:111" ht="15" customHeight="1" x14ac:dyDescent="0.35">
      <c r="A110" t="s">
        <v>2356</v>
      </c>
      <c r="B110" t="s">
        <v>137</v>
      </c>
      <c r="C110" s="1">
        <v>44426.825466319446</v>
      </c>
      <c r="D110" s="1">
        <v>44487</v>
      </c>
      <c r="E110" t="s">
        <v>199</v>
      </c>
      <c r="F110" s="1">
        <v>44560.791666666664</v>
      </c>
      <c r="G110" t="s">
        <v>111</v>
      </c>
      <c r="H110" t="s">
        <v>111</v>
      </c>
      <c r="I110" t="s">
        <v>111</v>
      </c>
      <c r="J110" t="s">
        <v>993</v>
      </c>
      <c r="K110" t="s">
        <v>134</v>
      </c>
      <c r="L110" t="s">
        <v>994</v>
      </c>
      <c r="M110" t="s">
        <v>995</v>
      </c>
      <c r="N110" t="s">
        <v>115</v>
      </c>
      <c r="O110" t="s">
        <v>117</v>
      </c>
      <c r="P110" s="4">
        <v>96950</v>
      </c>
      <c r="Q110" t="s">
        <v>118</v>
      </c>
      <c r="R110" t="s">
        <v>134</v>
      </c>
      <c r="S110" s="5">
        <v>16702368202</v>
      </c>
      <c r="T110">
        <v>3554</v>
      </c>
      <c r="U110">
        <v>62211</v>
      </c>
      <c r="V110" t="s">
        <v>120</v>
      </c>
      <c r="X110" t="s">
        <v>996</v>
      </c>
      <c r="Y110" t="s">
        <v>997</v>
      </c>
      <c r="Z110" t="s">
        <v>998</v>
      </c>
      <c r="AA110" t="s">
        <v>999</v>
      </c>
      <c r="AB110" t="s">
        <v>994</v>
      </c>
      <c r="AC110" t="s">
        <v>995</v>
      </c>
      <c r="AD110" t="s">
        <v>115</v>
      </c>
      <c r="AE110" t="s">
        <v>117</v>
      </c>
      <c r="AF110" s="4">
        <v>96950</v>
      </c>
      <c r="AG110" t="s">
        <v>118</v>
      </c>
      <c r="AH110" t="s">
        <v>134</v>
      </c>
      <c r="AI110" s="5">
        <v>16702368202</v>
      </c>
      <c r="AJ110">
        <v>3554</v>
      </c>
      <c r="AK110" t="s">
        <v>1000</v>
      </c>
      <c r="BC110" t="str">
        <f>"29-2034.00"</f>
        <v>29-2034.00</v>
      </c>
      <c r="BD110" t="s">
        <v>1583</v>
      </c>
      <c r="BE110" t="s">
        <v>1584</v>
      </c>
      <c r="BF110" t="s">
        <v>1585</v>
      </c>
      <c r="BG110">
        <v>1</v>
      </c>
      <c r="BH110">
        <v>1</v>
      </c>
      <c r="BI110" s="1">
        <v>44562</v>
      </c>
      <c r="BJ110" s="1">
        <v>44926</v>
      </c>
      <c r="BK110" s="1">
        <v>44562</v>
      </c>
      <c r="BL110" s="1">
        <v>44926</v>
      </c>
      <c r="BM110">
        <v>40</v>
      </c>
      <c r="BN110">
        <v>0</v>
      </c>
      <c r="BO110">
        <v>8</v>
      </c>
      <c r="BP110">
        <v>8</v>
      </c>
      <c r="BQ110">
        <v>8</v>
      </c>
      <c r="BR110">
        <v>8</v>
      </c>
      <c r="BS110">
        <v>8</v>
      </c>
      <c r="BT110">
        <v>0</v>
      </c>
      <c r="BU110" t="str">
        <f>"7:30 AM"</f>
        <v>7:30 AM</v>
      </c>
      <c r="BV110" t="str">
        <f>"4:30 PM"</f>
        <v>4:30 PM</v>
      </c>
      <c r="BW110" t="s">
        <v>129</v>
      </c>
      <c r="BX110">
        <v>0</v>
      </c>
      <c r="BY110">
        <v>24</v>
      </c>
      <c r="BZ110" t="s">
        <v>111</v>
      </c>
      <c r="CB110" t="s">
        <v>1586</v>
      </c>
      <c r="CC110" t="s">
        <v>994</v>
      </c>
      <c r="CD110" t="s">
        <v>995</v>
      </c>
      <c r="CE110" t="s">
        <v>115</v>
      </c>
      <c r="CF110" t="s">
        <v>117</v>
      </c>
      <c r="CG110" s="4">
        <v>96950</v>
      </c>
      <c r="CH110" s="3">
        <v>14.78</v>
      </c>
      <c r="CI110" s="3">
        <v>23.55</v>
      </c>
      <c r="CJ110" s="3">
        <v>22.17</v>
      </c>
      <c r="CK110" s="3">
        <v>35.32</v>
      </c>
      <c r="CL110" t="s">
        <v>131</v>
      </c>
      <c r="CM110" t="s">
        <v>1005</v>
      </c>
      <c r="CN110" t="s">
        <v>132</v>
      </c>
      <c r="CP110" t="s">
        <v>133</v>
      </c>
      <c r="CQ110" t="s">
        <v>133</v>
      </c>
      <c r="CR110" t="s">
        <v>111</v>
      </c>
      <c r="CS110" t="s">
        <v>133</v>
      </c>
      <c r="CT110" t="s">
        <v>134</v>
      </c>
      <c r="CU110" t="s">
        <v>134</v>
      </c>
      <c r="CV110" t="s">
        <v>134</v>
      </c>
      <c r="CW110" t="s">
        <v>1006</v>
      </c>
      <c r="CX110" s="5">
        <v>16702368202</v>
      </c>
      <c r="CY110" t="s">
        <v>1007</v>
      </c>
      <c r="CZ110" t="s">
        <v>1008</v>
      </c>
      <c r="DA110" t="s">
        <v>133</v>
      </c>
      <c r="DB110" t="s">
        <v>111</v>
      </c>
      <c r="DC110" t="s">
        <v>646</v>
      </c>
      <c r="DD110" t="s">
        <v>1009</v>
      </c>
      <c r="DE110" t="s">
        <v>1010</v>
      </c>
      <c r="DF110" t="s">
        <v>993</v>
      </c>
      <c r="DG110" t="s">
        <v>1011</v>
      </c>
    </row>
    <row r="111" spans="1:111" ht="15" customHeight="1" x14ac:dyDescent="0.35">
      <c r="A111" t="s">
        <v>2566</v>
      </c>
      <c r="B111" t="s">
        <v>137</v>
      </c>
      <c r="C111" s="1">
        <v>44431.938477546297</v>
      </c>
      <c r="D111" s="1">
        <v>44487</v>
      </c>
      <c r="E111" t="s">
        <v>110</v>
      </c>
      <c r="G111" t="s">
        <v>133</v>
      </c>
      <c r="H111" t="s">
        <v>111</v>
      </c>
      <c r="I111" t="s">
        <v>111</v>
      </c>
      <c r="J111" t="s">
        <v>993</v>
      </c>
      <c r="K111" t="s">
        <v>134</v>
      </c>
      <c r="L111" t="s">
        <v>994</v>
      </c>
      <c r="M111" t="s">
        <v>995</v>
      </c>
      <c r="N111" t="s">
        <v>115</v>
      </c>
      <c r="O111" t="s">
        <v>117</v>
      </c>
      <c r="P111" s="4">
        <v>96950</v>
      </c>
      <c r="Q111" t="s">
        <v>118</v>
      </c>
      <c r="R111" t="s">
        <v>134</v>
      </c>
      <c r="S111" s="5">
        <v>16702368202</v>
      </c>
      <c r="T111">
        <v>3554</v>
      </c>
      <c r="U111">
        <v>62211</v>
      </c>
      <c r="V111" t="s">
        <v>120</v>
      </c>
      <c r="X111" t="s">
        <v>996</v>
      </c>
      <c r="Y111" t="s">
        <v>997</v>
      </c>
      <c r="Z111" t="s">
        <v>998</v>
      </c>
      <c r="AA111" t="s">
        <v>999</v>
      </c>
      <c r="AB111" t="s">
        <v>994</v>
      </c>
      <c r="AC111" t="s">
        <v>995</v>
      </c>
      <c r="AD111" t="s">
        <v>115</v>
      </c>
      <c r="AE111" t="s">
        <v>117</v>
      </c>
      <c r="AF111" s="4">
        <v>96950</v>
      </c>
      <c r="AG111" t="s">
        <v>118</v>
      </c>
      <c r="AH111" t="s">
        <v>134</v>
      </c>
      <c r="AI111" s="5">
        <v>16702368202</v>
      </c>
      <c r="AJ111">
        <v>3554</v>
      </c>
      <c r="AK111" t="s">
        <v>1000</v>
      </c>
      <c r="BC111" t="str">
        <f>"29-1141.00"</f>
        <v>29-1141.00</v>
      </c>
      <c r="BD111" t="s">
        <v>909</v>
      </c>
      <c r="BE111" t="s">
        <v>1225</v>
      </c>
      <c r="BF111" t="s">
        <v>1226</v>
      </c>
      <c r="BG111">
        <v>1</v>
      </c>
      <c r="BH111">
        <v>1</v>
      </c>
      <c r="BI111" s="1">
        <v>44551</v>
      </c>
      <c r="BJ111" s="1">
        <v>45199</v>
      </c>
      <c r="BK111" s="1">
        <v>44551</v>
      </c>
      <c r="BL111" s="1">
        <v>45199</v>
      </c>
      <c r="BM111">
        <v>40</v>
      </c>
      <c r="BN111">
        <v>12</v>
      </c>
      <c r="BO111">
        <v>12</v>
      </c>
      <c r="BP111">
        <v>12</v>
      </c>
      <c r="BQ111">
        <v>4</v>
      </c>
      <c r="BR111">
        <v>0</v>
      </c>
      <c r="BS111">
        <v>0</v>
      </c>
      <c r="BT111">
        <v>0</v>
      </c>
      <c r="BU111" t="str">
        <f>"7:30 AM"</f>
        <v>7:30 AM</v>
      </c>
      <c r="BV111" t="str">
        <f>"7:30 PM"</f>
        <v>7:30 PM</v>
      </c>
      <c r="BW111" t="s">
        <v>129</v>
      </c>
      <c r="BX111">
        <v>0</v>
      </c>
      <c r="BY111">
        <v>0</v>
      </c>
      <c r="BZ111" t="s">
        <v>111</v>
      </c>
      <c r="CB111" t="s">
        <v>1227</v>
      </c>
      <c r="CC111" t="s">
        <v>994</v>
      </c>
      <c r="CD111" t="s">
        <v>995</v>
      </c>
      <c r="CE111" t="s">
        <v>115</v>
      </c>
      <c r="CF111" t="s">
        <v>117</v>
      </c>
      <c r="CG111" s="4">
        <v>96950</v>
      </c>
      <c r="CH111" s="3">
        <v>21.83</v>
      </c>
      <c r="CI111" s="3">
        <v>28.42</v>
      </c>
      <c r="CL111" t="s">
        <v>131</v>
      </c>
      <c r="CM111" t="s">
        <v>1005</v>
      </c>
      <c r="CN111" t="s">
        <v>132</v>
      </c>
      <c r="CP111" t="s">
        <v>133</v>
      </c>
      <c r="CQ111" t="s">
        <v>133</v>
      </c>
      <c r="CR111" t="s">
        <v>111</v>
      </c>
      <c r="CS111" t="s">
        <v>111</v>
      </c>
      <c r="CT111" t="s">
        <v>134</v>
      </c>
      <c r="CU111" t="s">
        <v>133</v>
      </c>
      <c r="CV111" t="s">
        <v>134</v>
      </c>
      <c r="CW111" t="s">
        <v>1006</v>
      </c>
      <c r="CX111" s="5">
        <v>16702368202</v>
      </c>
      <c r="CY111" t="s">
        <v>1007</v>
      </c>
      <c r="CZ111" t="s">
        <v>1008</v>
      </c>
      <c r="DA111" t="s">
        <v>133</v>
      </c>
      <c r="DB111" t="s">
        <v>111</v>
      </c>
      <c r="DC111" t="s">
        <v>646</v>
      </c>
      <c r="DD111" t="s">
        <v>1009</v>
      </c>
      <c r="DE111" t="s">
        <v>1010</v>
      </c>
      <c r="DF111" t="s">
        <v>993</v>
      </c>
      <c r="DG111" t="s">
        <v>1011</v>
      </c>
    </row>
    <row r="112" spans="1:111" ht="15" customHeight="1" x14ac:dyDescent="0.35">
      <c r="A112" t="s">
        <v>3710</v>
      </c>
      <c r="B112" t="s">
        <v>137</v>
      </c>
      <c r="C112" s="1">
        <v>44448.103342129631</v>
      </c>
      <c r="D112" s="1">
        <v>44487</v>
      </c>
      <c r="E112" t="s">
        <v>110</v>
      </c>
      <c r="G112" t="s">
        <v>111</v>
      </c>
      <c r="H112" t="s">
        <v>111</v>
      </c>
      <c r="I112" t="s">
        <v>111</v>
      </c>
      <c r="J112" t="s">
        <v>993</v>
      </c>
      <c r="K112" t="s">
        <v>134</v>
      </c>
      <c r="L112" t="s">
        <v>994</v>
      </c>
      <c r="M112" t="s">
        <v>995</v>
      </c>
      <c r="N112" t="s">
        <v>115</v>
      </c>
      <c r="O112" t="s">
        <v>117</v>
      </c>
      <c r="P112" s="4">
        <v>96950</v>
      </c>
      <c r="Q112" t="s">
        <v>118</v>
      </c>
      <c r="S112" s="5">
        <v>16702368202</v>
      </c>
      <c r="T112">
        <v>3554</v>
      </c>
      <c r="U112">
        <v>62211</v>
      </c>
      <c r="V112" t="s">
        <v>120</v>
      </c>
      <c r="X112" t="s">
        <v>996</v>
      </c>
      <c r="Y112" t="s">
        <v>997</v>
      </c>
      <c r="Z112" t="s">
        <v>998</v>
      </c>
      <c r="AA112" t="s">
        <v>999</v>
      </c>
      <c r="AB112" t="s">
        <v>994</v>
      </c>
      <c r="AC112" t="s">
        <v>995</v>
      </c>
      <c r="AD112" t="s">
        <v>115</v>
      </c>
      <c r="AE112" t="s">
        <v>117</v>
      </c>
      <c r="AF112" s="4">
        <v>96950</v>
      </c>
      <c r="AG112" t="s">
        <v>118</v>
      </c>
      <c r="AI112" s="5">
        <v>16702368202</v>
      </c>
      <c r="AJ112">
        <v>3554</v>
      </c>
      <c r="AK112" t="s">
        <v>1000</v>
      </c>
      <c r="BC112" t="str">
        <f>"29-1141.00"</f>
        <v>29-1141.00</v>
      </c>
      <c r="BD112" t="s">
        <v>909</v>
      </c>
      <c r="BE112" t="s">
        <v>3711</v>
      </c>
      <c r="BF112" t="s">
        <v>3712</v>
      </c>
      <c r="BG112">
        <v>1</v>
      </c>
      <c r="BH112">
        <v>1</v>
      </c>
      <c r="BI112" s="1">
        <v>44551</v>
      </c>
      <c r="BJ112" s="1">
        <v>44915</v>
      </c>
      <c r="BK112" s="1">
        <v>44551</v>
      </c>
      <c r="BL112" s="1">
        <v>44915</v>
      </c>
      <c r="BM112">
        <v>40</v>
      </c>
      <c r="BN112">
        <v>0</v>
      </c>
      <c r="BO112">
        <v>8</v>
      </c>
      <c r="BP112">
        <v>8</v>
      </c>
      <c r="BQ112">
        <v>8</v>
      </c>
      <c r="BR112">
        <v>8</v>
      </c>
      <c r="BS112">
        <v>8</v>
      </c>
      <c r="BT112">
        <v>0</v>
      </c>
      <c r="BU112" t="str">
        <f>"7:30 AM"</f>
        <v>7:30 AM</v>
      </c>
      <c r="BV112" t="str">
        <f>"4:30 PM"</f>
        <v>4:30 PM</v>
      </c>
      <c r="BW112" t="s">
        <v>129</v>
      </c>
      <c r="BX112">
        <v>0</v>
      </c>
      <c r="BY112">
        <v>36</v>
      </c>
      <c r="BZ112" t="s">
        <v>111</v>
      </c>
      <c r="CB112" t="s">
        <v>3713</v>
      </c>
      <c r="CC112" t="s">
        <v>994</v>
      </c>
      <c r="CD112" t="s">
        <v>995</v>
      </c>
      <c r="CE112" t="s">
        <v>115</v>
      </c>
      <c r="CF112" t="s">
        <v>117</v>
      </c>
      <c r="CG112" s="4">
        <v>96950</v>
      </c>
      <c r="CH112" s="3">
        <v>21.83</v>
      </c>
      <c r="CI112" s="3">
        <v>22.19</v>
      </c>
      <c r="CL112" t="s">
        <v>131</v>
      </c>
      <c r="CM112" t="s">
        <v>1005</v>
      </c>
      <c r="CN112" t="s">
        <v>132</v>
      </c>
      <c r="CP112" t="s">
        <v>133</v>
      </c>
      <c r="CQ112" t="s">
        <v>133</v>
      </c>
      <c r="CR112" t="s">
        <v>111</v>
      </c>
      <c r="CS112" t="s">
        <v>111</v>
      </c>
      <c r="CT112" t="s">
        <v>134</v>
      </c>
      <c r="CU112" t="s">
        <v>133</v>
      </c>
      <c r="CV112" t="s">
        <v>134</v>
      </c>
      <c r="CW112" t="s">
        <v>1006</v>
      </c>
      <c r="CX112" s="5">
        <v>16702368202</v>
      </c>
      <c r="CY112" t="s">
        <v>1007</v>
      </c>
      <c r="CZ112" t="s">
        <v>1008</v>
      </c>
      <c r="DA112" t="s">
        <v>133</v>
      </c>
      <c r="DB112" t="s">
        <v>111</v>
      </c>
      <c r="DC112" t="s">
        <v>646</v>
      </c>
      <c r="DD112" t="s">
        <v>1009</v>
      </c>
      <c r="DE112" t="s">
        <v>1010</v>
      </c>
      <c r="DF112" t="s">
        <v>993</v>
      </c>
      <c r="DG112" t="s">
        <v>1011</v>
      </c>
    </row>
    <row r="113" spans="1:111" ht="15" customHeight="1" x14ac:dyDescent="0.35">
      <c r="A113" t="s">
        <v>2912</v>
      </c>
      <c r="B113" t="s">
        <v>159</v>
      </c>
      <c r="C113" s="1">
        <v>44426.062112268519</v>
      </c>
      <c r="D113" s="1">
        <v>44487</v>
      </c>
      <c r="E113" t="s">
        <v>110</v>
      </c>
      <c r="G113" t="s">
        <v>111</v>
      </c>
      <c r="H113" t="s">
        <v>111</v>
      </c>
      <c r="I113" t="s">
        <v>111</v>
      </c>
      <c r="J113" t="s">
        <v>160</v>
      </c>
      <c r="K113" t="s">
        <v>161</v>
      </c>
      <c r="L113" t="s">
        <v>162</v>
      </c>
      <c r="M113" t="s">
        <v>163</v>
      </c>
      <c r="N113" t="s">
        <v>140</v>
      </c>
      <c r="O113" t="s">
        <v>117</v>
      </c>
      <c r="P113" s="4">
        <v>96950</v>
      </c>
      <c r="Q113" t="s">
        <v>118</v>
      </c>
      <c r="R113" t="s">
        <v>164</v>
      </c>
      <c r="S113" s="5">
        <v>16703236877</v>
      </c>
      <c r="U113">
        <v>62161</v>
      </c>
      <c r="V113" t="s">
        <v>120</v>
      </c>
      <c r="X113" t="s">
        <v>165</v>
      </c>
      <c r="Y113" t="s">
        <v>166</v>
      </c>
      <c r="Z113" t="s">
        <v>167</v>
      </c>
      <c r="AA113" t="s">
        <v>168</v>
      </c>
      <c r="AB113" t="s">
        <v>169</v>
      </c>
      <c r="AD113" t="s">
        <v>170</v>
      </c>
      <c r="AE113" t="s">
        <v>171</v>
      </c>
      <c r="AF113" s="4">
        <v>96931</v>
      </c>
      <c r="AG113" t="s">
        <v>118</v>
      </c>
      <c r="AH113" t="s">
        <v>164</v>
      </c>
      <c r="AI113" s="5">
        <v>16716498746</v>
      </c>
      <c r="AJ113">
        <v>203</v>
      </c>
      <c r="AK113" t="s">
        <v>172</v>
      </c>
      <c r="BC113" t="str">
        <f>"29-2061.00"</f>
        <v>29-2061.00</v>
      </c>
      <c r="BD113" t="s">
        <v>1291</v>
      </c>
      <c r="BE113" t="s">
        <v>2913</v>
      </c>
      <c r="BF113" t="s">
        <v>2914</v>
      </c>
      <c r="BG113">
        <v>4</v>
      </c>
      <c r="BI113" s="1">
        <v>44545</v>
      </c>
      <c r="BJ113" s="1">
        <v>44909</v>
      </c>
      <c r="BM113">
        <v>40</v>
      </c>
      <c r="BN113">
        <v>0</v>
      </c>
      <c r="BO113">
        <v>8</v>
      </c>
      <c r="BP113">
        <v>8</v>
      </c>
      <c r="BQ113">
        <v>8</v>
      </c>
      <c r="BR113">
        <v>8</v>
      </c>
      <c r="BS113">
        <v>5</v>
      </c>
      <c r="BT113">
        <v>3</v>
      </c>
      <c r="BU113" t="str">
        <f>"8:30 AM"</f>
        <v>8:30 AM</v>
      </c>
      <c r="BV113" t="str">
        <f>"5:30 PM"</f>
        <v>5:30 PM</v>
      </c>
      <c r="BW113" t="s">
        <v>129</v>
      </c>
      <c r="BX113">
        <v>0</v>
      </c>
      <c r="BY113">
        <v>6</v>
      </c>
      <c r="BZ113" t="s">
        <v>111</v>
      </c>
      <c r="CB113" s="2" t="s">
        <v>1294</v>
      </c>
      <c r="CC113" t="s">
        <v>162</v>
      </c>
      <c r="CD113" t="s">
        <v>163</v>
      </c>
      <c r="CE113" t="s">
        <v>140</v>
      </c>
      <c r="CF113" t="s">
        <v>117</v>
      </c>
      <c r="CG113" s="4">
        <v>96950</v>
      </c>
      <c r="CH113" s="3">
        <v>14.78</v>
      </c>
      <c r="CI113" s="3">
        <v>14.78</v>
      </c>
      <c r="CJ113" s="3">
        <v>22.17</v>
      </c>
      <c r="CK113" s="3">
        <v>22.17</v>
      </c>
      <c r="CL113" t="s">
        <v>131</v>
      </c>
      <c r="CN113" t="s">
        <v>132</v>
      </c>
      <c r="CP113" t="s">
        <v>111</v>
      </c>
      <c r="CQ113" t="s">
        <v>133</v>
      </c>
      <c r="CR113" t="s">
        <v>111</v>
      </c>
      <c r="CS113" t="s">
        <v>133</v>
      </c>
      <c r="CT113" t="s">
        <v>134</v>
      </c>
      <c r="CU113" t="s">
        <v>133</v>
      </c>
      <c r="CV113" t="s">
        <v>134</v>
      </c>
      <c r="CW113" t="s">
        <v>177</v>
      </c>
      <c r="CX113" s="5">
        <v>16703236877</v>
      </c>
      <c r="CY113" t="s">
        <v>178</v>
      </c>
      <c r="CZ113" t="s">
        <v>134</v>
      </c>
      <c r="DA113" t="s">
        <v>133</v>
      </c>
      <c r="DB113" t="s">
        <v>111</v>
      </c>
    </row>
    <row r="114" spans="1:111" ht="15" customHeight="1" x14ac:dyDescent="0.35">
      <c r="A114" t="s">
        <v>3092</v>
      </c>
      <c r="B114" t="s">
        <v>159</v>
      </c>
      <c r="C114" s="1">
        <v>44461.17793726852</v>
      </c>
      <c r="D114" s="1">
        <v>44487</v>
      </c>
      <c r="E114" t="s">
        <v>199</v>
      </c>
      <c r="F114" s="1">
        <v>44468.833333333336</v>
      </c>
      <c r="G114" t="s">
        <v>111</v>
      </c>
      <c r="H114" t="s">
        <v>111</v>
      </c>
      <c r="I114" t="s">
        <v>111</v>
      </c>
      <c r="J114" t="s">
        <v>3093</v>
      </c>
      <c r="K114" t="s">
        <v>3094</v>
      </c>
      <c r="L114" t="s">
        <v>3095</v>
      </c>
      <c r="N114" t="s">
        <v>140</v>
      </c>
      <c r="O114" t="s">
        <v>117</v>
      </c>
      <c r="P114" s="4">
        <v>96950</v>
      </c>
      <c r="Q114" t="s">
        <v>118</v>
      </c>
      <c r="S114" s="5">
        <v>16702330947</v>
      </c>
      <c r="U114">
        <v>8111</v>
      </c>
      <c r="V114" t="s">
        <v>120</v>
      </c>
      <c r="X114" t="s">
        <v>3096</v>
      </c>
      <c r="Y114" t="s">
        <v>3097</v>
      </c>
      <c r="Z114" t="s">
        <v>231</v>
      </c>
      <c r="AA114" t="s">
        <v>936</v>
      </c>
      <c r="AB114" t="s">
        <v>3095</v>
      </c>
      <c r="AD114" t="s">
        <v>140</v>
      </c>
      <c r="AE114" t="s">
        <v>117</v>
      </c>
      <c r="AF114" s="4">
        <v>96950</v>
      </c>
      <c r="AG114" t="s">
        <v>118</v>
      </c>
      <c r="AI114" s="5">
        <v>16702330947</v>
      </c>
      <c r="AK114" t="s">
        <v>3098</v>
      </c>
      <c r="BC114" t="str">
        <f>"49-3021.00"</f>
        <v>49-3021.00</v>
      </c>
      <c r="BD114" t="s">
        <v>226</v>
      </c>
      <c r="BE114" t="s">
        <v>3099</v>
      </c>
      <c r="BF114" t="s">
        <v>682</v>
      </c>
      <c r="BG114">
        <v>1</v>
      </c>
      <c r="BI114" s="1">
        <v>44470</v>
      </c>
      <c r="BJ114" s="1">
        <v>44834</v>
      </c>
      <c r="BM114">
        <v>40</v>
      </c>
      <c r="BN114">
        <v>0</v>
      </c>
      <c r="BO114">
        <v>0</v>
      </c>
      <c r="BP114">
        <v>8</v>
      </c>
      <c r="BQ114">
        <v>8</v>
      </c>
      <c r="BR114">
        <v>8</v>
      </c>
      <c r="BS114">
        <v>8</v>
      </c>
      <c r="BT114">
        <v>8</v>
      </c>
      <c r="BU114" t="str">
        <f>"8:00 AM"</f>
        <v>8:00 AM</v>
      </c>
      <c r="BV114" t="str">
        <f>"5:00 PM"</f>
        <v>5:00 PM</v>
      </c>
      <c r="BW114" t="s">
        <v>150</v>
      </c>
      <c r="BX114">
        <v>0</v>
      </c>
      <c r="BY114">
        <v>12</v>
      </c>
      <c r="BZ114" t="s">
        <v>111</v>
      </c>
      <c r="CB114" t="s">
        <v>3100</v>
      </c>
      <c r="CC114" t="s">
        <v>220</v>
      </c>
      <c r="CE114" t="s">
        <v>534</v>
      </c>
      <c r="CF114" t="s">
        <v>117</v>
      </c>
      <c r="CG114" s="4">
        <v>96950</v>
      </c>
      <c r="CH114" s="3">
        <v>9.07</v>
      </c>
      <c r="CI114" s="3">
        <v>9.07</v>
      </c>
      <c r="CJ114" s="3">
        <v>0</v>
      </c>
      <c r="CK114" s="3">
        <v>0</v>
      </c>
      <c r="CL114" t="s">
        <v>131</v>
      </c>
      <c r="CM114" t="s">
        <v>670</v>
      </c>
      <c r="CN114" t="s">
        <v>132</v>
      </c>
      <c r="CP114" t="s">
        <v>111</v>
      </c>
      <c r="CQ114" t="s">
        <v>133</v>
      </c>
      <c r="CR114" t="s">
        <v>111</v>
      </c>
      <c r="CS114" t="s">
        <v>111</v>
      </c>
      <c r="CT114" t="s">
        <v>134</v>
      </c>
      <c r="CU114" t="s">
        <v>133</v>
      </c>
      <c r="CV114" t="s">
        <v>134</v>
      </c>
      <c r="CW114" t="s">
        <v>942</v>
      </c>
      <c r="CX114" s="5">
        <v>16702330947</v>
      </c>
      <c r="CY114" t="s">
        <v>3098</v>
      </c>
      <c r="CZ114" t="s">
        <v>134</v>
      </c>
      <c r="DA114" t="s">
        <v>133</v>
      </c>
      <c r="DB114" t="s">
        <v>111</v>
      </c>
      <c r="DC114" t="s">
        <v>3096</v>
      </c>
      <c r="DD114" t="s">
        <v>3097</v>
      </c>
      <c r="DE114" t="s">
        <v>231</v>
      </c>
      <c r="DF114" t="s">
        <v>3094</v>
      </c>
      <c r="DG114" t="s">
        <v>3098</v>
      </c>
    </row>
    <row r="115" spans="1:111" ht="15" customHeight="1" x14ac:dyDescent="0.35">
      <c r="A115" t="s">
        <v>1767</v>
      </c>
      <c r="B115" t="s">
        <v>159</v>
      </c>
      <c r="C115" s="1">
        <v>44468.046658912041</v>
      </c>
      <c r="D115" s="1">
        <v>44487</v>
      </c>
      <c r="E115" t="s">
        <v>110</v>
      </c>
      <c r="G115" t="s">
        <v>111</v>
      </c>
      <c r="H115" t="s">
        <v>111</v>
      </c>
      <c r="I115" t="s">
        <v>111</v>
      </c>
      <c r="J115" t="s">
        <v>160</v>
      </c>
      <c r="K115" t="s">
        <v>393</v>
      </c>
      <c r="L115" t="s">
        <v>394</v>
      </c>
      <c r="M115" t="s">
        <v>395</v>
      </c>
      <c r="N115" t="s">
        <v>140</v>
      </c>
      <c r="O115" t="s">
        <v>117</v>
      </c>
      <c r="P115" s="4">
        <v>96950</v>
      </c>
      <c r="Q115" t="s">
        <v>118</v>
      </c>
      <c r="R115" t="s">
        <v>164</v>
      </c>
      <c r="S115" s="5">
        <v>16703236877</v>
      </c>
      <c r="U115">
        <v>62161</v>
      </c>
      <c r="V115" t="s">
        <v>120</v>
      </c>
      <c r="X115" t="s">
        <v>165</v>
      </c>
      <c r="Y115" t="s">
        <v>166</v>
      </c>
      <c r="Z115" t="s">
        <v>167</v>
      </c>
      <c r="AA115" t="s">
        <v>168</v>
      </c>
      <c r="AB115" t="s">
        <v>169</v>
      </c>
      <c r="AD115" t="s">
        <v>170</v>
      </c>
      <c r="AE115" t="s">
        <v>117</v>
      </c>
      <c r="AF115" s="4">
        <v>96931</v>
      </c>
      <c r="AG115" t="s">
        <v>118</v>
      </c>
      <c r="AH115" t="s">
        <v>164</v>
      </c>
      <c r="AI115" s="5">
        <v>16716498746</v>
      </c>
      <c r="AJ115">
        <v>203</v>
      </c>
      <c r="AK115" t="s">
        <v>172</v>
      </c>
      <c r="BC115" t="str">
        <f>"43-3031.00"</f>
        <v>43-3031.00</v>
      </c>
      <c r="BD115" t="s">
        <v>126</v>
      </c>
      <c r="BE115" t="s">
        <v>1523</v>
      </c>
      <c r="BF115" t="s">
        <v>1524</v>
      </c>
      <c r="BG115">
        <v>3</v>
      </c>
      <c r="BI115" s="1">
        <v>44585</v>
      </c>
      <c r="BJ115" s="1">
        <v>44950</v>
      </c>
      <c r="BM115">
        <v>40</v>
      </c>
      <c r="BN115">
        <v>0</v>
      </c>
      <c r="BO115">
        <v>8</v>
      </c>
      <c r="BP115">
        <v>8</v>
      </c>
      <c r="BQ115">
        <v>8</v>
      </c>
      <c r="BR115">
        <v>8</v>
      </c>
      <c r="BS115">
        <v>5</v>
      </c>
      <c r="BT115">
        <v>3</v>
      </c>
      <c r="BU115" t="str">
        <f>"8:30 AM"</f>
        <v>8:30 AM</v>
      </c>
      <c r="BV115" t="str">
        <f>"5:30 PM"</f>
        <v>5:30 PM</v>
      </c>
      <c r="BW115" t="s">
        <v>153</v>
      </c>
      <c r="BX115">
        <v>0</v>
      </c>
      <c r="BY115">
        <v>12</v>
      </c>
      <c r="BZ115" t="s">
        <v>111</v>
      </c>
      <c r="CB115" t="s">
        <v>1058</v>
      </c>
      <c r="CC115" t="s">
        <v>394</v>
      </c>
      <c r="CD115" t="s">
        <v>395</v>
      </c>
      <c r="CE115" t="s">
        <v>140</v>
      </c>
      <c r="CF115" t="s">
        <v>117</v>
      </c>
      <c r="CG115" s="4">
        <v>96950</v>
      </c>
      <c r="CH115" s="3">
        <v>10.16</v>
      </c>
      <c r="CI115" s="3">
        <v>10.16</v>
      </c>
      <c r="CJ115" s="3">
        <v>15.24</v>
      </c>
      <c r="CK115" s="3">
        <v>15.24</v>
      </c>
      <c r="CL115" t="s">
        <v>131</v>
      </c>
      <c r="CN115" t="s">
        <v>132</v>
      </c>
      <c r="CP115" t="s">
        <v>111</v>
      </c>
      <c r="CQ115" t="s">
        <v>133</v>
      </c>
      <c r="CR115" t="s">
        <v>111</v>
      </c>
      <c r="CS115" t="s">
        <v>133</v>
      </c>
      <c r="CT115" t="s">
        <v>134</v>
      </c>
      <c r="CU115" t="s">
        <v>133</v>
      </c>
      <c r="CV115" t="s">
        <v>134</v>
      </c>
      <c r="CW115" t="s">
        <v>1768</v>
      </c>
      <c r="CX115" s="5">
        <v>16703236877</v>
      </c>
      <c r="CY115" t="s">
        <v>178</v>
      </c>
      <c r="CZ115" t="s">
        <v>134</v>
      </c>
      <c r="DA115" t="s">
        <v>133</v>
      </c>
      <c r="DB115" t="s">
        <v>111</v>
      </c>
    </row>
    <row r="116" spans="1:111" ht="15" customHeight="1" x14ac:dyDescent="0.35">
      <c r="A116" t="s">
        <v>2666</v>
      </c>
      <c r="B116" t="s">
        <v>109</v>
      </c>
      <c r="C116" s="1">
        <v>44406.961507754633</v>
      </c>
      <c r="D116" s="1">
        <v>44487</v>
      </c>
      <c r="E116" t="s">
        <v>110</v>
      </c>
      <c r="G116" t="s">
        <v>111</v>
      </c>
      <c r="H116" t="s">
        <v>111</v>
      </c>
      <c r="I116" t="s">
        <v>111</v>
      </c>
      <c r="J116" t="s">
        <v>2667</v>
      </c>
      <c r="K116" t="s">
        <v>2412</v>
      </c>
      <c r="L116" t="s">
        <v>2413</v>
      </c>
      <c r="M116" t="s">
        <v>2414</v>
      </c>
      <c r="N116" t="s">
        <v>140</v>
      </c>
      <c r="O116" t="s">
        <v>117</v>
      </c>
      <c r="P116" s="4">
        <v>96950</v>
      </c>
      <c r="Q116" t="s">
        <v>118</v>
      </c>
      <c r="S116" s="5">
        <v>16703223311</v>
      </c>
      <c r="T116">
        <v>4504</v>
      </c>
      <c r="U116">
        <v>72111</v>
      </c>
      <c r="V116" t="s">
        <v>120</v>
      </c>
      <c r="X116" t="s">
        <v>1064</v>
      </c>
      <c r="Y116" t="s">
        <v>2668</v>
      </c>
      <c r="AA116" t="s">
        <v>2416</v>
      </c>
      <c r="AB116" t="s">
        <v>2413</v>
      </c>
      <c r="AC116" t="s">
        <v>2414</v>
      </c>
      <c r="AD116" t="s">
        <v>140</v>
      </c>
      <c r="AE116" t="s">
        <v>117</v>
      </c>
      <c r="AF116" s="4">
        <v>96950</v>
      </c>
      <c r="AG116" t="s">
        <v>118</v>
      </c>
      <c r="AI116" s="5">
        <v>16703223311</v>
      </c>
      <c r="AJ116">
        <v>4504</v>
      </c>
      <c r="AK116" t="s">
        <v>2669</v>
      </c>
      <c r="BC116" t="str">
        <f>"43-4161.00"</f>
        <v>43-4161.00</v>
      </c>
      <c r="BD116" t="s">
        <v>2670</v>
      </c>
      <c r="BE116" t="s">
        <v>2671</v>
      </c>
      <c r="BF116" t="s">
        <v>2672</v>
      </c>
      <c r="BG116">
        <v>1</v>
      </c>
      <c r="BI116" s="1">
        <v>44470</v>
      </c>
      <c r="BJ116" s="1">
        <v>44834</v>
      </c>
      <c r="BM116">
        <v>40</v>
      </c>
      <c r="BN116">
        <v>0</v>
      </c>
      <c r="BO116">
        <v>8</v>
      </c>
      <c r="BP116">
        <v>8</v>
      </c>
      <c r="BQ116">
        <v>8</v>
      </c>
      <c r="BR116">
        <v>8</v>
      </c>
      <c r="BS116">
        <v>8</v>
      </c>
      <c r="BT116">
        <v>0</v>
      </c>
      <c r="BU116" t="str">
        <f>"8:00 AM"</f>
        <v>8:00 AM</v>
      </c>
      <c r="BV116" t="str">
        <f>"5:00 PM"</f>
        <v>5:00 PM</v>
      </c>
      <c r="BW116" t="s">
        <v>129</v>
      </c>
      <c r="BX116">
        <v>0</v>
      </c>
      <c r="BY116">
        <v>12</v>
      </c>
      <c r="BZ116" t="s">
        <v>111</v>
      </c>
      <c r="CB116" s="2" t="s">
        <v>2673</v>
      </c>
      <c r="CC116" t="s">
        <v>2413</v>
      </c>
      <c r="CD116" t="s">
        <v>2414</v>
      </c>
      <c r="CE116" t="s">
        <v>140</v>
      </c>
      <c r="CF116" t="s">
        <v>117</v>
      </c>
      <c r="CG116" s="4">
        <v>96950</v>
      </c>
      <c r="CH116" s="3">
        <v>12.02</v>
      </c>
      <c r="CI116" s="3">
        <v>12.02</v>
      </c>
      <c r="CJ116" s="3">
        <v>0</v>
      </c>
      <c r="CK116" s="3">
        <v>0</v>
      </c>
      <c r="CL116" t="s">
        <v>131</v>
      </c>
      <c r="CM116" t="s">
        <v>2422</v>
      </c>
      <c r="CN116" t="s">
        <v>132</v>
      </c>
      <c r="CP116" t="s">
        <v>111</v>
      </c>
      <c r="CQ116" t="s">
        <v>133</v>
      </c>
      <c r="CR116" t="s">
        <v>111</v>
      </c>
      <c r="CS116" t="s">
        <v>111</v>
      </c>
      <c r="CT116" t="s">
        <v>133</v>
      </c>
      <c r="CU116" t="s">
        <v>134</v>
      </c>
      <c r="CV116" t="s">
        <v>133</v>
      </c>
      <c r="CW116" t="s">
        <v>2421</v>
      </c>
      <c r="CX116" s="5">
        <v>16703223311</v>
      </c>
      <c r="CY116" t="s">
        <v>2423</v>
      </c>
      <c r="CZ116" t="s">
        <v>2424</v>
      </c>
      <c r="DA116" t="s">
        <v>133</v>
      </c>
      <c r="DB116" t="s">
        <v>111</v>
      </c>
      <c r="DC116" t="s">
        <v>2425</v>
      </c>
      <c r="DD116" t="s">
        <v>2426</v>
      </c>
      <c r="DE116" t="s">
        <v>1149</v>
      </c>
      <c r="DF116" t="s">
        <v>2667</v>
      </c>
      <c r="DG116" t="s">
        <v>2674</v>
      </c>
    </row>
    <row r="117" spans="1:111" ht="15" customHeight="1" x14ac:dyDescent="0.35">
      <c r="A117" t="s">
        <v>3755</v>
      </c>
      <c r="B117" t="s">
        <v>109</v>
      </c>
      <c r="C117" s="1">
        <v>44417.067649537035</v>
      </c>
      <c r="D117" s="1">
        <v>44487</v>
      </c>
      <c r="E117" t="s">
        <v>110</v>
      </c>
      <c r="G117" t="s">
        <v>111</v>
      </c>
      <c r="H117" t="s">
        <v>111</v>
      </c>
      <c r="I117" t="s">
        <v>111</v>
      </c>
      <c r="J117" t="s">
        <v>3756</v>
      </c>
      <c r="K117" t="s">
        <v>1775</v>
      </c>
      <c r="L117" t="s">
        <v>3757</v>
      </c>
      <c r="M117" t="s">
        <v>3758</v>
      </c>
      <c r="N117" t="s">
        <v>1065</v>
      </c>
      <c r="O117" t="s">
        <v>117</v>
      </c>
      <c r="P117" s="4">
        <v>96950</v>
      </c>
      <c r="Q117" t="s">
        <v>118</v>
      </c>
      <c r="S117" s="5">
        <v>16704837983</v>
      </c>
      <c r="U117">
        <v>238290</v>
      </c>
      <c r="V117" t="s">
        <v>120</v>
      </c>
      <c r="X117" t="s">
        <v>3759</v>
      </c>
      <c r="Y117" t="s">
        <v>3760</v>
      </c>
      <c r="Z117" t="s">
        <v>3761</v>
      </c>
      <c r="AA117" t="s">
        <v>3762</v>
      </c>
      <c r="AB117" t="s">
        <v>3763</v>
      </c>
      <c r="AC117" t="s">
        <v>3764</v>
      </c>
      <c r="AD117" t="s">
        <v>2216</v>
      </c>
      <c r="AE117" t="s">
        <v>117</v>
      </c>
      <c r="AF117" s="4">
        <v>96950</v>
      </c>
      <c r="AG117" t="s">
        <v>118</v>
      </c>
      <c r="AI117" s="5">
        <v>16704837983</v>
      </c>
      <c r="AK117" t="s">
        <v>3765</v>
      </c>
      <c r="AL117" t="s">
        <v>962</v>
      </c>
      <c r="AM117" t="s">
        <v>3766</v>
      </c>
      <c r="AN117" t="s">
        <v>3767</v>
      </c>
      <c r="AO117" t="s">
        <v>3768</v>
      </c>
      <c r="AP117" t="s">
        <v>3769</v>
      </c>
      <c r="AQ117" t="s">
        <v>3770</v>
      </c>
      <c r="AR117" t="s">
        <v>3771</v>
      </c>
      <c r="AS117" t="s">
        <v>117</v>
      </c>
      <c r="AT117" s="4">
        <v>96950</v>
      </c>
      <c r="AU117" t="s">
        <v>118</v>
      </c>
      <c r="AW117" s="5">
        <v>16703229994</v>
      </c>
      <c r="AY117" t="s">
        <v>3772</v>
      </c>
      <c r="AZ117" t="s">
        <v>3773</v>
      </c>
      <c r="BA117" t="s">
        <v>117</v>
      </c>
      <c r="BB117" t="s">
        <v>3774</v>
      </c>
      <c r="BC117" t="str">
        <f>"49-9098.00"</f>
        <v>49-9098.00</v>
      </c>
      <c r="BD117" t="s">
        <v>3775</v>
      </c>
      <c r="BE117" t="s">
        <v>3776</v>
      </c>
      <c r="BF117" t="s">
        <v>3777</v>
      </c>
      <c r="BG117">
        <v>8</v>
      </c>
      <c r="BI117" s="1">
        <v>44470</v>
      </c>
      <c r="BJ117" s="1">
        <v>44834</v>
      </c>
      <c r="BM117">
        <v>35</v>
      </c>
      <c r="BN117">
        <v>0</v>
      </c>
      <c r="BO117">
        <v>7</v>
      </c>
      <c r="BP117">
        <v>7</v>
      </c>
      <c r="BQ117">
        <v>7</v>
      </c>
      <c r="BR117">
        <v>7</v>
      </c>
      <c r="BS117">
        <v>7</v>
      </c>
      <c r="BT117">
        <v>0</v>
      </c>
      <c r="BU117" t="str">
        <f>"8:00 AM"</f>
        <v>8:00 AM</v>
      </c>
      <c r="BV117" t="str">
        <f>"4:00 PM"</f>
        <v>4:00 PM</v>
      </c>
      <c r="BW117" t="s">
        <v>150</v>
      </c>
      <c r="BX117">
        <v>12</v>
      </c>
      <c r="BY117">
        <v>12</v>
      </c>
      <c r="BZ117" t="s">
        <v>111</v>
      </c>
      <c r="CB117" t="s">
        <v>3778</v>
      </c>
      <c r="CC117" t="s">
        <v>3757</v>
      </c>
      <c r="CD117" t="s">
        <v>3779</v>
      </c>
      <c r="CE117" t="s">
        <v>1065</v>
      </c>
      <c r="CF117" t="s">
        <v>117</v>
      </c>
      <c r="CG117" s="4">
        <v>96950</v>
      </c>
      <c r="CH117" s="3">
        <v>8.9</v>
      </c>
      <c r="CI117" s="3">
        <v>11.22</v>
      </c>
      <c r="CJ117" s="3">
        <v>13.35</v>
      </c>
      <c r="CK117" s="3">
        <v>16.829999999999998</v>
      </c>
      <c r="CL117" t="s">
        <v>131</v>
      </c>
      <c r="CM117" t="s">
        <v>2753</v>
      </c>
      <c r="CN117" t="s">
        <v>132</v>
      </c>
      <c r="CP117" t="s">
        <v>133</v>
      </c>
      <c r="CQ117" t="s">
        <v>133</v>
      </c>
      <c r="CR117" t="s">
        <v>133</v>
      </c>
      <c r="CS117" t="s">
        <v>133</v>
      </c>
      <c r="CT117" t="s">
        <v>133</v>
      </c>
      <c r="CU117" t="s">
        <v>133</v>
      </c>
      <c r="CV117" t="s">
        <v>133</v>
      </c>
      <c r="CW117" t="s">
        <v>3780</v>
      </c>
      <c r="CX117" s="5">
        <v>16704837983</v>
      </c>
      <c r="CY117" t="s">
        <v>3781</v>
      </c>
      <c r="CZ117" t="s">
        <v>134</v>
      </c>
      <c r="DA117" t="s">
        <v>133</v>
      </c>
      <c r="DB117" t="s">
        <v>111</v>
      </c>
    </row>
    <row r="118" spans="1:111" ht="15" customHeight="1" x14ac:dyDescent="0.35">
      <c r="A118" t="s">
        <v>2446</v>
      </c>
      <c r="B118" t="s">
        <v>137</v>
      </c>
      <c r="C118" s="1">
        <v>44433.425447800924</v>
      </c>
      <c r="D118" s="1">
        <v>44488</v>
      </c>
      <c r="E118" t="s">
        <v>199</v>
      </c>
      <c r="F118" s="1">
        <v>44468.833333333336</v>
      </c>
      <c r="G118" t="s">
        <v>111</v>
      </c>
      <c r="H118" t="s">
        <v>111</v>
      </c>
      <c r="I118" t="s">
        <v>111</v>
      </c>
      <c r="J118" t="s">
        <v>2447</v>
      </c>
      <c r="K118" t="s">
        <v>2448</v>
      </c>
      <c r="L118" t="s">
        <v>2449</v>
      </c>
      <c r="N118" t="s">
        <v>115</v>
      </c>
      <c r="O118" t="s">
        <v>117</v>
      </c>
      <c r="P118" s="4">
        <v>96950</v>
      </c>
      <c r="Q118" t="s">
        <v>118</v>
      </c>
      <c r="S118" s="5">
        <v>16702354405</v>
      </c>
      <c r="U118">
        <v>44814</v>
      </c>
      <c r="V118" t="s">
        <v>120</v>
      </c>
      <c r="X118" t="s">
        <v>2450</v>
      </c>
      <c r="Y118" t="s">
        <v>2451</v>
      </c>
      <c r="AA118" t="s">
        <v>606</v>
      </c>
      <c r="AB118" t="s">
        <v>2452</v>
      </c>
      <c r="AD118" t="s">
        <v>115</v>
      </c>
      <c r="AE118" t="s">
        <v>117</v>
      </c>
      <c r="AF118" s="4">
        <v>96950</v>
      </c>
      <c r="AG118" t="s">
        <v>118</v>
      </c>
      <c r="AI118" s="5">
        <v>16702354405</v>
      </c>
      <c r="AK118" t="s">
        <v>2453</v>
      </c>
      <c r="BC118" t="str">
        <f>"41-1011.00"</f>
        <v>41-1011.00</v>
      </c>
      <c r="BD118" t="s">
        <v>210</v>
      </c>
      <c r="BE118" t="s">
        <v>2454</v>
      </c>
      <c r="BF118" t="s">
        <v>2455</v>
      </c>
      <c r="BG118">
        <v>2</v>
      </c>
      <c r="BH118">
        <v>2</v>
      </c>
      <c r="BI118" s="1">
        <v>44470</v>
      </c>
      <c r="BJ118" s="1">
        <v>44834</v>
      </c>
      <c r="BK118" s="1">
        <v>44488</v>
      </c>
      <c r="BL118" s="1">
        <v>44834</v>
      </c>
      <c r="BM118">
        <v>40</v>
      </c>
      <c r="BN118">
        <v>0</v>
      </c>
      <c r="BO118">
        <v>8</v>
      </c>
      <c r="BP118">
        <v>8</v>
      </c>
      <c r="BQ118">
        <v>8</v>
      </c>
      <c r="BR118">
        <v>8</v>
      </c>
      <c r="BS118">
        <v>8</v>
      </c>
      <c r="BT118">
        <v>0</v>
      </c>
      <c r="BU118" t="str">
        <f>"11:00 AM"</f>
        <v>11:00 AM</v>
      </c>
      <c r="BV118" t="str">
        <f>"8:00 PM"</f>
        <v>8:00 PM</v>
      </c>
      <c r="BW118" t="s">
        <v>150</v>
      </c>
      <c r="BX118">
        <v>0</v>
      </c>
      <c r="BY118">
        <v>12</v>
      </c>
      <c r="BZ118" t="s">
        <v>133</v>
      </c>
      <c r="CA118">
        <v>1</v>
      </c>
      <c r="CB118" t="s">
        <v>2456</v>
      </c>
      <c r="CC118" t="s">
        <v>2449</v>
      </c>
      <c r="CE118" t="s">
        <v>115</v>
      </c>
      <c r="CF118" t="s">
        <v>117</v>
      </c>
      <c r="CG118" s="4">
        <v>96950</v>
      </c>
      <c r="CH118" s="3">
        <v>10.050000000000001</v>
      </c>
      <c r="CI118" s="3">
        <v>10.050000000000001</v>
      </c>
      <c r="CJ118" s="3">
        <v>15.08</v>
      </c>
      <c r="CK118" s="3">
        <v>15.08</v>
      </c>
      <c r="CL118" t="s">
        <v>131</v>
      </c>
      <c r="CN118" t="s">
        <v>132</v>
      </c>
      <c r="CP118" t="s">
        <v>111</v>
      </c>
      <c r="CQ118" t="s">
        <v>133</v>
      </c>
      <c r="CR118" t="s">
        <v>111</v>
      </c>
      <c r="CS118" t="s">
        <v>133</v>
      </c>
      <c r="CT118" t="s">
        <v>134</v>
      </c>
      <c r="CU118" t="s">
        <v>133</v>
      </c>
      <c r="CV118" t="s">
        <v>134</v>
      </c>
      <c r="CW118" t="s">
        <v>2457</v>
      </c>
      <c r="CX118" s="5">
        <v>16702354405</v>
      </c>
      <c r="CY118" t="s">
        <v>2453</v>
      </c>
      <c r="CZ118" t="s">
        <v>134</v>
      </c>
      <c r="DA118" t="s">
        <v>133</v>
      </c>
      <c r="DB118" t="s">
        <v>111</v>
      </c>
    </row>
    <row r="119" spans="1:111" ht="15" customHeight="1" x14ac:dyDescent="0.35">
      <c r="A119" t="s">
        <v>2034</v>
      </c>
      <c r="B119" t="s">
        <v>137</v>
      </c>
      <c r="C119" s="1">
        <v>44449.036113310183</v>
      </c>
      <c r="D119" s="1">
        <v>44488</v>
      </c>
      <c r="E119" t="s">
        <v>199</v>
      </c>
      <c r="F119" s="1">
        <v>44619.791666666664</v>
      </c>
      <c r="G119" t="s">
        <v>111</v>
      </c>
      <c r="H119" t="s">
        <v>111</v>
      </c>
      <c r="I119" t="s">
        <v>111</v>
      </c>
      <c r="J119" t="s">
        <v>993</v>
      </c>
      <c r="K119" t="s">
        <v>134</v>
      </c>
      <c r="L119" t="s">
        <v>994</v>
      </c>
      <c r="M119" t="s">
        <v>995</v>
      </c>
      <c r="N119" t="s">
        <v>115</v>
      </c>
      <c r="O119" t="s">
        <v>117</v>
      </c>
      <c r="P119" s="4">
        <v>96950</v>
      </c>
      <c r="Q119" t="s">
        <v>118</v>
      </c>
      <c r="R119" t="s">
        <v>134</v>
      </c>
      <c r="S119" s="5">
        <v>16702368202</v>
      </c>
      <c r="T119">
        <v>3554</v>
      </c>
      <c r="U119">
        <v>62211</v>
      </c>
      <c r="V119" t="s">
        <v>120</v>
      </c>
      <c r="X119" t="s">
        <v>996</v>
      </c>
      <c r="Y119" t="s">
        <v>997</v>
      </c>
      <c r="Z119" t="s">
        <v>998</v>
      </c>
      <c r="AA119" t="s">
        <v>999</v>
      </c>
      <c r="AB119" t="s">
        <v>994</v>
      </c>
      <c r="AC119" t="s">
        <v>995</v>
      </c>
      <c r="AD119" t="s">
        <v>115</v>
      </c>
      <c r="AE119" t="s">
        <v>117</v>
      </c>
      <c r="AF119" s="4">
        <v>96950</v>
      </c>
      <c r="AG119" t="s">
        <v>118</v>
      </c>
      <c r="AH119" t="s">
        <v>134</v>
      </c>
      <c r="AI119" s="5">
        <v>16702368202</v>
      </c>
      <c r="AJ119">
        <v>3554</v>
      </c>
      <c r="AK119" t="s">
        <v>1000</v>
      </c>
      <c r="BC119" t="str">
        <f>"29-1141.00"</f>
        <v>29-1141.00</v>
      </c>
      <c r="BD119" t="s">
        <v>909</v>
      </c>
      <c r="BE119" t="s">
        <v>1225</v>
      </c>
      <c r="BF119" t="s">
        <v>1226</v>
      </c>
      <c r="BG119">
        <v>1</v>
      </c>
      <c r="BH119">
        <v>1</v>
      </c>
      <c r="BI119" s="1">
        <v>44621</v>
      </c>
      <c r="BJ119" s="1">
        <v>44985</v>
      </c>
      <c r="BK119" s="1">
        <v>44621</v>
      </c>
      <c r="BL119" s="1">
        <v>44985</v>
      </c>
      <c r="BM119">
        <v>40</v>
      </c>
      <c r="BN119">
        <v>12</v>
      </c>
      <c r="BO119">
        <v>12</v>
      </c>
      <c r="BP119">
        <v>12</v>
      </c>
      <c r="BQ119">
        <v>4</v>
      </c>
      <c r="BR119">
        <v>0</v>
      </c>
      <c r="BS119">
        <v>0</v>
      </c>
      <c r="BT119">
        <v>0</v>
      </c>
      <c r="BU119" t="str">
        <f>"7:30 AM"</f>
        <v>7:30 AM</v>
      </c>
      <c r="BV119" t="str">
        <f>"7:30 PM"</f>
        <v>7:30 PM</v>
      </c>
      <c r="BW119" t="s">
        <v>129</v>
      </c>
      <c r="BX119">
        <v>0</v>
      </c>
      <c r="BY119">
        <v>0</v>
      </c>
      <c r="BZ119" t="s">
        <v>111</v>
      </c>
      <c r="CB119" t="s">
        <v>1227</v>
      </c>
      <c r="CC119" t="s">
        <v>994</v>
      </c>
      <c r="CD119" t="s">
        <v>995</v>
      </c>
      <c r="CE119" t="s">
        <v>115</v>
      </c>
      <c r="CF119" t="s">
        <v>117</v>
      </c>
      <c r="CG119" s="4">
        <v>96950</v>
      </c>
      <c r="CH119" s="3">
        <v>21.83</v>
      </c>
      <c r="CI119" s="3">
        <v>28.42</v>
      </c>
      <c r="CL119" t="s">
        <v>131</v>
      </c>
      <c r="CM119" t="s">
        <v>1005</v>
      </c>
      <c r="CN119" t="s">
        <v>132</v>
      </c>
      <c r="CP119" t="s">
        <v>133</v>
      </c>
      <c r="CQ119" t="s">
        <v>133</v>
      </c>
      <c r="CR119" t="s">
        <v>111</v>
      </c>
      <c r="CS119" t="s">
        <v>111</v>
      </c>
      <c r="CT119" t="s">
        <v>134</v>
      </c>
      <c r="CU119" t="s">
        <v>133</v>
      </c>
      <c r="CV119" t="s">
        <v>134</v>
      </c>
      <c r="CW119" t="s">
        <v>1006</v>
      </c>
      <c r="CX119" s="5">
        <v>16702368202</v>
      </c>
      <c r="CY119" t="s">
        <v>1007</v>
      </c>
      <c r="CZ119" t="s">
        <v>1008</v>
      </c>
      <c r="DA119" t="s">
        <v>133</v>
      </c>
      <c r="DB119" t="s">
        <v>111</v>
      </c>
      <c r="DC119" t="s">
        <v>646</v>
      </c>
      <c r="DD119" t="s">
        <v>1009</v>
      </c>
      <c r="DE119" t="s">
        <v>2035</v>
      </c>
      <c r="DF119" t="s">
        <v>993</v>
      </c>
      <c r="DG119" t="s">
        <v>1011</v>
      </c>
    </row>
    <row r="120" spans="1:111" ht="15" customHeight="1" x14ac:dyDescent="0.35">
      <c r="A120" t="s">
        <v>3714</v>
      </c>
      <c r="B120" t="s">
        <v>159</v>
      </c>
      <c r="C120" s="1">
        <v>44390.985912731485</v>
      </c>
      <c r="D120" s="1">
        <v>44488</v>
      </c>
      <c r="E120" t="s">
        <v>110</v>
      </c>
      <c r="G120" t="s">
        <v>133</v>
      </c>
      <c r="H120" t="s">
        <v>111</v>
      </c>
      <c r="I120" t="s">
        <v>111</v>
      </c>
      <c r="J120" t="s">
        <v>3715</v>
      </c>
      <c r="K120" t="s">
        <v>3716</v>
      </c>
      <c r="L120" t="s">
        <v>3717</v>
      </c>
      <c r="M120" t="s">
        <v>3718</v>
      </c>
      <c r="N120" t="s">
        <v>115</v>
      </c>
      <c r="O120" t="s">
        <v>117</v>
      </c>
      <c r="P120" s="4">
        <v>96950</v>
      </c>
      <c r="Q120" t="s">
        <v>118</v>
      </c>
      <c r="R120" t="s">
        <v>134</v>
      </c>
      <c r="S120" s="5">
        <v>16703226130</v>
      </c>
      <c r="U120">
        <v>312112</v>
      </c>
      <c r="V120" t="s">
        <v>120</v>
      </c>
      <c r="X120" t="s">
        <v>3719</v>
      </c>
      <c r="Y120" t="s">
        <v>3720</v>
      </c>
      <c r="Z120" t="s">
        <v>2612</v>
      </c>
      <c r="AA120" t="s">
        <v>3721</v>
      </c>
      <c r="AB120" t="s">
        <v>3717</v>
      </c>
      <c r="AC120" t="s">
        <v>3718</v>
      </c>
      <c r="AD120" t="s">
        <v>115</v>
      </c>
      <c r="AE120" t="s">
        <v>117</v>
      </c>
      <c r="AF120" s="4">
        <v>96950</v>
      </c>
      <c r="AG120" t="s">
        <v>118</v>
      </c>
      <c r="AH120" t="s">
        <v>134</v>
      </c>
      <c r="AI120" s="5">
        <v>16703226130</v>
      </c>
      <c r="AK120" t="s">
        <v>3722</v>
      </c>
      <c r="BC120" t="str">
        <f>"51-9198.00"</f>
        <v>51-9198.00</v>
      </c>
      <c r="BD120" t="s">
        <v>3723</v>
      </c>
      <c r="BE120" t="s">
        <v>3724</v>
      </c>
      <c r="BF120" t="s">
        <v>3725</v>
      </c>
      <c r="BG120">
        <v>3</v>
      </c>
      <c r="BI120" s="1">
        <v>44470</v>
      </c>
      <c r="BJ120" s="1">
        <v>44834</v>
      </c>
      <c r="BM120">
        <v>40</v>
      </c>
      <c r="BN120">
        <v>0</v>
      </c>
      <c r="BO120">
        <v>8</v>
      </c>
      <c r="BP120">
        <v>8</v>
      </c>
      <c r="BQ120">
        <v>8</v>
      </c>
      <c r="BR120">
        <v>8</v>
      </c>
      <c r="BS120">
        <v>8</v>
      </c>
      <c r="BT120">
        <v>0</v>
      </c>
      <c r="BU120" t="str">
        <f>"8:00 AM"</f>
        <v>8:00 AM</v>
      </c>
      <c r="BV120" t="str">
        <f>"5:00 PM"</f>
        <v>5:00 PM</v>
      </c>
      <c r="BW120" t="s">
        <v>150</v>
      </c>
      <c r="BX120">
        <v>0</v>
      </c>
      <c r="BY120">
        <v>0</v>
      </c>
      <c r="BZ120" t="s">
        <v>111</v>
      </c>
      <c r="CB120" t="s">
        <v>3726</v>
      </c>
      <c r="CC120" t="s">
        <v>3717</v>
      </c>
      <c r="CD120" t="s">
        <v>3718</v>
      </c>
      <c r="CE120" t="s">
        <v>115</v>
      </c>
      <c r="CF120" t="s">
        <v>117</v>
      </c>
      <c r="CG120" s="4">
        <v>96950</v>
      </c>
      <c r="CH120" s="3">
        <v>7.54</v>
      </c>
      <c r="CI120" s="3">
        <v>7.54</v>
      </c>
      <c r="CJ120" s="3">
        <v>11.31</v>
      </c>
      <c r="CK120" s="3">
        <v>11.31</v>
      </c>
      <c r="CL120" t="s">
        <v>131</v>
      </c>
      <c r="CM120" t="s">
        <v>119</v>
      </c>
      <c r="CN120" t="s">
        <v>132</v>
      </c>
      <c r="CP120" t="s">
        <v>111</v>
      </c>
      <c r="CQ120" t="s">
        <v>133</v>
      </c>
      <c r="CR120" t="s">
        <v>111</v>
      </c>
      <c r="CS120" t="s">
        <v>133</v>
      </c>
      <c r="CT120" t="s">
        <v>133</v>
      </c>
      <c r="CU120" t="s">
        <v>133</v>
      </c>
      <c r="CV120" t="s">
        <v>134</v>
      </c>
      <c r="CW120" t="s">
        <v>3727</v>
      </c>
      <c r="CX120" s="5">
        <v>16703226130</v>
      </c>
      <c r="CY120" t="s">
        <v>3722</v>
      </c>
      <c r="CZ120" t="s">
        <v>259</v>
      </c>
      <c r="DA120" t="s">
        <v>133</v>
      </c>
      <c r="DB120" t="s">
        <v>111</v>
      </c>
    </row>
    <row r="121" spans="1:111" ht="15" customHeight="1" x14ac:dyDescent="0.35">
      <c r="A121" t="s">
        <v>3675</v>
      </c>
      <c r="B121" t="s">
        <v>159</v>
      </c>
      <c r="C121" s="1">
        <v>44433.232409953707</v>
      </c>
      <c r="D121" s="1">
        <v>44488</v>
      </c>
      <c r="E121" t="s">
        <v>110</v>
      </c>
      <c r="G121" t="s">
        <v>111</v>
      </c>
      <c r="H121" t="s">
        <v>111</v>
      </c>
      <c r="I121" t="s">
        <v>111</v>
      </c>
      <c r="J121" t="s">
        <v>1091</v>
      </c>
      <c r="K121" t="s">
        <v>400</v>
      </c>
      <c r="L121" t="s">
        <v>401</v>
      </c>
      <c r="M121" t="s">
        <v>236</v>
      </c>
      <c r="N121" t="s">
        <v>407</v>
      </c>
      <c r="O121" t="s">
        <v>117</v>
      </c>
      <c r="P121" s="4">
        <v>96950</v>
      </c>
      <c r="Q121" t="s">
        <v>118</v>
      </c>
      <c r="R121" t="s">
        <v>407</v>
      </c>
      <c r="S121" s="5">
        <v>16702342664</v>
      </c>
      <c r="T121">
        <v>0</v>
      </c>
      <c r="U121">
        <v>236220</v>
      </c>
      <c r="V121" t="s">
        <v>120</v>
      </c>
      <c r="X121" t="s">
        <v>403</v>
      </c>
      <c r="Y121" t="s">
        <v>404</v>
      </c>
      <c r="Z121" t="s">
        <v>1092</v>
      </c>
      <c r="AA121" t="s">
        <v>1093</v>
      </c>
      <c r="AB121" t="s">
        <v>401</v>
      </c>
      <c r="AC121" t="s">
        <v>236</v>
      </c>
      <c r="AD121" t="s">
        <v>407</v>
      </c>
      <c r="AE121" t="s">
        <v>117</v>
      </c>
      <c r="AF121" s="4">
        <v>96950</v>
      </c>
      <c r="AG121" t="s">
        <v>118</v>
      </c>
      <c r="AH121" t="s">
        <v>407</v>
      </c>
      <c r="AI121" s="5">
        <v>16702342664</v>
      </c>
      <c r="AJ121">
        <v>0</v>
      </c>
      <c r="AK121" t="s">
        <v>405</v>
      </c>
      <c r="BC121" t="str">
        <f>"17-2071.00"</f>
        <v>17-2071.00</v>
      </c>
      <c r="BD121" t="s">
        <v>2044</v>
      </c>
      <c r="BE121" t="s">
        <v>3676</v>
      </c>
      <c r="BF121" t="s">
        <v>3677</v>
      </c>
      <c r="BG121">
        <v>2</v>
      </c>
      <c r="BI121" s="1">
        <v>44470</v>
      </c>
      <c r="BJ121" s="1">
        <v>45565</v>
      </c>
      <c r="BM121">
        <v>40</v>
      </c>
      <c r="BN121">
        <v>0</v>
      </c>
      <c r="BO121">
        <v>8</v>
      </c>
      <c r="BP121">
        <v>8</v>
      </c>
      <c r="BQ121">
        <v>8</v>
      </c>
      <c r="BR121">
        <v>8</v>
      </c>
      <c r="BS121">
        <v>8</v>
      </c>
      <c r="BT121">
        <v>0</v>
      </c>
      <c r="BU121" t="str">
        <f>"8:00 AM"</f>
        <v>8:00 AM</v>
      </c>
      <c r="BV121" t="str">
        <f>"5:00 PM"</f>
        <v>5:00 PM</v>
      </c>
      <c r="BW121" t="s">
        <v>504</v>
      </c>
      <c r="BX121">
        <v>0</v>
      </c>
      <c r="BY121">
        <v>12</v>
      </c>
      <c r="BZ121" t="s">
        <v>111</v>
      </c>
      <c r="CB121" t="s">
        <v>3678</v>
      </c>
      <c r="CC121" t="s">
        <v>401</v>
      </c>
      <c r="CD121" t="s">
        <v>402</v>
      </c>
      <c r="CE121" t="s">
        <v>407</v>
      </c>
      <c r="CF121" t="s">
        <v>117</v>
      </c>
      <c r="CG121" s="4">
        <v>96950</v>
      </c>
      <c r="CH121" s="3">
        <v>23.36</v>
      </c>
      <c r="CI121" s="3">
        <v>23.36</v>
      </c>
      <c r="CJ121" s="3">
        <v>35.04</v>
      </c>
      <c r="CK121" s="3">
        <v>35.04</v>
      </c>
      <c r="CL121" t="s">
        <v>131</v>
      </c>
      <c r="CN121" t="s">
        <v>132</v>
      </c>
      <c r="CP121" t="s">
        <v>111</v>
      </c>
      <c r="CQ121" t="s">
        <v>133</v>
      </c>
      <c r="CR121" t="s">
        <v>133</v>
      </c>
      <c r="CS121" t="s">
        <v>133</v>
      </c>
      <c r="CT121" t="s">
        <v>134</v>
      </c>
      <c r="CU121" t="s">
        <v>133</v>
      </c>
      <c r="CV121" t="s">
        <v>134</v>
      </c>
      <c r="CW121" t="s">
        <v>1098</v>
      </c>
      <c r="CX121" s="5">
        <v>167023426</v>
      </c>
      <c r="CY121" t="s">
        <v>405</v>
      </c>
      <c r="CZ121" t="s">
        <v>259</v>
      </c>
      <c r="DA121" t="s">
        <v>133</v>
      </c>
      <c r="DB121" t="s">
        <v>111</v>
      </c>
    </row>
    <row r="122" spans="1:111" ht="15" customHeight="1" x14ac:dyDescent="0.35">
      <c r="A122" t="s">
        <v>3410</v>
      </c>
      <c r="B122" t="s">
        <v>109</v>
      </c>
      <c r="C122" s="1">
        <v>44433.300909837963</v>
      </c>
      <c r="D122" s="1">
        <v>44488</v>
      </c>
      <c r="E122" t="s">
        <v>110</v>
      </c>
      <c r="G122" t="s">
        <v>111</v>
      </c>
      <c r="H122" t="s">
        <v>111</v>
      </c>
      <c r="I122" t="s">
        <v>111</v>
      </c>
      <c r="J122" t="s">
        <v>3411</v>
      </c>
      <c r="L122" t="s">
        <v>3412</v>
      </c>
      <c r="M122" t="s">
        <v>3413</v>
      </c>
      <c r="N122" t="s">
        <v>115</v>
      </c>
      <c r="O122" t="s">
        <v>117</v>
      </c>
      <c r="P122" s="4">
        <v>96950</v>
      </c>
      <c r="Q122" t="s">
        <v>118</v>
      </c>
      <c r="S122" s="5">
        <v>16702855626</v>
      </c>
      <c r="U122">
        <v>72251</v>
      </c>
      <c r="V122" t="s">
        <v>120</v>
      </c>
      <c r="X122" t="s">
        <v>3414</v>
      </c>
      <c r="Y122" t="s">
        <v>3415</v>
      </c>
      <c r="Z122" t="s">
        <v>981</v>
      </c>
      <c r="AA122" t="s">
        <v>3416</v>
      </c>
      <c r="AB122" t="s">
        <v>3417</v>
      </c>
      <c r="AC122" t="s">
        <v>3413</v>
      </c>
      <c r="AD122" t="s">
        <v>115</v>
      </c>
      <c r="AE122" t="s">
        <v>117</v>
      </c>
      <c r="AF122" s="4">
        <v>96950</v>
      </c>
      <c r="AG122" t="s">
        <v>118</v>
      </c>
      <c r="AH122" t="s">
        <v>153</v>
      </c>
      <c r="AI122" s="5">
        <v>16702855626</v>
      </c>
      <c r="AK122" t="s">
        <v>3418</v>
      </c>
      <c r="BC122" t="str">
        <f>"35-2021.00"</f>
        <v>35-2021.00</v>
      </c>
      <c r="BD122" t="s">
        <v>342</v>
      </c>
      <c r="BE122" t="s">
        <v>3419</v>
      </c>
      <c r="BF122" t="s">
        <v>3420</v>
      </c>
      <c r="BG122">
        <v>1</v>
      </c>
      <c r="BI122" s="1">
        <v>44470</v>
      </c>
      <c r="BJ122" s="1">
        <v>44834</v>
      </c>
      <c r="BM122">
        <v>40</v>
      </c>
      <c r="BN122">
        <v>0</v>
      </c>
      <c r="BO122">
        <v>8</v>
      </c>
      <c r="BP122">
        <v>8</v>
      </c>
      <c r="BQ122">
        <v>8</v>
      </c>
      <c r="BR122">
        <v>8</v>
      </c>
      <c r="BS122">
        <v>8</v>
      </c>
      <c r="BT122">
        <v>0</v>
      </c>
      <c r="BU122" t="str">
        <f>"11:00 AM"</f>
        <v>11:00 AM</v>
      </c>
      <c r="BV122" t="str">
        <f>"8:00 PM"</f>
        <v>8:00 PM</v>
      </c>
      <c r="BW122" t="s">
        <v>150</v>
      </c>
      <c r="BX122">
        <v>0</v>
      </c>
      <c r="BY122">
        <v>3</v>
      </c>
      <c r="BZ122" t="s">
        <v>111</v>
      </c>
      <c r="CB122" t="s">
        <v>3421</v>
      </c>
      <c r="CC122" t="s">
        <v>3412</v>
      </c>
      <c r="CD122" t="s">
        <v>3413</v>
      </c>
      <c r="CE122" t="s">
        <v>115</v>
      </c>
      <c r="CF122" t="s">
        <v>117</v>
      </c>
      <c r="CG122" s="4">
        <v>96950</v>
      </c>
      <c r="CH122" s="3">
        <v>7.71</v>
      </c>
      <c r="CI122" s="3">
        <v>8</v>
      </c>
      <c r="CJ122" s="3">
        <v>11.57</v>
      </c>
      <c r="CK122" s="3">
        <v>12</v>
      </c>
      <c r="CL122" t="s">
        <v>131</v>
      </c>
      <c r="CM122" t="s">
        <v>542</v>
      </c>
      <c r="CN122" t="s">
        <v>132</v>
      </c>
      <c r="CP122" t="s">
        <v>111</v>
      </c>
      <c r="CQ122" t="s">
        <v>133</v>
      </c>
      <c r="CR122" t="s">
        <v>111</v>
      </c>
      <c r="CS122" t="s">
        <v>133</v>
      </c>
      <c r="CT122" t="s">
        <v>134</v>
      </c>
      <c r="CU122" t="s">
        <v>133</v>
      </c>
      <c r="CV122" t="s">
        <v>134</v>
      </c>
      <c r="CW122" t="s">
        <v>2882</v>
      </c>
      <c r="CX122" s="5">
        <v>16702855626</v>
      </c>
      <c r="CY122" t="s">
        <v>3418</v>
      </c>
      <c r="CZ122" t="s">
        <v>134</v>
      </c>
      <c r="DA122" t="s">
        <v>133</v>
      </c>
      <c r="DB122" t="s">
        <v>111</v>
      </c>
      <c r="DC122" t="s">
        <v>153</v>
      </c>
    </row>
    <row r="123" spans="1:111" ht="15" customHeight="1" x14ac:dyDescent="0.35">
      <c r="A123" t="s">
        <v>2155</v>
      </c>
      <c r="B123" t="s">
        <v>137</v>
      </c>
      <c r="C123" s="1">
        <v>44426.536817129629</v>
      </c>
      <c r="D123" s="1">
        <v>44489</v>
      </c>
      <c r="E123" t="s">
        <v>110</v>
      </c>
      <c r="G123" t="s">
        <v>111</v>
      </c>
      <c r="H123" t="s">
        <v>111</v>
      </c>
      <c r="I123" t="s">
        <v>111</v>
      </c>
      <c r="J123" t="s">
        <v>2156</v>
      </c>
      <c r="K123" t="s">
        <v>1276</v>
      </c>
      <c r="L123" t="s">
        <v>1277</v>
      </c>
      <c r="M123" t="s">
        <v>1278</v>
      </c>
      <c r="N123" t="s">
        <v>140</v>
      </c>
      <c r="O123" t="s">
        <v>117</v>
      </c>
      <c r="P123" s="4">
        <v>96950</v>
      </c>
      <c r="Q123" t="s">
        <v>118</v>
      </c>
      <c r="R123" t="s">
        <v>134</v>
      </c>
      <c r="S123" s="5">
        <v>16702339875</v>
      </c>
      <c r="U123">
        <v>453110</v>
      </c>
      <c r="V123" t="s">
        <v>120</v>
      </c>
      <c r="X123" t="s">
        <v>1279</v>
      </c>
      <c r="Y123" t="s">
        <v>1280</v>
      </c>
      <c r="Z123" t="s">
        <v>1281</v>
      </c>
      <c r="AA123" t="s">
        <v>168</v>
      </c>
      <c r="AB123" t="s">
        <v>1277</v>
      </c>
      <c r="AC123" t="s">
        <v>1278</v>
      </c>
      <c r="AD123" t="s">
        <v>140</v>
      </c>
      <c r="AE123" t="s">
        <v>117</v>
      </c>
      <c r="AF123" s="4">
        <v>96950</v>
      </c>
      <c r="AG123" t="s">
        <v>118</v>
      </c>
      <c r="AH123" t="s">
        <v>134</v>
      </c>
      <c r="AI123" s="5">
        <v>16702339875</v>
      </c>
      <c r="AK123" t="s">
        <v>1284</v>
      </c>
      <c r="BC123" t="str">
        <f>"27-1023.00"</f>
        <v>27-1023.00</v>
      </c>
      <c r="BD123" t="s">
        <v>741</v>
      </c>
      <c r="BE123" t="s">
        <v>2157</v>
      </c>
      <c r="BF123" t="s">
        <v>2158</v>
      </c>
      <c r="BG123">
        <v>2</v>
      </c>
      <c r="BH123">
        <v>2</v>
      </c>
      <c r="BI123" s="1">
        <v>44470</v>
      </c>
      <c r="BJ123" s="1">
        <v>44834</v>
      </c>
      <c r="BK123" s="1">
        <v>44489</v>
      </c>
      <c r="BL123" s="1">
        <v>44834</v>
      </c>
      <c r="BM123">
        <v>40</v>
      </c>
      <c r="BN123">
        <v>0</v>
      </c>
      <c r="BO123">
        <v>8</v>
      </c>
      <c r="BP123">
        <v>8</v>
      </c>
      <c r="BQ123">
        <v>8</v>
      </c>
      <c r="BR123">
        <v>8</v>
      </c>
      <c r="BS123">
        <v>8</v>
      </c>
      <c r="BT123">
        <v>0</v>
      </c>
      <c r="BU123" t="str">
        <f>"8:00 AM"</f>
        <v>8:00 AM</v>
      </c>
      <c r="BV123" t="str">
        <f>"5:00 PM"</f>
        <v>5:00 PM</v>
      </c>
      <c r="BW123" t="s">
        <v>153</v>
      </c>
      <c r="BX123">
        <v>0</v>
      </c>
      <c r="BY123">
        <v>6</v>
      </c>
      <c r="BZ123" t="s">
        <v>111</v>
      </c>
      <c r="CB123" t="s">
        <v>2159</v>
      </c>
      <c r="CC123" t="s">
        <v>1278</v>
      </c>
      <c r="CE123" t="s">
        <v>140</v>
      </c>
      <c r="CF123" t="s">
        <v>117</v>
      </c>
      <c r="CG123" s="4">
        <v>96950</v>
      </c>
      <c r="CH123" s="3">
        <v>9.18</v>
      </c>
      <c r="CI123" s="3">
        <v>9.18</v>
      </c>
      <c r="CJ123" s="3">
        <v>13.77</v>
      </c>
      <c r="CK123" s="3">
        <v>13.77</v>
      </c>
      <c r="CL123" t="s">
        <v>131</v>
      </c>
      <c r="CM123" t="s">
        <v>134</v>
      </c>
      <c r="CN123" t="s">
        <v>132</v>
      </c>
      <c r="CP123" t="s">
        <v>111</v>
      </c>
      <c r="CQ123" t="s">
        <v>133</v>
      </c>
      <c r="CR123" t="s">
        <v>111</v>
      </c>
      <c r="CS123" t="s">
        <v>133</v>
      </c>
      <c r="CT123" t="s">
        <v>134</v>
      </c>
      <c r="CU123" t="s">
        <v>133</v>
      </c>
      <c r="CV123" t="s">
        <v>134</v>
      </c>
      <c r="CW123" t="s">
        <v>134</v>
      </c>
      <c r="CX123" s="5">
        <v>16702339875</v>
      </c>
      <c r="CY123" t="s">
        <v>1289</v>
      </c>
      <c r="CZ123" t="s">
        <v>134</v>
      </c>
      <c r="DA123" t="s">
        <v>133</v>
      </c>
      <c r="DB123" t="s">
        <v>111</v>
      </c>
    </row>
    <row r="124" spans="1:111" ht="15" customHeight="1" x14ac:dyDescent="0.35">
      <c r="A124" t="s">
        <v>3181</v>
      </c>
      <c r="B124" t="s">
        <v>137</v>
      </c>
      <c r="C124" s="1">
        <v>44427.755197453705</v>
      </c>
      <c r="D124" s="1">
        <v>44489</v>
      </c>
      <c r="E124" t="s">
        <v>199</v>
      </c>
      <c r="F124" s="1">
        <v>44468.833333333336</v>
      </c>
      <c r="G124" t="s">
        <v>111</v>
      </c>
      <c r="H124" t="s">
        <v>111</v>
      </c>
      <c r="I124" t="s">
        <v>111</v>
      </c>
      <c r="J124" t="s">
        <v>3182</v>
      </c>
      <c r="L124" t="s">
        <v>855</v>
      </c>
      <c r="M124" t="s">
        <v>3183</v>
      </c>
      <c r="N124" t="s">
        <v>115</v>
      </c>
      <c r="O124" t="s">
        <v>117</v>
      </c>
      <c r="P124" s="4">
        <v>96950</v>
      </c>
      <c r="Q124" t="s">
        <v>118</v>
      </c>
      <c r="S124" s="5">
        <v>16702352378</v>
      </c>
      <c r="U124">
        <v>621210</v>
      </c>
      <c r="V124" t="s">
        <v>120</v>
      </c>
      <c r="X124" t="s">
        <v>856</v>
      </c>
      <c r="Y124" t="s">
        <v>857</v>
      </c>
      <c r="AA124" t="s">
        <v>606</v>
      </c>
      <c r="AB124" t="s">
        <v>858</v>
      </c>
      <c r="AD124" t="s">
        <v>140</v>
      </c>
      <c r="AE124" t="s">
        <v>117</v>
      </c>
      <c r="AF124" s="4">
        <v>96950</v>
      </c>
      <c r="AG124" t="s">
        <v>118</v>
      </c>
      <c r="AI124" s="5">
        <v>16702352378</v>
      </c>
      <c r="AK124" t="s">
        <v>859</v>
      </c>
      <c r="BC124" t="str">
        <f>"37-2011.00"</f>
        <v>37-2011.00</v>
      </c>
      <c r="BD124" t="s">
        <v>284</v>
      </c>
      <c r="BE124" t="s">
        <v>860</v>
      </c>
      <c r="BF124" t="s">
        <v>3184</v>
      </c>
      <c r="BG124">
        <v>1</v>
      </c>
      <c r="BH124">
        <v>1</v>
      </c>
      <c r="BI124" s="1">
        <v>44470</v>
      </c>
      <c r="BJ124" s="1">
        <v>44834</v>
      </c>
      <c r="BK124" s="1">
        <v>44489</v>
      </c>
      <c r="BL124" s="1">
        <v>44834</v>
      </c>
      <c r="BM124">
        <v>35</v>
      </c>
      <c r="BN124">
        <v>0</v>
      </c>
      <c r="BO124">
        <v>7</v>
      </c>
      <c r="BP124">
        <v>7</v>
      </c>
      <c r="BQ124">
        <v>0</v>
      </c>
      <c r="BR124">
        <v>7</v>
      </c>
      <c r="BS124">
        <v>7</v>
      </c>
      <c r="BT124">
        <v>7</v>
      </c>
      <c r="BU124" t="str">
        <f>"10:00 AM"</f>
        <v>10:00 AM</v>
      </c>
      <c r="BV124" t="str">
        <f>"6:00 PM"</f>
        <v>6:00 PM</v>
      </c>
      <c r="BW124" t="s">
        <v>153</v>
      </c>
      <c r="BX124">
        <v>0</v>
      </c>
      <c r="BY124">
        <v>3</v>
      </c>
      <c r="BZ124" t="s">
        <v>111</v>
      </c>
      <c r="CB124" t="s">
        <v>862</v>
      </c>
      <c r="CC124" t="s">
        <v>3185</v>
      </c>
      <c r="CD124" t="s">
        <v>858</v>
      </c>
      <c r="CE124" t="s">
        <v>140</v>
      </c>
      <c r="CF124" t="s">
        <v>117</v>
      </c>
      <c r="CG124" s="4">
        <v>96950</v>
      </c>
      <c r="CH124" s="3">
        <v>8.0500000000000007</v>
      </c>
      <c r="CI124" s="3">
        <v>8.0500000000000007</v>
      </c>
      <c r="CJ124" s="3">
        <v>12.08</v>
      </c>
      <c r="CK124" s="3">
        <v>12.08</v>
      </c>
      <c r="CL124" t="s">
        <v>131</v>
      </c>
      <c r="CN124" t="s">
        <v>132</v>
      </c>
      <c r="CP124" t="s">
        <v>111</v>
      </c>
      <c r="CQ124" t="s">
        <v>133</v>
      </c>
      <c r="CR124" t="s">
        <v>133</v>
      </c>
      <c r="CS124" t="s">
        <v>133</v>
      </c>
      <c r="CT124" t="s">
        <v>133</v>
      </c>
      <c r="CU124" t="s">
        <v>133</v>
      </c>
      <c r="CV124" t="s">
        <v>133</v>
      </c>
      <c r="CW124" t="s">
        <v>598</v>
      </c>
      <c r="CX124" s="5">
        <v>16702352378</v>
      </c>
      <c r="CY124" t="s">
        <v>859</v>
      </c>
      <c r="CZ124" t="s">
        <v>134</v>
      </c>
      <c r="DA124" t="s">
        <v>133</v>
      </c>
      <c r="DB124" t="s">
        <v>111</v>
      </c>
    </row>
    <row r="125" spans="1:111" ht="15" customHeight="1" x14ac:dyDescent="0.35">
      <c r="A125" t="s">
        <v>232</v>
      </c>
      <c r="B125" t="s">
        <v>137</v>
      </c>
      <c r="C125" s="1">
        <v>44433.200163194444</v>
      </c>
      <c r="D125" s="1">
        <v>44489</v>
      </c>
      <c r="E125" t="s">
        <v>199</v>
      </c>
      <c r="F125" s="1">
        <v>44468.833333333336</v>
      </c>
      <c r="G125" t="s">
        <v>111</v>
      </c>
      <c r="H125" t="s">
        <v>111</v>
      </c>
      <c r="I125" t="s">
        <v>111</v>
      </c>
      <c r="J125" t="s">
        <v>233</v>
      </c>
      <c r="K125" t="s">
        <v>234</v>
      </c>
      <c r="L125" t="s">
        <v>235</v>
      </c>
      <c r="M125" t="s">
        <v>236</v>
      </c>
      <c r="N125" t="s">
        <v>140</v>
      </c>
      <c r="O125" t="s">
        <v>117</v>
      </c>
      <c r="P125" s="4">
        <v>96950</v>
      </c>
      <c r="Q125" t="s">
        <v>118</v>
      </c>
      <c r="R125" t="s">
        <v>140</v>
      </c>
      <c r="S125" s="5">
        <v>16702342664</v>
      </c>
      <c r="T125">
        <v>0</v>
      </c>
      <c r="U125">
        <v>561320</v>
      </c>
      <c r="V125" t="s">
        <v>120</v>
      </c>
      <c r="X125" t="s">
        <v>237</v>
      </c>
      <c r="Y125" t="s">
        <v>238</v>
      </c>
      <c r="Z125" t="s">
        <v>239</v>
      </c>
      <c r="AA125" t="s">
        <v>240</v>
      </c>
      <c r="AB125" t="s">
        <v>235</v>
      </c>
      <c r="AC125" t="s">
        <v>236</v>
      </c>
      <c r="AD125" t="s">
        <v>140</v>
      </c>
      <c r="AE125" t="s">
        <v>117</v>
      </c>
      <c r="AF125" s="4">
        <v>96950</v>
      </c>
      <c r="AG125" t="s">
        <v>118</v>
      </c>
      <c r="AH125" t="s">
        <v>140</v>
      </c>
      <c r="AI125" s="5">
        <v>16702342664</v>
      </c>
      <c r="AJ125">
        <v>0</v>
      </c>
      <c r="AK125" t="s">
        <v>241</v>
      </c>
      <c r="BC125" t="str">
        <f>"37-2012.00"</f>
        <v>37-2012.00</v>
      </c>
      <c r="BD125" t="s">
        <v>242</v>
      </c>
      <c r="BE125" t="s">
        <v>243</v>
      </c>
      <c r="BF125" t="s">
        <v>244</v>
      </c>
      <c r="BG125">
        <v>10</v>
      </c>
      <c r="BH125">
        <v>10</v>
      </c>
      <c r="BI125" s="1">
        <v>44470</v>
      </c>
      <c r="BJ125" s="1">
        <v>45565</v>
      </c>
      <c r="BK125" s="1">
        <v>44489</v>
      </c>
      <c r="BL125" s="1">
        <v>45565</v>
      </c>
      <c r="BM125">
        <v>40</v>
      </c>
      <c r="BN125">
        <v>0</v>
      </c>
      <c r="BO125">
        <v>8</v>
      </c>
      <c r="BP125">
        <v>8</v>
      </c>
      <c r="BQ125">
        <v>8</v>
      </c>
      <c r="BR125">
        <v>8</v>
      </c>
      <c r="BS125">
        <v>8</v>
      </c>
      <c r="BT125">
        <v>0</v>
      </c>
      <c r="BU125" t="str">
        <f>"8:00 AM"</f>
        <v>8:00 AM</v>
      </c>
      <c r="BV125" t="str">
        <f>"5:00 PM"</f>
        <v>5:00 PM</v>
      </c>
      <c r="BW125" t="s">
        <v>150</v>
      </c>
      <c r="BX125">
        <v>0</v>
      </c>
      <c r="BY125">
        <v>3</v>
      </c>
      <c r="BZ125" t="s">
        <v>111</v>
      </c>
      <c r="CB125" t="s">
        <v>245</v>
      </c>
      <c r="CC125" t="s">
        <v>235</v>
      </c>
      <c r="CD125" t="s">
        <v>236</v>
      </c>
      <c r="CE125" t="s">
        <v>140</v>
      </c>
      <c r="CF125" t="s">
        <v>117</v>
      </c>
      <c r="CG125" s="4">
        <v>96950</v>
      </c>
      <c r="CH125" s="3">
        <v>7.59</v>
      </c>
      <c r="CI125" s="3">
        <v>7.59</v>
      </c>
      <c r="CJ125" s="3">
        <v>11.39</v>
      </c>
      <c r="CK125" s="3">
        <v>11.39</v>
      </c>
      <c r="CL125" t="s">
        <v>131</v>
      </c>
      <c r="CM125" t="s">
        <v>134</v>
      </c>
      <c r="CN125" t="s">
        <v>132</v>
      </c>
      <c r="CP125" t="s">
        <v>111</v>
      </c>
      <c r="CQ125" t="s">
        <v>133</v>
      </c>
      <c r="CR125" t="s">
        <v>111</v>
      </c>
      <c r="CS125" t="s">
        <v>133</v>
      </c>
      <c r="CT125" t="s">
        <v>134</v>
      </c>
      <c r="CU125" t="s">
        <v>133</v>
      </c>
      <c r="CV125" t="s">
        <v>134</v>
      </c>
      <c r="CW125" t="s">
        <v>246</v>
      </c>
      <c r="CX125" s="5">
        <v>16702342664</v>
      </c>
      <c r="CY125" t="s">
        <v>241</v>
      </c>
      <c r="CZ125" t="s">
        <v>247</v>
      </c>
      <c r="DA125" t="s">
        <v>133</v>
      </c>
      <c r="DB125" t="s">
        <v>111</v>
      </c>
    </row>
    <row r="126" spans="1:111" ht="15" customHeight="1" x14ac:dyDescent="0.35">
      <c r="A126" t="s">
        <v>2580</v>
      </c>
      <c r="B126" t="s">
        <v>137</v>
      </c>
      <c r="C126" s="1">
        <v>44433.336094328704</v>
      </c>
      <c r="D126" s="1">
        <v>44489</v>
      </c>
      <c r="E126" t="s">
        <v>110</v>
      </c>
      <c r="G126" t="s">
        <v>133</v>
      </c>
      <c r="H126" t="s">
        <v>111</v>
      </c>
      <c r="I126" t="s">
        <v>111</v>
      </c>
      <c r="J126" t="s">
        <v>233</v>
      </c>
      <c r="K126" t="s">
        <v>234</v>
      </c>
      <c r="L126" t="s">
        <v>235</v>
      </c>
      <c r="M126" t="s">
        <v>236</v>
      </c>
      <c r="N126" t="s">
        <v>140</v>
      </c>
      <c r="O126" t="s">
        <v>117</v>
      </c>
      <c r="P126" s="4">
        <v>96950</v>
      </c>
      <c r="Q126" t="s">
        <v>118</v>
      </c>
      <c r="R126" t="s">
        <v>140</v>
      </c>
      <c r="S126" s="5">
        <v>16702342664</v>
      </c>
      <c r="U126">
        <v>561320</v>
      </c>
      <c r="V126" t="s">
        <v>120</v>
      </c>
      <c r="X126" t="s">
        <v>237</v>
      </c>
      <c r="Y126" t="s">
        <v>238</v>
      </c>
      <c r="Z126" t="s">
        <v>239</v>
      </c>
      <c r="AA126" t="s">
        <v>240</v>
      </c>
      <c r="AB126" t="s">
        <v>235</v>
      </c>
      <c r="AC126" t="s">
        <v>236</v>
      </c>
      <c r="AD126" t="s">
        <v>140</v>
      </c>
      <c r="AE126" t="s">
        <v>117</v>
      </c>
      <c r="AF126" s="4">
        <v>96950</v>
      </c>
      <c r="AG126" t="s">
        <v>118</v>
      </c>
      <c r="AH126" t="s">
        <v>140</v>
      </c>
      <c r="AI126" s="5">
        <v>16702342664</v>
      </c>
      <c r="AK126" t="s">
        <v>241</v>
      </c>
      <c r="BC126" t="str">
        <f>"37-2012.00"</f>
        <v>37-2012.00</v>
      </c>
      <c r="BD126" t="s">
        <v>242</v>
      </c>
      <c r="BE126" t="s">
        <v>243</v>
      </c>
      <c r="BF126" t="s">
        <v>244</v>
      </c>
      <c r="BG126">
        <v>10</v>
      </c>
      <c r="BH126">
        <v>10</v>
      </c>
      <c r="BI126" s="1">
        <v>44470</v>
      </c>
      <c r="BJ126" s="1">
        <v>45565</v>
      </c>
      <c r="BK126" s="1">
        <v>44489</v>
      </c>
      <c r="BL126" s="1">
        <v>45565</v>
      </c>
      <c r="BM126">
        <v>40</v>
      </c>
      <c r="BN126">
        <v>0</v>
      </c>
      <c r="BO126">
        <v>8</v>
      </c>
      <c r="BP126">
        <v>8</v>
      </c>
      <c r="BQ126">
        <v>8</v>
      </c>
      <c r="BR126">
        <v>8</v>
      </c>
      <c r="BS126">
        <v>8</v>
      </c>
      <c r="BT126">
        <v>0</v>
      </c>
      <c r="BU126" t="str">
        <f>"8:00 AM"</f>
        <v>8:00 AM</v>
      </c>
      <c r="BV126" t="str">
        <f>"5:00 PM"</f>
        <v>5:00 PM</v>
      </c>
      <c r="BW126" t="s">
        <v>150</v>
      </c>
      <c r="BX126">
        <v>0</v>
      </c>
      <c r="BY126">
        <v>3</v>
      </c>
      <c r="BZ126" t="s">
        <v>111</v>
      </c>
      <c r="CB126" t="s">
        <v>470</v>
      </c>
      <c r="CC126" t="s">
        <v>235</v>
      </c>
      <c r="CD126" t="s">
        <v>236</v>
      </c>
      <c r="CE126" t="s">
        <v>140</v>
      </c>
      <c r="CF126" t="s">
        <v>117</v>
      </c>
      <c r="CG126" s="4">
        <v>96950</v>
      </c>
      <c r="CH126" s="3">
        <v>7.59</v>
      </c>
      <c r="CI126" s="3">
        <v>7.59</v>
      </c>
      <c r="CJ126" s="3">
        <v>11.39</v>
      </c>
      <c r="CK126" s="3">
        <v>11.39</v>
      </c>
      <c r="CL126" t="s">
        <v>131</v>
      </c>
      <c r="CM126" t="s">
        <v>1775</v>
      </c>
      <c r="CN126" t="s">
        <v>132</v>
      </c>
      <c r="CP126" t="s">
        <v>111</v>
      </c>
      <c r="CQ126" t="s">
        <v>133</v>
      </c>
      <c r="CR126" t="s">
        <v>111</v>
      </c>
      <c r="CS126" t="s">
        <v>133</v>
      </c>
      <c r="CT126" t="s">
        <v>134</v>
      </c>
      <c r="CU126" t="s">
        <v>133</v>
      </c>
      <c r="CV126" t="s">
        <v>134</v>
      </c>
      <c r="CW126" t="s">
        <v>1098</v>
      </c>
      <c r="CX126" s="5">
        <v>16702342664</v>
      </c>
      <c r="CY126" t="s">
        <v>241</v>
      </c>
      <c r="CZ126" t="s">
        <v>247</v>
      </c>
      <c r="DA126" t="s">
        <v>133</v>
      </c>
      <c r="DB126" t="s">
        <v>111</v>
      </c>
    </row>
    <row r="127" spans="1:111" ht="15" customHeight="1" x14ac:dyDescent="0.35">
      <c r="A127" t="s">
        <v>2560</v>
      </c>
      <c r="B127" t="s">
        <v>137</v>
      </c>
      <c r="C127" s="1">
        <v>44435.254218865739</v>
      </c>
      <c r="D127" s="1">
        <v>44489</v>
      </c>
      <c r="E127" t="s">
        <v>110</v>
      </c>
      <c r="G127" t="s">
        <v>111</v>
      </c>
      <c r="H127" t="s">
        <v>133</v>
      </c>
      <c r="I127" t="s">
        <v>111</v>
      </c>
      <c r="J127" t="s">
        <v>2290</v>
      </c>
      <c r="K127" t="s">
        <v>2291</v>
      </c>
      <c r="L127" t="s">
        <v>2292</v>
      </c>
      <c r="M127" t="s">
        <v>2293</v>
      </c>
      <c r="N127" t="s">
        <v>140</v>
      </c>
      <c r="O127" t="s">
        <v>117</v>
      </c>
      <c r="P127" s="4">
        <v>96950</v>
      </c>
      <c r="Q127" t="s">
        <v>118</v>
      </c>
      <c r="S127" s="5">
        <v>16702340441</v>
      </c>
      <c r="U127">
        <v>236116</v>
      </c>
      <c r="V127" t="s">
        <v>120</v>
      </c>
      <c r="X127" t="s">
        <v>1198</v>
      </c>
      <c r="Y127" t="s">
        <v>1199</v>
      </c>
      <c r="Z127" t="s">
        <v>625</v>
      </c>
      <c r="AA127" t="s">
        <v>351</v>
      </c>
      <c r="AB127" t="s">
        <v>1196</v>
      </c>
      <c r="AC127" t="s">
        <v>2294</v>
      </c>
      <c r="AD127" t="s">
        <v>140</v>
      </c>
      <c r="AE127" t="s">
        <v>117</v>
      </c>
      <c r="AF127" s="4">
        <v>96950</v>
      </c>
      <c r="AG127" t="s">
        <v>118</v>
      </c>
      <c r="AI127" s="5">
        <v>16702349011</v>
      </c>
      <c r="AK127" t="s">
        <v>1046</v>
      </c>
      <c r="BC127" t="str">
        <f>"49-9071.00"</f>
        <v>49-9071.00</v>
      </c>
      <c r="BD127" t="s">
        <v>147</v>
      </c>
      <c r="BE127" t="s">
        <v>2295</v>
      </c>
      <c r="BF127" t="s">
        <v>1671</v>
      </c>
      <c r="BG127">
        <v>10</v>
      </c>
      <c r="BH127">
        <v>10</v>
      </c>
      <c r="BI127" s="1">
        <v>44502</v>
      </c>
      <c r="BJ127" s="1">
        <v>44866</v>
      </c>
      <c r="BK127" s="1">
        <v>44502</v>
      </c>
      <c r="BL127" s="1">
        <v>44866</v>
      </c>
      <c r="BM127">
        <v>35</v>
      </c>
      <c r="BN127">
        <v>0</v>
      </c>
      <c r="BO127">
        <v>7</v>
      </c>
      <c r="BP127">
        <v>7</v>
      </c>
      <c r="BQ127">
        <v>7</v>
      </c>
      <c r="BR127">
        <v>7</v>
      </c>
      <c r="BS127">
        <v>7</v>
      </c>
      <c r="BT127">
        <v>0</v>
      </c>
      <c r="BU127" t="str">
        <f>"8:00 AM"</f>
        <v>8:00 AM</v>
      </c>
      <c r="BV127" t="str">
        <f>"4:00 PM"</f>
        <v>4:00 PM</v>
      </c>
      <c r="BW127" t="s">
        <v>150</v>
      </c>
      <c r="BX127">
        <v>0</v>
      </c>
      <c r="BY127">
        <v>12</v>
      </c>
      <c r="BZ127" t="s">
        <v>111</v>
      </c>
      <c r="CB127" s="2" t="s">
        <v>2296</v>
      </c>
      <c r="CC127" t="s">
        <v>2293</v>
      </c>
      <c r="CD127" t="s">
        <v>2297</v>
      </c>
      <c r="CE127" t="s">
        <v>140</v>
      </c>
      <c r="CF127" t="s">
        <v>117</v>
      </c>
      <c r="CG127" s="4">
        <v>96950</v>
      </c>
      <c r="CH127" s="3">
        <v>8.7200000000000006</v>
      </c>
      <c r="CI127" s="3">
        <v>8.7200000000000006</v>
      </c>
      <c r="CJ127" s="3">
        <v>13.08</v>
      </c>
      <c r="CK127" s="3">
        <v>13.08</v>
      </c>
      <c r="CL127" t="s">
        <v>131</v>
      </c>
      <c r="CM127" t="s">
        <v>1053</v>
      </c>
      <c r="CN127" t="s">
        <v>132</v>
      </c>
      <c r="CP127" t="s">
        <v>111</v>
      </c>
      <c r="CQ127" t="s">
        <v>133</v>
      </c>
      <c r="CR127" t="s">
        <v>133</v>
      </c>
      <c r="CS127" t="s">
        <v>133</v>
      </c>
      <c r="CT127" t="s">
        <v>134</v>
      </c>
      <c r="CU127" t="s">
        <v>133</v>
      </c>
      <c r="CV127" t="s">
        <v>134</v>
      </c>
      <c r="CW127" t="s">
        <v>1054</v>
      </c>
      <c r="CX127" s="5">
        <v>16702337461</v>
      </c>
      <c r="CY127" t="s">
        <v>1046</v>
      </c>
      <c r="CZ127" t="s">
        <v>259</v>
      </c>
      <c r="DA127" t="s">
        <v>133</v>
      </c>
      <c r="DB127" t="s">
        <v>111</v>
      </c>
    </row>
    <row r="128" spans="1:111" ht="15" customHeight="1" x14ac:dyDescent="0.35">
      <c r="A128" t="s">
        <v>3382</v>
      </c>
      <c r="B128" t="s">
        <v>137</v>
      </c>
      <c r="C128" s="1">
        <v>44436.079759259257</v>
      </c>
      <c r="D128" s="1">
        <v>44489</v>
      </c>
      <c r="E128" t="s">
        <v>110</v>
      </c>
      <c r="G128" t="s">
        <v>111</v>
      </c>
      <c r="H128" t="s">
        <v>111</v>
      </c>
      <c r="I128" t="s">
        <v>111</v>
      </c>
      <c r="J128" t="s">
        <v>1591</v>
      </c>
      <c r="L128" t="s">
        <v>1592</v>
      </c>
      <c r="M128" t="s">
        <v>1594</v>
      </c>
      <c r="N128" t="s">
        <v>140</v>
      </c>
      <c r="O128" t="s">
        <v>117</v>
      </c>
      <c r="P128" s="4">
        <v>96950</v>
      </c>
      <c r="Q128" t="s">
        <v>118</v>
      </c>
      <c r="R128" t="s">
        <v>382</v>
      </c>
      <c r="S128" s="5">
        <v>16707891106</v>
      </c>
      <c r="U128">
        <v>56132</v>
      </c>
      <c r="V128" t="s">
        <v>120</v>
      </c>
      <c r="X128" t="s">
        <v>748</v>
      </c>
      <c r="Y128" t="s">
        <v>749</v>
      </c>
      <c r="Z128" t="s">
        <v>750</v>
      </c>
      <c r="AA128" t="s">
        <v>751</v>
      </c>
      <c r="AB128" t="s">
        <v>1592</v>
      </c>
      <c r="AC128" t="s">
        <v>1594</v>
      </c>
      <c r="AD128" t="s">
        <v>115</v>
      </c>
      <c r="AE128" t="s">
        <v>117</v>
      </c>
      <c r="AF128" s="4">
        <v>96950</v>
      </c>
      <c r="AG128" t="s">
        <v>118</v>
      </c>
      <c r="AH128" t="s">
        <v>382</v>
      </c>
      <c r="AI128" s="5">
        <v>16707891106</v>
      </c>
      <c r="AK128" t="s">
        <v>752</v>
      </c>
      <c r="BC128" t="str">
        <f>"35-2021.00"</f>
        <v>35-2021.00</v>
      </c>
      <c r="BD128" t="s">
        <v>342</v>
      </c>
      <c r="BE128" t="s">
        <v>3383</v>
      </c>
      <c r="BF128" t="s">
        <v>344</v>
      </c>
      <c r="BG128">
        <v>5</v>
      </c>
      <c r="BH128">
        <v>5</v>
      </c>
      <c r="BI128" s="1">
        <v>44470</v>
      </c>
      <c r="BJ128" s="1">
        <v>44834</v>
      </c>
      <c r="BK128" s="1">
        <v>44489</v>
      </c>
      <c r="BL128" s="1">
        <v>44834</v>
      </c>
      <c r="BM128">
        <v>35</v>
      </c>
      <c r="BN128">
        <v>0</v>
      </c>
      <c r="BO128">
        <v>7</v>
      </c>
      <c r="BP128">
        <v>7</v>
      </c>
      <c r="BQ128">
        <v>7</v>
      </c>
      <c r="BR128">
        <v>7</v>
      </c>
      <c r="BS128">
        <v>7</v>
      </c>
      <c r="BT128">
        <v>0</v>
      </c>
      <c r="BU128" t="str">
        <f>"10:00 AM"</f>
        <v>10:00 AM</v>
      </c>
      <c r="BV128" t="str">
        <f>"8:00 PM"</f>
        <v>8:00 PM</v>
      </c>
      <c r="BW128" t="s">
        <v>150</v>
      </c>
      <c r="BX128">
        <v>3</v>
      </c>
      <c r="BY128">
        <v>3</v>
      </c>
      <c r="BZ128" t="s">
        <v>111</v>
      </c>
      <c r="CB128" s="2" t="s">
        <v>3384</v>
      </c>
      <c r="CC128" t="s">
        <v>1592</v>
      </c>
      <c r="CD128" t="s">
        <v>1594</v>
      </c>
      <c r="CE128" t="s">
        <v>115</v>
      </c>
      <c r="CF128" t="s">
        <v>117</v>
      </c>
      <c r="CG128" s="4">
        <v>96950</v>
      </c>
      <c r="CH128" s="3">
        <v>7.99</v>
      </c>
      <c r="CI128" s="3">
        <v>7.99</v>
      </c>
      <c r="CJ128" s="3">
        <v>11.99</v>
      </c>
      <c r="CK128" s="3">
        <v>11.99</v>
      </c>
      <c r="CL128" t="s">
        <v>131</v>
      </c>
      <c r="CM128" t="s">
        <v>3385</v>
      </c>
      <c r="CN128" t="s">
        <v>132</v>
      </c>
      <c r="CP128" t="s">
        <v>111</v>
      </c>
      <c r="CQ128" t="s">
        <v>133</v>
      </c>
      <c r="CR128" t="s">
        <v>111</v>
      </c>
      <c r="CS128" t="s">
        <v>133</v>
      </c>
      <c r="CT128" t="s">
        <v>133</v>
      </c>
      <c r="CU128" t="s">
        <v>133</v>
      </c>
      <c r="CV128" t="s">
        <v>134</v>
      </c>
      <c r="CW128" t="s">
        <v>755</v>
      </c>
      <c r="CX128" s="5">
        <v>16707891106</v>
      </c>
      <c r="CY128" t="s">
        <v>752</v>
      </c>
      <c r="CZ128" t="s">
        <v>247</v>
      </c>
      <c r="DA128" t="s">
        <v>133</v>
      </c>
      <c r="DB128" t="s">
        <v>111</v>
      </c>
    </row>
    <row r="129" spans="1:111" ht="15" customHeight="1" x14ac:dyDescent="0.35">
      <c r="A129" t="s">
        <v>2808</v>
      </c>
      <c r="B129" t="s">
        <v>137</v>
      </c>
      <c r="C129" s="1">
        <v>44438.026607870372</v>
      </c>
      <c r="D129" s="1">
        <v>44489</v>
      </c>
      <c r="E129" t="s">
        <v>110</v>
      </c>
      <c r="G129" t="s">
        <v>111</v>
      </c>
      <c r="H129" t="s">
        <v>111</v>
      </c>
      <c r="I129" t="s">
        <v>111</v>
      </c>
      <c r="J129" t="s">
        <v>249</v>
      </c>
      <c r="K129" t="s">
        <v>250</v>
      </c>
      <c r="L129" t="s">
        <v>251</v>
      </c>
      <c r="N129" t="s">
        <v>140</v>
      </c>
      <c r="O129" t="s">
        <v>117</v>
      </c>
      <c r="P129" s="4">
        <v>96950</v>
      </c>
      <c r="Q129" t="s">
        <v>118</v>
      </c>
      <c r="R129" t="s">
        <v>140</v>
      </c>
      <c r="S129" s="5">
        <v>16707830213</v>
      </c>
      <c r="U129">
        <v>811111</v>
      </c>
      <c r="V129" t="s">
        <v>120</v>
      </c>
      <c r="X129" t="s">
        <v>252</v>
      </c>
      <c r="Y129" t="s">
        <v>253</v>
      </c>
      <c r="Z129" t="s">
        <v>165</v>
      </c>
      <c r="AA129" t="s">
        <v>144</v>
      </c>
      <c r="AB129" t="s">
        <v>251</v>
      </c>
      <c r="AD129" t="s">
        <v>140</v>
      </c>
      <c r="AE129" t="s">
        <v>117</v>
      </c>
      <c r="AF129" s="4">
        <v>96950</v>
      </c>
      <c r="AG129" t="s">
        <v>118</v>
      </c>
      <c r="AH129" t="s">
        <v>140</v>
      </c>
      <c r="AI129" s="5">
        <v>16707830213</v>
      </c>
      <c r="AK129" t="s">
        <v>254</v>
      </c>
      <c r="BC129" t="str">
        <f>"49-9071.00"</f>
        <v>49-9071.00</v>
      </c>
      <c r="BD129" t="s">
        <v>147</v>
      </c>
      <c r="BE129" t="s">
        <v>255</v>
      </c>
      <c r="BF129" t="s">
        <v>149</v>
      </c>
      <c r="BG129">
        <v>5</v>
      </c>
      <c r="BH129">
        <v>5</v>
      </c>
      <c r="BI129" s="1">
        <v>44470</v>
      </c>
      <c r="BJ129" s="1">
        <v>44834</v>
      </c>
      <c r="BK129" s="1">
        <v>44489</v>
      </c>
      <c r="BL129" s="1">
        <v>44834</v>
      </c>
      <c r="BM129">
        <v>40</v>
      </c>
      <c r="BN129">
        <v>0</v>
      </c>
      <c r="BO129">
        <v>8</v>
      </c>
      <c r="BP129">
        <v>8</v>
      </c>
      <c r="BQ129">
        <v>8</v>
      </c>
      <c r="BR129">
        <v>8</v>
      </c>
      <c r="BS129">
        <v>8</v>
      </c>
      <c r="BT129">
        <v>0</v>
      </c>
      <c r="BU129" t="str">
        <f>"8:00 AM"</f>
        <v>8:00 AM</v>
      </c>
      <c r="BV129" t="str">
        <f>"5:00 PM"</f>
        <v>5:00 PM</v>
      </c>
      <c r="BW129" t="s">
        <v>150</v>
      </c>
      <c r="BX129">
        <v>0</v>
      </c>
      <c r="BY129">
        <v>12</v>
      </c>
      <c r="BZ129" t="s">
        <v>111</v>
      </c>
      <c r="CB129" t="s">
        <v>256</v>
      </c>
      <c r="CC129" t="s">
        <v>257</v>
      </c>
      <c r="CE129" t="s">
        <v>140</v>
      </c>
      <c r="CF129" t="s">
        <v>117</v>
      </c>
      <c r="CG129" s="4">
        <v>96950</v>
      </c>
      <c r="CH129" s="3">
        <v>8.7100000000000009</v>
      </c>
      <c r="CI129" s="3">
        <v>8.75</v>
      </c>
      <c r="CJ129" s="3">
        <v>13.07</v>
      </c>
      <c r="CK129" s="3">
        <v>13.13</v>
      </c>
      <c r="CL129" t="s">
        <v>131</v>
      </c>
      <c r="CM129" t="s">
        <v>134</v>
      </c>
      <c r="CN129" t="s">
        <v>132</v>
      </c>
      <c r="CP129" t="s">
        <v>111</v>
      </c>
      <c r="CQ129" t="s">
        <v>133</v>
      </c>
      <c r="CR129" t="s">
        <v>111</v>
      </c>
      <c r="CS129" t="s">
        <v>133</v>
      </c>
      <c r="CT129" t="s">
        <v>134</v>
      </c>
      <c r="CU129" t="s">
        <v>133</v>
      </c>
      <c r="CV129" t="s">
        <v>134</v>
      </c>
      <c r="CW129" t="s">
        <v>258</v>
      </c>
      <c r="CX129" s="5">
        <v>16707830213</v>
      </c>
      <c r="CY129" t="s">
        <v>254</v>
      </c>
      <c r="CZ129" t="s">
        <v>259</v>
      </c>
      <c r="DA129" t="s">
        <v>133</v>
      </c>
      <c r="DB129" t="s">
        <v>111</v>
      </c>
    </row>
    <row r="130" spans="1:111" ht="15" customHeight="1" x14ac:dyDescent="0.35">
      <c r="A130" t="s">
        <v>2929</v>
      </c>
      <c r="B130" t="s">
        <v>159</v>
      </c>
      <c r="C130" s="1">
        <v>44392.90477789352</v>
      </c>
      <c r="D130" s="1">
        <v>44489</v>
      </c>
      <c r="E130" t="s">
        <v>110</v>
      </c>
      <c r="G130" t="s">
        <v>111</v>
      </c>
      <c r="H130" t="s">
        <v>111</v>
      </c>
      <c r="I130" t="s">
        <v>111</v>
      </c>
      <c r="J130" t="s">
        <v>2930</v>
      </c>
      <c r="K130" t="s">
        <v>2931</v>
      </c>
      <c r="L130" t="s">
        <v>2932</v>
      </c>
      <c r="N130" t="s">
        <v>407</v>
      </c>
      <c r="O130" t="s">
        <v>117</v>
      </c>
      <c r="P130" s="4">
        <v>96950</v>
      </c>
      <c r="Q130" t="s">
        <v>118</v>
      </c>
      <c r="S130" s="5">
        <v>16702877725</v>
      </c>
      <c r="U130">
        <v>811411</v>
      </c>
      <c r="V130" t="s">
        <v>120</v>
      </c>
      <c r="X130" t="s">
        <v>2933</v>
      </c>
      <c r="Y130" t="s">
        <v>2934</v>
      </c>
      <c r="Z130" t="s">
        <v>134</v>
      </c>
      <c r="AA130" t="s">
        <v>573</v>
      </c>
      <c r="AB130" t="s">
        <v>2935</v>
      </c>
      <c r="AD130" t="s">
        <v>140</v>
      </c>
      <c r="AE130" t="s">
        <v>117</v>
      </c>
      <c r="AF130" s="4">
        <v>9690</v>
      </c>
      <c r="AG130" t="s">
        <v>118</v>
      </c>
      <c r="AI130" s="5">
        <v>16702877725</v>
      </c>
      <c r="AK130" t="s">
        <v>2936</v>
      </c>
      <c r="BC130" t="str">
        <f>"37-3011.00"</f>
        <v>37-3011.00</v>
      </c>
      <c r="BD130" t="s">
        <v>893</v>
      </c>
      <c r="BE130" t="s">
        <v>2937</v>
      </c>
      <c r="BF130" t="s">
        <v>2938</v>
      </c>
      <c r="BG130">
        <v>1</v>
      </c>
      <c r="BI130" s="1">
        <v>44470</v>
      </c>
      <c r="BJ130" s="1">
        <v>44834</v>
      </c>
      <c r="BM130">
        <v>40</v>
      </c>
      <c r="BN130">
        <v>0</v>
      </c>
      <c r="BO130">
        <v>8</v>
      </c>
      <c r="BP130">
        <v>8</v>
      </c>
      <c r="BQ130">
        <v>8</v>
      </c>
      <c r="BR130">
        <v>8</v>
      </c>
      <c r="BS130">
        <v>8</v>
      </c>
      <c r="BT130">
        <v>0</v>
      </c>
      <c r="BU130" t="str">
        <f>"7:00 AM"</f>
        <v>7:00 AM</v>
      </c>
      <c r="BV130" t="str">
        <f>"4:00 PM"</f>
        <v>4:00 PM</v>
      </c>
      <c r="BW130" t="s">
        <v>153</v>
      </c>
      <c r="BX130">
        <v>0</v>
      </c>
      <c r="BY130">
        <v>3</v>
      </c>
      <c r="BZ130" t="s">
        <v>111</v>
      </c>
      <c r="CB130" s="2" t="s">
        <v>2939</v>
      </c>
      <c r="CC130" t="s">
        <v>2940</v>
      </c>
      <c r="CD130" t="s">
        <v>2932</v>
      </c>
      <c r="CE130" t="s">
        <v>140</v>
      </c>
      <c r="CF130" t="s">
        <v>117</v>
      </c>
      <c r="CG130" s="4">
        <v>96950</v>
      </c>
      <c r="CH130" s="3">
        <v>7.77</v>
      </c>
      <c r="CI130" s="3">
        <v>7.77</v>
      </c>
      <c r="CJ130" s="3">
        <v>0</v>
      </c>
      <c r="CK130" s="3">
        <v>0</v>
      </c>
      <c r="CL130" t="s">
        <v>131</v>
      </c>
      <c r="CM130" t="s">
        <v>670</v>
      </c>
      <c r="CN130" t="s">
        <v>132</v>
      </c>
      <c r="CP130" t="s">
        <v>111</v>
      </c>
      <c r="CQ130" t="s">
        <v>133</v>
      </c>
      <c r="CR130" t="s">
        <v>111</v>
      </c>
      <c r="CS130" t="s">
        <v>111</v>
      </c>
      <c r="CT130" t="s">
        <v>134</v>
      </c>
      <c r="CU130" t="s">
        <v>133</v>
      </c>
      <c r="CV130" t="s">
        <v>134</v>
      </c>
      <c r="CW130" t="s">
        <v>2941</v>
      </c>
      <c r="CX130" s="5">
        <v>16702874234</v>
      </c>
      <c r="CY130" t="s">
        <v>2936</v>
      </c>
      <c r="CZ130" t="s">
        <v>134</v>
      </c>
      <c r="DA130" t="s">
        <v>133</v>
      </c>
      <c r="DB130" t="s">
        <v>111</v>
      </c>
      <c r="DC130" t="s">
        <v>2942</v>
      </c>
      <c r="DD130" t="s">
        <v>2943</v>
      </c>
      <c r="DE130" t="s">
        <v>2944</v>
      </c>
      <c r="DF130" t="s">
        <v>2945</v>
      </c>
      <c r="DG130" t="s">
        <v>2936</v>
      </c>
    </row>
    <row r="131" spans="1:111" ht="15" customHeight="1" x14ac:dyDescent="0.35">
      <c r="A131" t="s">
        <v>2561</v>
      </c>
      <c r="B131" t="s">
        <v>109</v>
      </c>
      <c r="C131" s="1">
        <v>44419.485000925924</v>
      </c>
      <c r="D131" s="1">
        <v>44489</v>
      </c>
      <c r="E131" t="s">
        <v>110</v>
      </c>
      <c r="G131" t="s">
        <v>111</v>
      </c>
      <c r="H131" t="s">
        <v>111</v>
      </c>
      <c r="I131" t="s">
        <v>111</v>
      </c>
      <c r="J131" t="s">
        <v>687</v>
      </c>
      <c r="L131" t="s">
        <v>688</v>
      </c>
      <c r="M131" t="s">
        <v>2562</v>
      </c>
      <c r="N131" t="s">
        <v>140</v>
      </c>
      <c r="O131" t="s">
        <v>117</v>
      </c>
      <c r="P131" s="4">
        <v>96950</v>
      </c>
      <c r="Q131" t="s">
        <v>118</v>
      </c>
      <c r="R131" t="s">
        <v>690</v>
      </c>
      <c r="S131" s="5">
        <v>16702881463</v>
      </c>
      <c r="U131">
        <v>561320</v>
      </c>
      <c r="V131" t="s">
        <v>120</v>
      </c>
      <c r="X131" t="s">
        <v>691</v>
      </c>
      <c r="Y131" t="s">
        <v>692</v>
      </c>
      <c r="Z131" t="s">
        <v>693</v>
      </c>
      <c r="AA131" t="s">
        <v>338</v>
      </c>
      <c r="AB131" t="s">
        <v>688</v>
      </c>
      <c r="AC131" t="s">
        <v>2562</v>
      </c>
      <c r="AD131" t="s">
        <v>140</v>
      </c>
      <c r="AE131" t="s">
        <v>117</v>
      </c>
      <c r="AF131" s="4">
        <v>96950</v>
      </c>
      <c r="AG131" t="s">
        <v>118</v>
      </c>
      <c r="AH131" t="s">
        <v>690</v>
      </c>
      <c r="AI131" s="5">
        <v>16702881463</v>
      </c>
      <c r="AK131" t="s">
        <v>694</v>
      </c>
      <c r="BC131" t="str">
        <f>"13-2011.01"</f>
        <v>13-2011.01</v>
      </c>
      <c r="BD131" t="s">
        <v>1781</v>
      </c>
      <c r="BE131" t="s">
        <v>2563</v>
      </c>
      <c r="BF131" t="s">
        <v>1783</v>
      </c>
      <c r="BG131">
        <v>2</v>
      </c>
      <c r="BI131" s="1">
        <v>44470</v>
      </c>
      <c r="BJ131" s="1">
        <v>44834</v>
      </c>
      <c r="BM131">
        <v>35</v>
      </c>
      <c r="BN131">
        <v>0</v>
      </c>
      <c r="BO131">
        <v>7</v>
      </c>
      <c r="BP131">
        <v>7</v>
      </c>
      <c r="BQ131">
        <v>7</v>
      </c>
      <c r="BR131">
        <v>7</v>
      </c>
      <c r="BS131">
        <v>7</v>
      </c>
      <c r="BT131">
        <v>0</v>
      </c>
      <c r="BU131" t="str">
        <f>"9:00 AM"</f>
        <v>9:00 AM</v>
      </c>
      <c r="BV131" t="str">
        <f>"5:00 PM"</f>
        <v>5:00 PM</v>
      </c>
      <c r="BW131" t="s">
        <v>504</v>
      </c>
      <c r="BX131">
        <v>3</v>
      </c>
      <c r="BY131">
        <v>12</v>
      </c>
      <c r="BZ131" t="s">
        <v>133</v>
      </c>
      <c r="CA131">
        <v>5</v>
      </c>
      <c r="CB131" s="2" t="s">
        <v>2564</v>
      </c>
      <c r="CC131" t="s">
        <v>688</v>
      </c>
      <c r="CD131" t="s">
        <v>2562</v>
      </c>
      <c r="CE131" t="s">
        <v>140</v>
      </c>
      <c r="CF131" t="s">
        <v>117</v>
      </c>
      <c r="CG131" s="4">
        <v>96950</v>
      </c>
      <c r="CH131" s="3">
        <v>14.85</v>
      </c>
      <c r="CI131" s="3">
        <v>14.85</v>
      </c>
      <c r="CJ131" s="3">
        <v>22.28</v>
      </c>
      <c r="CK131" s="3">
        <v>22.28</v>
      </c>
      <c r="CL131" t="s">
        <v>131</v>
      </c>
      <c r="CM131" t="s">
        <v>670</v>
      </c>
      <c r="CN131" t="s">
        <v>132</v>
      </c>
      <c r="CP131" t="s">
        <v>111</v>
      </c>
      <c r="CQ131" t="s">
        <v>133</v>
      </c>
      <c r="CR131" t="s">
        <v>133</v>
      </c>
      <c r="CS131" t="s">
        <v>133</v>
      </c>
      <c r="CT131" t="s">
        <v>133</v>
      </c>
      <c r="CU131" t="s">
        <v>133</v>
      </c>
      <c r="CV131" t="s">
        <v>133</v>
      </c>
      <c r="CW131" t="s">
        <v>2565</v>
      </c>
      <c r="CX131" s="5">
        <v>16702881463</v>
      </c>
      <c r="CY131" t="s">
        <v>694</v>
      </c>
      <c r="CZ131" t="s">
        <v>358</v>
      </c>
      <c r="DA131" t="s">
        <v>133</v>
      </c>
      <c r="DB131" t="s">
        <v>111</v>
      </c>
    </row>
    <row r="132" spans="1:111" ht="15" customHeight="1" x14ac:dyDescent="0.35">
      <c r="A132" t="s">
        <v>2541</v>
      </c>
      <c r="B132" t="s">
        <v>109</v>
      </c>
      <c r="C132" s="1">
        <v>44442.045535069446</v>
      </c>
      <c r="D132" s="1">
        <v>44489</v>
      </c>
      <c r="E132" t="s">
        <v>199</v>
      </c>
      <c r="F132" s="1">
        <v>44468.833333333336</v>
      </c>
      <c r="G132" t="s">
        <v>133</v>
      </c>
      <c r="H132" t="s">
        <v>111</v>
      </c>
      <c r="I132" t="s">
        <v>111</v>
      </c>
      <c r="J132" t="s">
        <v>886</v>
      </c>
      <c r="K132" t="s">
        <v>2542</v>
      </c>
      <c r="L132" t="s">
        <v>888</v>
      </c>
      <c r="N132" t="s">
        <v>115</v>
      </c>
      <c r="O132" t="s">
        <v>117</v>
      </c>
      <c r="P132" s="4">
        <v>96950</v>
      </c>
      <c r="Q132" t="s">
        <v>118</v>
      </c>
      <c r="S132" s="5">
        <v>16702368888</v>
      </c>
      <c r="U132">
        <v>713910</v>
      </c>
      <c r="V132" t="s">
        <v>120</v>
      </c>
      <c r="X132" t="s">
        <v>2543</v>
      </c>
      <c r="Y132" t="s">
        <v>2544</v>
      </c>
      <c r="Z132" t="s">
        <v>2545</v>
      </c>
      <c r="AA132" t="s">
        <v>2546</v>
      </c>
      <c r="AB132" t="s">
        <v>2547</v>
      </c>
      <c r="AC132" t="s">
        <v>2548</v>
      </c>
      <c r="AD132" t="s">
        <v>115</v>
      </c>
      <c r="AE132" t="s">
        <v>117</v>
      </c>
      <c r="AF132" s="4">
        <v>96950</v>
      </c>
      <c r="AG132" t="s">
        <v>118</v>
      </c>
      <c r="AI132" s="5">
        <v>16702368874</v>
      </c>
      <c r="AK132" t="s">
        <v>2549</v>
      </c>
      <c r="BC132" t="str">
        <f>"37-2012.00"</f>
        <v>37-2012.00</v>
      </c>
      <c r="BD132" t="s">
        <v>242</v>
      </c>
      <c r="BE132" t="s">
        <v>2550</v>
      </c>
      <c r="BF132" t="s">
        <v>305</v>
      </c>
      <c r="BG132">
        <v>2</v>
      </c>
      <c r="BI132" s="1">
        <v>44470</v>
      </c>
      <c r="BJ132" s="1">
        <v>45565</v>
      </c>
      <c r="BM132">
        <v>35</v>
      </c>
      <c r="BN132">
        <v>5</v>
      </c>
      <c r="BO132">
        <v>5</v>
      </c>
      <c r="BP132">
        <v>5</v>
      </c>
      <c r="BQ132">
        <v>5</v>
      </c>
      <c r="BR132">
        <v>5</v>
      </c>
      <c r="BS132">
        <v>5</v>
      </c>
      <c r="BT132">
        <v>5</v>
      </c>
      <c r="BU132" t="str">
        <f>"8:00 AM"</f>
        <v>8:00 AM</v>
      </c>
      <c r="BV132" t="str">
        <f>"1:00 PM"</f>
        <v>1:00 PM</v>
      </c>
      <c r="BW132" t="s">
        <v>150</v>
      </c>
      <c r="BX132">
        <v>0</v>
      </c>
      <c r="BY132">
        <v>3</v>
      </c>
      <c r="BZ132" t="s">
        <v>111</v>
      </c>
      <c r="CB132" t="s">
        <v>2551</v>
      </c>
      <c r="CC132" t="s">
        <v>888</v>
      </c>
      <c r="CD132" t="s">
        <v>897</v>
      </c>
      <c r="CE132" t="s">
        <v>115</v>
      </c>
      <c r="CG132" s="4">
        <v>96950</v>
      </c>
      <c r="CH132" s="3">
        <v>7.45</v>
      </c>
      <c r="CI132" s="3">
        <v>7.45</v>
      </c>
      <c r="CJ132" s="3">
        <v>11.18</v>
      </c>
      <c r="CK132" s="3">
        <v>11.18</v>
      </c>
      <c r="CL132" t="s">
        <v>131</v>
      </c>
      <c r="CN132" t="s">
        <v>132</v>
      </c>
      <c r="CP132" t="s">
        <v>111</v>
      </c>
      <c r="CQ132" t="s">
        <v>133</v>
      </c>
      <c r="CR132" t="s">
        <v>111</v>
      </c>
      <c r="CS132" t="s">
        <v>133</v>
      </c>
      <c r="CT132" t="s">
        <v>134</v>
      </c>
      <c r="CU132" t="s">
        <v>133</v>
      </c>
      <c r="CV132" t="s">
        <v>133</v>
      </c>
      <c r="CW132" t="s">
        <v>2552</v>
      </c>
      <c r="CX132" s="5">
        <v>16702368888</v>
      </c>
      <c r="CY132" t="s">
        <v>2553</v>
      </c>
      <c r="CZ132" t="s">
        <v>247</v>
      </c>
      <c r="DA132" t="s">
        <v>133</v>
      </c>
      <c r="DB132" t="s">
        <v>111</v>
      </c>
    </row>
    <row r="133" spans="1:111" ht="15" customHeight="1" x14ac:dyDescent="0.35">
      <c r="A133" t="s">
        <v>1774</v>
      </c>
      <c r="B133" t="s">
        <v>137</v>
      </c>
      <c r="C133" s="1">
        <v>44433.209691782409</v>
      </c>
      <c r="D133" s="1">
        <v>44490</v>
      </c>
      <c r="E133" t="s">
        <v>199</v>
      </c>
      <c r="F133" s="1">
        <v>44468.833333333336</v>
      </c>
      <c r="G133" t="s">
        <v>133</v>
      </c>
      <c r="H133" t="s">
        <v>111</v>
      </c>
      <c r="I133" t="s">
        <v>111</v>
      </c>
      <c r="J133" t="s">
        <v>233</v>
      </c>
      <c r="K133" t="s">
        <v>234</v>
      </c>
      <c r="L133" t="s">
        <v>235</v>
      </c>
      <c r="M133" t="s">
        <v>236</v>
      </c>
      <c r="N133" t="s">
        <v>140</v>
      </c>
      <c r="O133" t="s">
        <v>117</v>
      </c>
      <c r="P133" s="4">
        <v>96950</v>
      </c>
      <c r="Q133" t="s">
        <v>118</v>
      </c>
      <c r="R133" t="s">
        <v>140</v>
      </c>
      <c r="S133" s="5">
        <v>16702342664</v>
      </c>
      <c r="T133">
        <v>0</v>
      </c>
      <c r="U133">
        <v>561320</v>
      </c>
      <c r="V133" t="s">
        <v>120</v>
      </c>
      <c r="X133" t="s">
        <v>237</v>
      </c>
      <c r="Y133" t="s">
        <v>238</v>
      </c>
      <c r="Z133" t="s">
        <v>239</v>
      </c>
      <c r="AA133" t="s">
        <v>240</v>
      </c>
      <c r="AB133" t="s">
        <v>235</v>
      </c>
      <c r="AC133" t="s">
        <v>236</v>
      </c>
      <c r="AD133" t="s">
        <v>140</v>
      </c>
      <c r="AE133" t="s">
        <v>117</v>
      </c>
      <c r="AF133" s="4">
        <v>96950</v>
      </c>
      <c r="AG133" t="s">
        <v>118</v>
      </c>
      <c r="AH133" t="s">
        <v>140</v>
      </c>
      <c r="AI133" s="5">
        <v>16702342664</v>
      </c>
      <c r="AK133" t="s">
        <v>241</v>
      </c>
      <c r="BC133" t="str">
        <f>"37-2012.00"</f>
        <v>37-2012.00</v>
      </c>
      <c r="BD133" t="s">
        <v>242</v>
      </c>
      <c r="BE133" t="s">
        <v>243</v>
      </c>
      <c r="BF133" t="s">
        <v>244</v>
      </c>
      <c r="BG133">
        <v>10</v>
      </c>
      <c r="BH133">
        <v>10</v>
      </c>
      <c r="BI133" s="1">
        <v>44470</v>
      </c>
      <c r="BJ133" s="1">
        <v>45565</v>
      </c>
      <c r="BK133" s="1">
        <v>44490</v>
      </c>
      <c r="BL133" s="1">
        <v>45565</v>
      </c>
      <c r="BM133">
        <v>40</v>
      </c>
      <c r="BN133">
        <v>0</v>
      </c>
      <c r="BO133">
        <v>8</v>
      </c>
      <c r="BP133">
        <v>8</v>
      </c>
      <c r="BQ133">
        <v>8</v>
      </c>
      <c r="BR133">
        <v>8</v>
      </c>
      <c r="BS133">
        <v>8</v>
      </c>
      <c r="BT133">
        <v>0</v>
      </c>
      <c r="BU133" t="str">
        <f>"8:00 AM"</f>
        <v>8:00 AM</v>
      </c>
      <c r="BV133" t="str">
        <f>"5:00 PM"</f>
        <v>5:00 PM</v>
      </c>
      <c r="BW133" t="s">
        <v>150</v>
      </c>
      <c r="BX133">
        <v>0</v>
      </c>
      <c r="BY133">
        <v>3</v>
      </c>
      <c r="BZ133" t="s">
        <v>111</v>
      </c>
      <c r="CB133" t="s">
        <v>470</v>
      </c>
      <c r="CC133" t="s">
        <v>235</v>
      </c>
      <c r="CD133" t="s">
        <v>236</v>
      </c>
      <c r="CE133" t="s">
        <v>140</v>
      </c>
      <c r="CF133" t="s">
        <v>117</v>
      </c>
      <c r="CG133" s="4">
        <v>96950</v>
      </c>
      <c r="CH133" s="3">
        <v>7.59</v>
      </c>
      <c r="CI133" s="3">
        <v>7.59</v>
      </c>
      <c r="CJ133" s="3">
        <v>11.39</v>
      </c>
      <c r="CK133" s="3">
        <v>11.39</v>
      </c>
      <c r="CL133" t="s">
        <v>131</v>
      </c>
      <c r="CM133" t="s">
        <v>1775</v>
      </c>
      <c r="CN133" t="s">
        <v>132</v>
      </c>
      <c r="CP133" t="s">
        <v>111</v>
      </c>
      <c r="CQ133" t="s">
        <v>133</v>
      </c>
      <c r="CR133" t="s">
        <v>111</v>
      </c>
      <c r="CS133" t="s">
        <v>133</v>
      </c>
      <c r="CT133" t="s">
        <v>134</v>
      </c>
      <c r="CU133" t="s">
        <v>133</v>
      </c>
      <c r="CV133" t="s">
        <v>134</v>
      </c>
      <c r="CW133" t="s">
        <v>1776</v>
      </c>
      <c r="CX133" s="5">
        <v>16702342664</v>
      </c>
      <c r="CY133" t="s">
        <v>241</v>
      </c>
      <c r="CZ133" t="s">
        <v>247</v>
      </c>
      <c r="DA133" t="s">
        <v>133</v>
      </c>
      <c r="DB133" t="s">
        <v>111</v>
      </c>
    </row>
    <row r="134" spans="1:111" ht="15" customHeight="1" x14ac:dyDescent="0.35">
      <c r="A134" t="s">
        <v>198</v>
      </c>
      <c r="B134" t="s">
        <v>137</v>
      </c>
      <c r="C134" s="1">
        <v>44452.157720833333</v>
      </c>
      <c r="D134" s="1">
        <v>44490</v>
      </c>
      <c r="E134" t="s">
        <v>199</v>
      </c>
      <c r="F134" s="1">
        <v>44468.833333333336</v>
      </c>
      <c r="G134" t="s">
        <v>111</v>
      </c>
      <c r="H134" t="s">
        <v>111</v>
      </c>
      <c r="I134" t="s">
        <v>111</v>
      </c>
      <c r="J134" t="s">
        <v>200</v>
      </c>
      <c r="K134" t="s">
        <v>201</v>
      </c>
      <c r="L134" t="s">
        <v>202</v>
      </c>
      <c r="M134" t="s">
        <v>203</v>
      </c>
      <c r="N134" t="s">
        <v>204</v>
      </c>
      <c r="O134" t="s">
        <v>117</v>
      </c>
      <c r="P134" s="4">
        <v>96951</v>
      </c>
      <c r="Q134" t="s">
        <v>118</v>
      </c>
      <c r="S134" s="5">
        <v>16705323400</v>
      </c>
      <c r="U134">
        <v>445110</v>
      </c>
      <c r="V134" t="s">
        <v>120</v>
      </c>
      <c r="X134" t="s">
        <v>205</v>
      </c>
      <c r="Y134" t="s">
        <v>206</v>
      </c>
      <c r="Z134" t="s">
        <v>207</v>
      </c>
      <c r="AA134" t="s">
        <v>208</v>
      </c>
      <c r="AB134" t="s">
        <v>202</v>
      </c>
      <c r="AC134" t="s">
        <v>203</v>
      </c>
      <c r="AD134" t="s">
        <v>204</v>
      </c>
      <c r="AE134" t="s">
        <v>117</v>
      </c>
      <c r="AF134" s="4">
        <v>96951</v>
      </c>
      <c r="AG134" t="s">
        <v>118</v>
      </c>
      <c r="AI134" s="5">
        <v>16705323400</v>
      </c>
      <c r="AK134" t="s">
        <v>209</v>
      </c>
      <c r="BC134" t="str">
        <f>"41-1011.00"</f>
        <v>41-1011.00</v>
      </c>
      <c r="BD134" t="s">
        <v>210</v>
      </c>
      <c r="BE134" t="s">
        <v>211</v>
      </c>
      <c r="BF134" t="s">
        <v>212</v>
      </c>
      <c r="BG134">
        <v>1</v>
      </c>
      <c r="BH134">
        <v>1</v>
      </c>
      <c r="BI134" s="1">
        <v>44470</v>
      </c>
      <c r="BJ134" s="1">
        <v>44834</v>
      </c>
      <c r="BK134" s="1">
        <v>44490</v>
      </c>
      <c r="BL134" s="1">
        <v>44834</v>
      </c>
      <c r="BM134">
        <v>40</v>
      </c>
      <c r="BN134">
        <v>0</v>
      </c>
      <c r="BO134">
        <v>8</v>
      </c>
      <c r="BP134">
        <v>8</v>
      </c>
      <c r="BQ134">
        <v>8</v>
      </c>
      <c r="BR134">
        <v>8</v>
      </c>
      <c r="BS134">
        <v>8</v>
      </c>
      <c r="BT134">
        <v>0</v>
      </c>
      <c r="BU134" t="str">
        <f>"8:00 AM"</f>
        <v>8:00 AM</v>
      </c>
      <c r="BV134" t="str">
        <f>"5:00 PM"</f>
        <v>5:00 PM</v>
      </c>
      <c r="BW134" t="s">
        <v>150</v>
      </c>
      <c r="BX134">
        <v>0</v>
      </c>
      <c r="BY134">
        <v>6</v>
      </c>
      <c r="BZ134" t="s">
        <v>133</v>
      </c>
      <c r="CA134">
        <v>7</v>
      </c>
      <c r="CB134" t="s">
        <v>213</v>
      </c>
      <c r="CC134" t="s">
        <v>214</v>
      </c>
      <c r="CD134" t="s">
        <v>203</v>
      </c>
      <c r="CE134" t="s">
        <v>204</v>
      </c>
      <c r="CF134" t="s">
        <v>117</v>
      </c>
      <c r="CG134" s="4">
        <v>96951</v>
      </c>
      <c r="CH134" s="3">
        <v>9.98</v>
      </c>
      <c r="CJ134" s="3">
        <v>14.97</v>
      </c>
      <c r="CL134" t="s">
        <v>131</v>
      </c>
      <c r="CM134" t="s">
        <v>119</v>
      </c>
      <c r="CN134" t="s">
        <v>132</v>
      </c>
      <c r="CP134" t="s">
        <v>111</v>
      </c>
      <c r="CQ134" t="s">
        <v>133</v>
      </c>
      <c r="CR134" t="s">
        <v>111</v>
      </c>
      <c r="CS134" t="s">
        <v>133</v>
      </c>
      <c r="CT134" t="s">
        <v>134</v>
      </c>
      <c r="CU134" t="s">
        <v>133</v>
      </c>
      <c r="CV134" t="s">
        <v>134</v>
      </c>
      <c r="CW134" t="s">
        <v>215</v>
      </c>
      <c r="CX134" s="5">
        <v>16705323400</v>
      </c>
      <c r="CY134" t="s">
        <v>209</v>
      </c>
      <c r="CZ134" t="s">
        <v>119</v>
      </c>
      <c r="DA134" t="s">
        <v>133</v>
      </c>
      <c r="DB134" t="s">
        <v>111</v>
      </c>
    </row>
    <row r="135" spans="1:111" ht="15" customHeight="1" x14ac:dyDescent="0.35">
      <c r="A135" t="s">
        <v>2469</v>
      </c>
      <c r="B135" t="s">
        <v>137</v>
      </c>
      <c r="C135" s="1">
        <v>44453.016502777777</v>
      </c>
      <c r="D135" s="1">
        <v>44490</v>
      </c>
      <c r="E135" t="s">
        <v>199</v>
      </c>
      <c r="F135" s="1">
        <v>44499.833333333336</v>
      </c>
      <c r="G135" t="s">
        <v>111</v>
      </c>
      <c r="H135" t="s">
        <v>111</v>
      </c>
      <c r="I135" t="s">
        <v>111</v>
      </c>
      <c r="J135" t="s">
        <v>1479</v>
      </c>
      <c r="L135" t="s">
        <v>1486</v>
      </c>
      <c r="M135" t="s">
        <v>1481</v>
      </c>
      <c r="N135" t="s">
        <v>140</v>
      </c>
      <c r="O135" t="s">
        <v>117</v>
      </c>
      <c r="P135" s="4">
        <v>96950</v>
      </c>
      <c r="Q135" t="s">
        <v>118</v>
      </c>
      <c r="S135" s="5">
        <v>16702343810</v>
      </c>
      <c r="U135">
        <v>621210</v>
      </c>
      <c r="V135" t="s">
        <v>120</v>
      </c>
      <c r="X135" t="s">
        <v>1482</v>
      </c>
      <c r="Y135" t="s">
        <v>1483</v>
      </c>
      <c r="AA135" t="s">
        <v>2276</v>
      </c>
      <c r="AB135" t="s">
        <v>1480</v>
      </c>
      <c r="AC135" t="s">
        <v>1481</v>
      </c>
      <c r="AD135" t="s">
        <v>140</v>
      </c>
      <c r="AE135" t="s">
        <v>117</v>
      </c>
      <c r="AF135" s="4">
        <v>96950</v>
      </c>
      <c r="AG135" t="s">
        <v>118</v>
      </c>
      <c r="AI135" s="5">
        <v>16702343810</v>
      </c>
      <c r="AK135" t="s">
        <v>1484</v>
      </c>
      <c r="AL135" t="s">
        <v>962</v>
      </c>
      <c r="AM135" t="s">
        <v>1079</v>
      </c>
      <c r="AN135" t="s">
        <v>1485</v>
      </c>
      <c r="AO135" t="s">
        <v>1064</v>
      </c>
      <c r="AP135" t="s">
        <v>1848</v>
      </c>
      <c r="AR135" t="s">
        <v>140</v>
      </c>
      <c r="AS135" t="s">
        <v>117</v>
      </c>
      <c r="AT135" s="4">
        <v>96950</v>
      </c>
      <c r="AU135" t="s">
        <v>118</v>
      </c>
      <c r="AW135" s="5">
        <v>16702330081</v>
      </c>
      <c r="AY135" t="s">
        <v>1083</v>
      </c>
      <c r="AZ135" t="s">
        <v>1952</v>
      </c>
      <c r="BA135" t="s">
        <v>117</v>
      </c>
      <c r="BB135" t="s">
        <v>969</v>
      </c>
      <c r="BC135" t="str">
        <f>"31-9091.00"</f>
        <v>31-9091.00</v>
      </c>
      <c r="BD135" t="s">
        <v>2470</v>
      </c>
      <c r="BE135" t="s">
        <v>2471</v>
      </c>
      <c r="BF135" t="s">
        <v>2472</v>
      </c>
      <c r="BG135">
        <v>2</v>
      </c>
      <c r="BH135">
        <v>2</v>
      </c>
      <c r="BI135" s="1">
        <v>44501</v>
      </c>
      <c r="BJ135" s="1">
        <v>44865</v>
      </c>
      <c r="BK135" s="1">
        <v>44501</v>
      </c>
      <c r="BL135" s="1">
        <v>44865</v>
      </c>
      <c r="BM135">
        <v>40</v>
      </c>
      <c r="BN135">
        <v>0</v>
      </c>
      <c r="BO135">
        <v>0</v>
      </c>
      <c r="BP135">
        <v>8</v>
      </c>
      <c r="BQ135">
        <v>8</v>
      </c>
      <c r="BR135">
        <v>8</v>
      </c>
      <c r="BS135">
        <v>8</v>
      </c>
      <c r="BT135">
        <v>8</v>
      </c>
      <c r="BU135" t="str">
        <f>"8:00 AM"</f>
        <v>8:00 AM</v>
      </c>
      <c r="BV135" t="str">
        <f>"5:00 PM"</f>
        <v>5:00 PM</v>
      </c>
      <c r="BW135" t="s">
        <v>129</v>
      </c>
      <c r="BX135">
        <v>0</v>
      </c>
      <c r="BY135">
        <v>12</v>
      </c>
      <c r="BZ135" t="s">
        <v>111</v>
      </c>
      <c r="CB135" t="e">
        <f>- U.S. AND FOREIGN WORKERS MUST be registered or licensed with THE CNMI Board OF Professional Licensing Board/Healthcare Professions Licensing Board as A DENTAL Assistant or higher.</f>
        <v>#NAME?</v>
      </c>
      <c r="CC135" t="s">
        <v>2473</v>
      </c>
      <c r="CD135" t="s">
        <v>1481</v>
      </c>
      <c r="CE135" t="s">
        <v>140</v>
      </c>
      <c r="CF135" t="s">
        <v>117</v>
      </c>
      <c r="CG135" s="4">
        <v>96950</v>
      </c>
      <c r="CH135" s="3">
        <v>13.09</v>
      </c>
      <c r="CI135" s="3">
        <v>13.09</v>
      </c>
      <c r="CJ135" s="3">
        <v>19.64</v>
      </c>
      <c r="CK135" s="3">
        <v>19.64</v>
      </c>
      <c r="CL135" t="s">
        <v>131</v>
      </c>
      <c r="CM135" t="s">
        <v>134</v>
      </c>
      <c r="CN135" t="s">
        <v>132</v>
      </c>
      <c r="CP135" t="s">
        <v>111</v>
      </c>
      <c r="CQ135" t="s">
        <v>133</v>
      </c>
      <c r="CR135" t="s">
        <v>111</v>
      </c>
      <c r="CS135" t="s">
        <v>133</v>
      </c>
      <c r="CT135" t="s">
        <v>134</v>
      </c>
      <c r="CU135" t="s">
        <v>133</v>
      </c>
      <c r="CV135" t="s">
        <v>134</v>
      </c>
      <c r="CW135" t="s">
        <v>134</v>
      </c>
      <c r="CX135" s="5">
        <v>16702343810</v>
      </c>
      <c r="CY135" t="s">
        <v>1484</v>
      </c>
      <c r="CZ135" t="s">
        <v>134</v>
      </c>
      <c r="DA135" t="s">
        <v>133</v>
      </c>
      <c r="DB135" t="s">
        <v>111</v>
      </c>
    </row>
    <row r="136" spans="1:111" ht="15" customHeight="1" x14ac:dyDescent="0.35">
      <c r="A136" t="s">
        <v>3875</v>
      </c>
      <c r="B136" t="s">
        <v>159</v>
      </c>
      <c r="C136" s="1">
        <v>44408.00002511574</v>
      </c>
      <c r="D136" s="1">
        <v>44490</v>
      </c>
      <c r="E136" t="s">
        <v>199</v>
      </c>
      <c r="F136" s="1">
        <v>44463.833333333336</v>
      </c>
      <c r="G136" t="s">
        <v>133</v>
      </c>
      <c r="H136" t="s">
        <v>111</v>
      </c>
      <c r="I136" t="s">
        <v>111</v>
      </c>
      <c r="J136" t="s">
        <v>3876</v>
      </c>
      <c r="K136" t="s">
        <v>3877</v>
      </c>
      <c r="L136" t="s">
        <v>3878</v>
      </c>
      <c r="N136" t="s">
        <v>140</v>
      </c>
      <c r="O136" t="s">
        <v>117</v>
      </c>
      <c r="P136" s="4">
        <v>96950</v>
      </c>
      <c r="Q136" t="s">
        <v>118</v>
      </c>
      <c r="S136" s="5">
        <v>16707895553</v>
      </c>
      <c r="U136">
        <v>561330</v>
      </c>
      <c r="V136" t="s">
        <v>296</v>
      </c>
      <c r="W136" t="s">
        <v>133</v>
      </c>
      <c r="X136" t="s">
        <v>1394</v>
      </c>
      <c r="Y136" t="s">
        <v>3879</v>
      </c>
      <c r="Z136" t="s">
        <v>1266</v>
      </c>
      <c r="AA136" t="s">
        <v>3880</v>
      </c>
      <c r="AB136" t="s">
        <v>3881</v>
      </c>
      <c r="AD136" t="s">
        <v>140</v>
      </c>
      <c r="AE136" t="s">
        <v>117</v>
      </c>
      <c r="AF136" s="4">
        <v>96950</v>
      </c>
      <c r="AG136" t="s">
        <v>118</v>
      </c>
      <c r="AI136" s="5">
        <v>16707895553</v>
      </c>
      <c r="AK136" t="s">
        <v>3882</v>
      </c>
      <c r="BC136" t="str">
        <f>"39-5012.00"</f>
        <v>39-5012.00</v>
      </c>
      <c r="BD136" t="s">
        <v>539</v>
      </c>
      <c r="BE136" t="s">
        <v>3883</v>
      </c>
      <c r="BF136" t="s">
        <v>3884</v>
      </c>
      <c r="BG136">
        <v>3</v>
      </c>
      <c r="BI136" s="1">
        <v>44465</v>
      </c>
      <c r="BJ136" s="1">
        <v>44829</v>
      </c>
      <c r="BM136">
        <v>35</v>
      </c>
      <c r="BN136">
        <v>7</v>
      </c>
      <c r="BO136">
        <v>0</v>
      </c>
      <c r="BP136">
        <v>7</v>
      </c>
      <c r="BQ136">
        <v>0</v>
      </c>
      <c r="BR136">
        <v>7</v>
      </c>
      <c r="BS136">
        <v>7</v>
      </c>
      <c r="BT136">
        <v>7</v>
      </c>
      <c r="BU136" t="str">
        <f>"9:00 AM"</f>
        <v>9:00 AM</v>
      </c>
      <c r="BV136" t="str">
        <f>"6:00 PM"</f>
        <v>6:00 PM</v>
      </c>
      <c r="BW136" t="s">
        <v>150</v>
      </c>
      <c r="BX136">
        <v>0</v>
      </c>
      <c r="BY136">
        <v>12</v>
      </c>
      <c r="BZ136" t="s">
        <v>111</v>
      </c>
      <c r="CB136" t="s">
        <v>670</v>
      </c>
      <c r="CC136" t="s">
        <v>3312</v>
      </c>
      <c r="CD136" t="s">
        <v>3885</v>
      </c>
      <c r="CE136" t="s">
        <v>115</v>
      </c>
      <c r="CF136" t="s">
        <v>117</v>
      </c>
      <c r="CG136" s="4">
        <v>96950</v>
      </c>
      <c r="CH136" s="3">
        <v>7.59</v>
      </c>
      <c r="CI136" s="3">
        <v>7.59</v>
      </c>
      <c r="CJ136" s="3">
        <v>11.39</v>
      </c>
      <c r="CK136" s="3">
        <v>11.39</v>
      </c>
      <c r="CL136" t="s">
        <v>131</v>
      </c>
      <c r="CN136" t="s">
        <v>132</v>
      </c>
      <c r="CP136" t="s">
        <v>111</v>
      </c>
      <c r="CQ136" t="s">
        <v>133</v>
      </c>
      <c r="CR136" t="s">
        <v>111</v>
      </c>
      <c r="CS136" t="s">
        <v>133</v>
      </c>
      <c r="CT136" t="s">
        <v>134</v>
      </c>
      <c r="CU136" t="s">
        <v>133</v>
      </c>
      <c r="CV136" t="s">
        <v>133</v>
      </c>
      <c r="CW136" t="s">
        <v>3886</v>
      </c>
      <c r="CX136" s="5">
        <v>16707895553</v>
      </c>
      <c r="CY136" t="s">
        <v>3882</v>
      </c>
      <c r="CZ136" t="s">
        <v>451</v>
      </c>
      <c r="DA136" t="s">
        <v>133</v>
      </c>
      <c r="DB136" t="s">
        <v>133</v>
      </c>
    </row>
    <row r="137" spans="1:111" ht="15" customHeight="1" x14ac:dyDescent="0.35">
      <c r="A137" t="s">
        <v>452</v>
      </c>
      <c r="B137" t="s">
        <v>159</v>
      </c>
      <c r="C137" s="1">
        <v>44427.626288657404</v>
      </c>
      <c r="D137" s="1">
        <v>44490</v>
      </c>
      <c r="E137" t="s">
        <v>110</v>
      </c>
      <c r="G137" t="s">
        <v>111</v>
      </c>
      <c r="H137" t="s">
        <v>111</v>
      </c>
      <c r="I137" t="s">
        <v>111</v>
      </c>
      <c r="J137" t="s">
        <v>453</v>
      </c>
      <c r="K137" t="s">
        <v>454</v>
      </c>
      <c r="L137" t="s">
        <v>455</v>
      </c>
      <c r="N137" t="s">
        <v>140</v>
      </c>
      <c r="O137" t="s">
        <v>117</v>
      </c>
      <c r="P137" s="4">
        <v>96950</v>
      </c>
      <c r="Q137" t="s">
        <v>118</v>
      </c>
      <c r="R137" t="s">
        <v>134</v>
      </c>
      <c r="S137" s="5">
        <v>16707899045</v>
      </c>
      <c r="U137">
        <v>238210</v>
      </c>
      <c r="V137" t="s">
        <v>120</v>
      </c>
      <c r="X137" t="s">
        <v>456</v>
      </c>
      <c r="Y137" t="s">
        <v>457</v>
      </c>
      <c r="Z137" t="s">
        <v>458</v>
      </c>
      <c r="AA137" t="s">
        <v>459</v>
      </c>
      <c r="AB137" t="s">
        <v>460</v>
      </c>
      <c r="AD137" t="s">
        <v>140</v>
      </c>
      <c r="AE137" t="s">
        <v>117</v>
      </c>
      <c r="AF137" s="4">
        <v>96950</v>
      </c>
      <c r="AG137" t="s">
        <v>118</v>
      </c>
      <c r="AH137" t="s">
        <v>134</v>
      </c>
      <c r="AI137" s="5">
        <v>16707899045</v>
      </c>
      <c r="AK137" t="s">
        <v>461</v>
      </c>
      <c r="BC137" t="str">
        <f>"15-1151.00"</f>
        <v>15-1151.00</v>
      </c>
      <c r="BD137" t="s">
        <v>462</v>
      </c>
      <c r="BE137" t="s">
        <v>463</v>
      </c>
      <c r="BF137" t="s">
        <v>464</v>
      </c>
      <c r="BG137">
        <v>1</v>
      </c>
      <c r="BI137" s="1">
        <v>44531</v>
      </c>
      <c r="BJ137" s="1">
        <v>44895</v>
      </c>
      <c r="BM137">
        <v>40</v>
      </c>
      <c r="BN137">
        <v>0</v>
      </c>
      <c r="BO137">
        <v>8</v>
      </c>
      <c r="BP137">
        <v>8</v>
      </c>
      <c r="BQ137">
        <v>8</v>
      </c>
      <c r="BR137">
        <v>8</v>
      </c>
      <c r="BS137">
        <v>8</v>
      </c>
      <c r="BT137">
        <v>0</v>
      </c>
      <c r="BU137" t="str">
        <f>"8:00 AM"</f>
        <v>8:00 AM</v>
      </c>
      <c r="BV137" t="str">
        <f>"5:00 PM"</f>
        <v>5:00 PM</v>
      </c>
      <c r="BW137" t="s">
        <v>129</v>
      </c>
      <c r="BX137">
        <v>0</v>
      </c>
      <c r="BY137">
        <v>0</v>
      </c>
      <c r="BZ137" t="s">
        <v>111</v>
      </c>
      <c r="CB137" t="s">
        <v>465</v>
      </c>
      <c r="CC137" t="s">
        <v>466</v>
      </c>
      <c r="CE137" t="s">
        <v>140</v>
      </c>
      <c r="CF137" t="s">
        <v>117</v>
      </c>
      <c r="CG137" s="4">
        <v>96950</v>
      </c>
      <c r="CH137" s="3">
        <v>12.19</v>
      </c>
      <c r="CI137" s="3">
        <v>12.19</v>
      </c>
      <c r="CJ137" s="3">
        <v>18.29</v>
      </c>
      <c r="CK137" s="3">
        <v>18.29</v>
      </c>
      <c r="CL137" t="s">
        <v>131</v>
      </c>
      <c r="CM137" t="s">
        <v>134</v>
      </c>
      <c r="CN137" t="s">
        <v>132</v>
      </c>
      <c r="CP137" t="s">
        <v>111</v>
      </c>
      <c r="CQ137" t="s">
        <v>133</v>
      </c>
      <c r="CR137" t="s">
        <v>111</v>
      </c>
      <c r="CS137" t="s">
        <v>133</v>
      </c>
      <c r="CT137" t="s">
        <v>134</v>
      </c>
      <c r="CU137" t="s">
        <v>133</v>
      </c>
      <c r="CV137" t="s">
        <v>134</v>
      </c>
      <c r="CW137" t="s">
        <v>134</v>
      </c>
      <c r="CX137" s="5">
        <v>16707899045</v>
      </c>
      <c r="CY137" t="s">
        <v>467</v>
      </c>
      <c r="CZ137" t="s">
        <v>134</v>
      </c>
      <c r="DA137" t="s">
        <v>133</v>
      </c>
      <c r="DB137" t="s">
        <v>111</v>
      </c>
    </row>
    <row r="138" spans="1:111" ht="15" customHeight="1" x14ac:dyDescent="0.35">
      <c r="A138" t="s">
        <v>216</v>
      </c>
      <c r="B138" t="s">
        <v>159</v>
      </c>
      <c r="C138" s="1">
        <v>44432.86926053241</v>
      </c>
      <c r="D138" s="1">
        <v>44490</v>
      </c>
      <c r="E138" t="s">
        <v>110</v>
      </c>
      <c r="G138" t="s">
        <v>133</v>
      </c>
      <c r="H138" t="s">
        <v>133</v>
      </c>
      <c r="I138" t="s">
        <v>111</v>
      </c>
      <c r="J138" t="s">
        <v>217</v>
      </c>
      <c r="K138" t="s">
        <v>218</v>
      </c>
      <c r="L138" t="s">
        <v>219</v>
      </c>
      <c r="M138" t="s">
        <v>115</v>
      </c>
      <c r="N138" t="s">
        <v>220</v>
      </c>
      <c r="O138" t="s">
        <v>117</v>
      </c>
      <c r="P138" s="4">
        <v>96950</v>
      </c>
      <c r="Q138" t="s">
        <v>118</v>
      </c>
      <c r="S138" s="5">
        <v>16702350867</v>
      </c>
      <c r="U138">
        <v>811111</v>
      </c>
      <c r="V138" t="s">
        <v>120</v>
      </c>
      <c r="X138" t="s">
        <v>221</v>
      </c>
      <c r="Y138" t="s">
        <v>222</v>
      </c>
      <c r="Z138" t="s">
        <v>223</v>
      </c>
      <c r="AA138" t="s">
        <v>224</v>
      </c>
      <c r="AB138" t="s">
        <v>219</v>
      </c>
      <c r="AC138" t="s">
        <v>115</v>
      </c>
      <c r="AD138" t="s">
        <v>220</v>
      </c>
      <c r="AE138" t="s">
        <v>117</v>
      </c>
      <c r="AF138" s="4">
        <v>96950</v>
      </c>
      <c r="AG138" t="s">
        <v>118</v>
      </c>
      <c r="AI138" s="5">
        <v>16702350867</v>
      </c>
      <c r="AK138" t="s">
        <v>225</v>
      </c>
      <c r="BC138" t="str">
        <f>"49-3021.00"</f>
        <v>49-3021.00</v>
      </c>
      <c r="BD138" t="s">
        <v>226</v>
      </c>
      <c r="BE138" t="s">
        <v>227</v>
      </c>
      <c r="BF138" t="s">
        <v>226</v>
      </c>
      <c r="BG138">
        <v>2</v>
      </c>
      <c r="BI138" s="1">
        <v>44469</v>
      </c>
      <c r="BJ138" s="1">
        <v>44835</v>
      </c>
      <c r="BM138">
        <v>40</v>
      </c>
      <c r="BN138">
        <v>0</v>
      </c>
      <c r="BO138">
        <v>8</v>
      </c>
      <c r="BP138">
        <v>8</v>
      </c>
      <c r="BQ138">
        <v>8</v>
      </c>
      <c r="BR138">
        <v>8</v>
      </c>
      <c r="BS138">
        <v>8</v>
      </c>
      <c r="BT138">
        <v>0</v>
      </c>
      <c r="BU138" t="str">
        <f>"8:00 AM"</f>
        <v>8:00 AM</v>
      </c>
      <c r="BV138" t="str">
        <f>"5:00 PM"</f>
        <v>5:00 PM</v>
      </c>
      <c r="BW138" t="s">
        <v>150</v>
      </c>
      <c r="BX138">
        <v>0</v>
      </c>
      <c r="BY138">
        <v>12</v>
      </c>
      <c r="BZ138" t="s">
        <v>133</v>
      </c>
      <c r="CA138">
        <v>2</v>
      </c>
      <c r="CB138" t="s">
        <v>228</v>
      </c>
      <c r="CC138" t="s">
        <v>219</v>
      </c>
      <c r="CD138" t="s">
        <v>115</v>
      </c>
      <c r="CE138" t="s">
        <v>220</v>
      </c>
      <c r="CF138" t="s">
        <v>117</v>
      </c>
      <c r="CG138" s="4">
        <v>96950</v>
      </c>
      <c r="CH138" s="3">
        <v>9.07</v>
      </c>
      <c r="CI138" s="3">
        <v>9.07</v>
      </c>
      <c r="CJ138" s="3">
        <v>13.61</v>
      </c>
      <c r="CK138" s="3">
        <v>13.61</v>
      </c>
      <c r="CL138" t="s">
        <v>131</v>
      </c>
      <c r="CM138" t="s">
        <v>153</v>
      </c>
      <c r="CN138" t="s">
        <v>132</v>
      </c>
      <c r="CP138" t="s">
        <v>111</v>
      </c>
      <c r="CQ138" t="s">
        <v>133</v>
      </c>
      <c r="CR138" t="s">
        <v>133</v>
      </c>
      <c r="CS138" t="s">
        <v>133</v>
      </c>
      <c r="CT138" t="s">
        <v>134</v>
      </c>
      <c r="CU138" t="s">
        <v>133</v>
      </c>
      <c r="CV138" t="s">
        <v>133</v>
      </c>
      <c r="CW138" t="s">
        <v>229</v>
      </c>
      <c r="CX138" s="5">
        <v>16702350867</v>
      </c>
      <c r="CY138" t="s">
        <v>230</v>
      </c>
      <c r="CZ138" t="s">
        <v>134</v>
      </c>
      <c r="DA138" t="s">
        <v>133</v>
      </c>
      <c r="DB138" t="s">
        <v>111</v>
      </c>
      <c r="DC138" t="s">
        <v>221</v>
      </c>
      <c r="DD138" t="s">
        <v>222</v>
      </c>
      <c r="DE138" t="s">
        <v>231</v>
      </c>
    </row>
    <row r="139" spans="1:111" ht="15" customHeight="1" x14ac:dyDescent="0.35">
      <c r="A139" t="s">
        <v>1959</v>
      </c>
      <c r="B139" t="s">
        <v>159</v>
      </c>
      <c r="C139" s="1">
        <v>44434.121725231482</v>
      </c>
      <c r="D139" s="1">
        <v>44490</v>
      </c>
      <c r="E139" t="s">
        <v>110</v>
      </c>
      <c r="G139" t="s">
        <v>111</v>
      </c>
      <c r="H139" t="s">
        <v>111</v>
      </c>
      <c r="I139" t="s">
        <v>111</v>
      </c>
      <c r="J139" t="s">
        <v>864</v>
      </c>
      <c r="K139" t="s">
        <v>865</v>
      </c>
      <c r="L139" t="s">
        <v>866</v>
      </c>
      <c r="M139" t="s">
        <v>134</v>
      </c>
      <c r="N139" t="s">
        <v>140</v>
      </c>
      <c r="O139" t="s">
        <v>117</v>
      </c>
      <c r="P139" s="4">
        <v>96950</v>
      </c>
      <c r="Q139" t="s">
        <v>118</v>
      </c>
      <c r="S139" s="5">
        <v>16702348011</v>
      </c>
      <c r="U139">
        <v>445110</v>
      </c>
      <c r="V139" t="s">
        <v>120</v>
      </c>
      <c r="X139" t="s">
        <v>313</v>
      </c>
      <c r="Y139" t="s">
        <v>314</v>
      </c>
      <c r="AA139" t="s">
        <v>168</v>
      </c>
      <c r="AB139" t="s">
        <v>866</v>
      </c>
      <c r="AC139" t="s">
        <v>134</v>
      </c>
      <c r="AD139" t="s">
        <v>140</v>
      </c>
      <c r="AE139" t="s">
        <v>117</v>
      </c>
      <c r="AF139" s="4">
        <v>96950</v>
      </c>
      <c r="AG139" t="s">
        <v>118</v>
      </c>
      <c r="AI139" s="5">
        <v>16702348011</v>
      </c>
      <c r="AK139" t="s">
        <v>867</v>
      </c>
      <c r="BC139" t="str">
        <f>"53-3031.00"</f>
        <v>53-3031.00</v>
      </c>
      <c r="BD139" t="s">
        <v>1106</v>
      </c>
      <c r="BE139" t="s">
        <v>1960</v>
      </c>
      <c r="BF139" t="s">
        <v>1961</v>
      </c>
      <c r="BG139">
        <v>7</v>
      </c>
      <c r="BI139" s="1">
        <v>44470</v>
      </c>
      <c r="BJ139" s="1">
        <v>44834</v>
      </c>
      <c r="BM139">
        <v>35</v>
      </c>
      <c r="BN139">
        <v>0</v>
      </c>
      <c r="BO139">
        <v>6</v>
      </c>
      <c r="BP139">
        <v>5</v>
      </c>
      <c r="BQ139">
        <v>6</v>
      </c>
      <c r="BR139">
        <v>6</v>
      </c>
      <c r="BS139">
        <v>6</v>
      </c>
      <c r="BT139">
        <v>6</v>
      </c>
      <c r="BU139" t="str">
        <f>"9:00 AM"</f>
        <v>9:00 AM</v>
      </c>
      <c r="BV139" t="str">
        <f>"4:00 PM"</f>
        <v>4:00 PM</v>
      </c>
      <c r="BW139" t="s">
        <v>150</v>
      </c>
      <c r="BX139">
        <v>0</v>
      </c>
      <c r="BY139">
        <v>12</v>
      </c>
      <c r="BZ139" t="s">
        <v>111</v>
      </c>
      <c r="CB139" s="2" t="s">
        <v>1962</v>
      </c>
      <c r="CC139" t="s">
        <v>866</v>
      </c>
      <c r="CD139" t="s">
        <v>134</v>
      </c>
      <c r="CE139" t="s">
        <v>140</v>
      </c>
      <c r="CF139" t="s">
        <v>117</v>
      </c>
      <c r="CG139" s="4">
        <v>96950</v>
      </c>
      <c r="CH139" s="3">
        <v>7.82</v>
      </c>
      <c r="CI139" s="3">
        <v>7.82</v>
      </c>
      <c r="CJ139" s="3">
        <v>11.73</v>
      </c>
      <c r="CK139" s="3">
        <v>11.73</v>
      </c>
      <c r="CL139" t="s">
        <v>131</v>
      </c>
      <c r="CM139" t="s">
        <v>134</v>
      </c>
      <c r="CN139" t="s">
        <v>132</v>
      </c>
      <c r="CP139" t="s">
        <v>111</v>
      </c>
      <c r="CQ139" t="s">
        <v>133</v>
      </c>
      <c r="CR139" t="s">
        <v>111</v>
      </c>
      <c r="CS139" t="s">
        <v>133</v>
      </c>
      <c r="CT139" t="s">
        <v>134</v>
      </c>
      <c r="CU139" t="s">
        <v>133</v>
      </c>
      <c r="CV139" t="s">
        <v>134</v>
      </c>
      <c r="CW139" t="s">
        <v>1963</v>
      </c>
      <c r="CX139" s="5">
        <v>16702348011</v>
      </c>
      <c r="CY139" t="s">
        <v>867</v>
      </c>
      <c r="CZ139" t="s">
        <v>134</v>
      </c>
      <c r="DA139" t="s">
        <v>133</v>
      </c>
      <c r="DB139" t="s">
        <v>111</v>
      </c>
      <c r="DF139" t="s">
        <v>134</v>
      </c>
    </row>
    <row r="140" spans="1:111" ht="15" customHeight="1" x14ac:dyDescent="0.35">
      <c r="A140" t="s">
        <v>3887</v>
      </c>
      <c r="B140" t="s">
        <v>159</v>
      </c>
      <c r="C140" s="1">
        <v>44448.892482754629</v>
      </c>
      <c r="D140" s="1">
        <v>44490</v>
      </c>
      <c r="E140" t="s">
        <v>110</v>
      </c>
      <c r="G140" t="s">
        <v>111</v>
      </c>
      <c r="H140" t="s">
        <v>111</v>
      </c>
      <c r="I140" t="s">
        <v>111</v>
      </c>
      <c r="J140" t="s">
        <v>3888</v>
      </c>
      <c r="K140" t="s">
        <v>3889</v>
      </c>
      <c r="L140" t="s">
        <v>3890</v>
      </c>
      <c r="M140" t="s">
        <v>214</v>
      </c>
      <c r="N140" t="s">
        <v>204</v>
      </c>
      <c r="O140" t="s">
        <v>117</v>
      </c>
      <c r="P140" s="4">
        <v>96951</v>
      </c>
      <c r="Q140" t="s">
        <v>118</v>
      </c>
      <c r="R140" t="s">
        <v>3891</v>
      </c>
      <c r="S140" s="5">
        <v>16702874329</v>
      </c>
      <c r="U140">
        <v>811412</v>
      </c>
      <c r="V140" t="s">
        <v>120</v>
      </c>
      <c r="X140" t="s">
        <v>3892</v>
      </c>
      <c r="Y140" t="s">
        <v>3893</v>
      </c>
      <c r="Z140" t="s">
        <v>3894</v>
      </c>
      <c r="AA140" t="s">
        <v>459</v>
      </c>
      <c r="AB140" t="s">
        <v>3890</v>
      </c>
      <c r="AC140" t="s">
        <v>214</v>
      </c>
      <c r="AD140" t="s">
        <v>204</v>
      </c>
      <c r="AE140" t="s">
        <v>117</v>
      </c>
      <c r="AF140" s="4">
        <v>96951</v>
      </c>
      <c r="AG140" t="s">
        <v>118</v>
      </c>
      <c r="AH140" t="s">
        <v>3891</v>
      </c>
      <c r="AI140" s="5">
        <v>16702874329</v>
      </c>
      <c r="AK140" t="s">
        <v>3895</v>
      </c>
      <c r="BC140" t="str">
        <f>"49-9031.00"</f>
        <v>49-9031.00</v>
      </c>
      <c r="BD140" t="s">
        <v>3896</v>
      </c>
      <c r="BE140" t="s">
        <v>3897</v>
      </c>
      <c r="BF140" t="s">
        <v>3898</v>
      </c>
      <c r="BG140">
        <v>1</v>
      </c>
      <c r="BI140" s="1">
        <v>44489</v>
      </c>
      <c r="BJ140" s="1">
        <v>44834</v>
      </c>
      <c r="BM140">
        <v>35</v>
      </c>
      <c r="BN140">
        <v>0</v>
      </c>
      <c r="BO140">
        <v>7</v>
      </c>
      <c r="BP140">
        <v>7</v>
      </c>
      <c r="BQ140">
        <v>7</v>
      </c>
      <c r="BR140">
        <v>7</v>
      </c>
      <c r="BS140">
        <v>7</v>
      </c>
      <c r="BT140">
        <v>0</v>
      </c>
      <c r="BU140" t="str">
        <f>"9:00 AM"</f>
        <v>9:00 AM</v>
      </c>
      <c r="BV140" t="str">
        <f>"5:00 PM"</f>
        <v>5:00 PM</v>
      </c>
      <c r="BW140" t="s">
        <v>150</v>
      </c>
      <c r="BX140">
        <v>3</v>
      </c>
      <c r="BY140">
        <v>3</v>
      </c>
      <c r="BZ140" t="s">
        <v>111</v>
      </c>
      <c r="CB140" t="s">
        <v>542</v>
      </c>
      <c r="CC140" t="s">
        <v>3890</v>
      </c>
      <c r="CD140" t="s">
        <v>214</v>
      </c>
      <c r="CE140" t="s">
        <v>204</v>
      </c>
      <c r="CF140" t="s">
        <v>117</v>
      </c>
      <c r="CG140" s="4">
        <v>96951</v>
      </c>
      <c r="CH140" s="3">
        <v>14.11</v>
      </c>
      <c r="CI140" s="3">
        <v>14.11</v>
      </c>
      <c r="CJ140" s="3">
        <v>21.17</v>
      </c>
      <c r="CK140" s="3">
        <v>21.17</v>
      </c>
      <c r="CL140" t="s">
        <v>131</v>
      </c>
      <c r="CM140" t="s">
        <v>119</v>
      </c>
      <c r="CN140" t="s">
        <v>132</v>
      </c>
      <c r="CP140" t="s">
        <v>111</v>
      </c>
      <c r="CQ140" t="s">
        <v>133</v>
      </c>
      <c r="CR140" t="s">
        <v>111</v>
      </c>
      <c r="CS140" t="s">
        <v>133</v>
      </c>
      <c r="CT140" t="s">
        <v>134</v>
      </c>
      <c r="CU140" t="s">
        <v>133</v>
      </c>
      <c r="CV140" t="s">
        <v>134</v>
      </c>
      <c r="CW140" t="s">
        <v>3899</v>
      </c>
      <c r="CX140" s="5">
        <v>16702874329</v>
      </c>
      <c r="CY140" t="s">
        <v>3895</v>
      </c>
      <c r="CZ140" t="s">
        <v>119</v>
      </c>
      <c r="DA140" t="s">
        <v>133</v>
      </c>
      <c r="DB140" t="s">
        <v>111</v>
      </c>
    </row>
    <row r="141" spans="1:111" ht="15" customHeight="1" x14ac:dyDescent="0.35">
      <c r="A141" t="s">
        <v>885</v>
      </c>
      <c r="B141" t="s">
        <v>109</v>
      </c>
      <c r="C141" s="1">
        <v>44418.221025115738</v>
      </c>
      <c r="D141" s="1">
        <v>44490</v>
      </c>
      <c r="E141" t="s">
        <v>110</v>
      </c>
      <c r="G141" t="s">
        <v>133</v>
      </c>
      <c r="H141" t="s">
        <v>111</v>
      </c>
      <c r="I141" t="s">
        <v>111</v>
      </c>
      <c r="J141" t="s">
        <v>886</v>
      </c>
      <c r="K141" t="s">
        <v>887</v>
      </c>
      <c r="L141" t="s">
        <v>888</v>
      </c>
      <c r="N141" t="s">
        <v>115</v>
      </c>
      <c r="O141" t="s">
        <v>117</v>
      </c>
      <c r="P141" s="4">
        <v>96950</v>
      </c>
      <c r="Q141" t="s">
        <v>118</v>
      </c>
      <c r="S141" s="5">
        <v>16702368888</v>
      </c>
      <c r="U141">
        <v>713910</v>
      </c>
      <c r="V141" t="s">
        <v>120</v>
      </c>
      <c r="X141" t="s">
        <v>889</v>
      </c>
      <c r="Y141" t="s">
        <v>890</v>
      </c>
      <c r="AA141" t="s">
        <v>891</v>
      </c>
      <c r="AB141" t="s">
        <v>888</v>
      </c>
      <c r="AD141" t="s">
        <v>115</v>
      </c>
      <c r="AE141" t="s">
        <v>117</v>
      </c>
      <c r="AF141" s="4">
        <v>96950</v>
      </c>
      <c r="AG141" t="s">
        <v>118</v>
      </c>
      <c r="AI141" s="5">
        <v>16702368888</v>
      </c>
      <c r="AK141" t="s">
        <v>892</v>
      </c>
      <c r="BC141" t="str">
        <f>"37-3011.00"</f>
        <v>37-3011.00</v>
      </c>
      <c r="BD141" t="s">
        <v>893</v>
      </c>
      <c r="BE141" t="s">
        <v>894</v>
      </c>
      <c r="BF141" t="s">
        <v>895</v>
      </c>
      <c r="BG141">
        <v>4</v>
      </c>
      <c r="BI141" s="1">
        <v>44470</v>
      </c>
      <c r="BJ141" s="1">
        <v>45565</v>
      </c>
      <c r="BM141">
        <v>35</v>
      </c>
      <c r="BN141">
        <v>0</v>
      </c>
      <c r="BO141">
        <v>6</v>
      </c>
      <c r="BP141">
        <v>6</v>
      </c>
      <c r="BQ141">
        <v>6</v>
      </c>
      <c r="BR141">
        <v>6</v>
      </c>
      <c r="BS141">
        <v>6</v>
      </c>
      <c r="BT141">
        <v>5</v>
      </c>
      <c r="BU141" t="str">
        <f>"5:30 AM"</f>
        <v>5:30 AM</v>
      </c>
      <c r="BV141" t="str">
        <f>"12:30 PM"</f>
        <v>12:30 PM</v>
      </c>
      <c r="BW141" t="s">
        <v>150</v>
      </c>
      <c r="BX141">
        <v>0</v>
      </c>
      <c r="BY141">
        <v>3</v>
      </c>
      <c r="BZ141" t="s">
        <v>111</v>
      </c>
      <c r="CB141" t="s">
        <v>896</v>
      </c>
      <c r="CC141" t="s">
        <v>888</v>
      </c>
      <c r="CD141" t="s">
        <v>897</v>
      </c>
      <c r="CE141" t="s">
        <v>115</v>
      </c>
      <c r="CF141" t="s">
        <v>117</v>
      </c>
      <c r="CG141" s="4">
        <v>96950</v>
      </c>
      <c r="CH141" s="3">
        <v>7.77</v>
      </c>
      <c r="CI141" s="3">
        <v>7.77</v>
      </c>
      <c r="CJ141" s="3">
        <v>11.66</v>
      </c>
      <c r="CK141" s="3">
        <v>11.66</v>
      </c>
      <c r="CL141" t="s">
        <v>131</v>
      </c>
      <c r="CM141" t="s">
        <v>153</v>
      </c>
      <c r="CN141" t="s">
        <v>132</v>
      </c>
      <c r="CP141" t="s">
        <v>111</v>
      </c>
      <c r="CQ141" t="s">
        <v>133</v>
      </c>
      <c r="CR141" t="s">
        <v>111</v>
      </c>
      <c r="CS141" t="s">
        <v>133</v>
      </c>
      <c r="CT141" t="s">
        <v>134</v>
      </c>
      <c r="CU141" t="s">
        <v>133</v>
      </c>
      <c r="CV141" t="s">
        <v>133</v>
      </c>
      <c r="CW141" t="s">
        <v>898</v>
      </c>
      <c r="CX141" s="5">
        <v>16702875514</v>
      </c>
      <c r="CY141" t="s">
        <v>892</v>
      </c>
      <c r="CZ141" t="s">
        <v>247</v>
      </c>
      <c r="DA141" t="s">
        <v>133</v>
      </c>
      <c r="DB141" t="s">
        <v>111</v>
      </c>
      <c r="DC141" t="s">
        <v>889</v>
      </c>
      <c r="DD141" t="s">
        <v>890</v>
      </c>
      <c r="DF141" t="s">
        <v>886</v>
      </c>
      <c r="DG141" t="s">
        <v>892</v>
      </c>
    </row>
    <row r="142" spans="1:111" ht="15" customHeight="1" x14ac:dyDescent="0.35">
      <c r="A142" t="s">
        <v>3112</v>
      </c>
      <c r="B142" t="s">
        <v>137</v>
      </c>
      <c r="C142" s="1">
        <v>44413.631948495371</v>
      </c>
      <c r="D142" s="1">
        <v>44491</v>
      </c>
      <c r="E142" t="s">
        <v>110</v>
      </c>
      <c r="G142" t="s">
        <v>133</v>
      </c>
      <c r="H142" t="s">
        <v>111</v>
      </c>
      <c r="I142" t="s">
        <v>111</v>
      </c>
      <c r="J142" t="s">
        <v>2916</v>
      </c>
      <c r="K142" t="s">
        <v>2917</v>
      </c>
      <c r="L142" t="s">
        <v>2918</v>
      </c>
      <c r="M142" t="s">
        <v>2919</v>
      </c>
      <c r="N142" t="s">
        <v>115</v>
      </c>
      <c r="O142" t="s">
        <v>117</v>
      </c>
      <c r="P142" s="4">
        <v>96950</v>
      </c>
      <c r="Q142" t="s">
        <v>118</v>
      </c>
      <c r="S142" s="5">
        <v>16707831118</v>
      </c>
      <c r="U142">
        <v>56152</v>
      </c>
      <c r="V142" t="s">
        <v>120</v>
      </c>
      <c r="X142" t="s">
        <v>2920</v>
      </c>
      <c r="Y142" t="s">
        <v>2921</v>
      </c>
      <c r="AA142" t="s">
        <v>2922</v>
      </c>
      <c r="AB142" t="s">
        <v>2923</v>
      </c>
      <c r="AC142" t="s">
        <v>2924</v>
      </c>
      <c r="AD142" t="s">
        <v>115</v>
      </c>
      <c r="AE142" t="s">
        <v>117</v>
      </c>
      <c r="AF142" s="4">
        <v>96950</v>
      </c>
      <c r="AG142" t="s">
        <v>118</v>
      </c>
      <c r="AI142" s="5">
        <v>16707831118</v>
      </c>
      <c r="AK142" t="s">
        <v>2925</v>
      </c>
      <c r="BC142" t="str">
        <f>"39-7011.00"</f>
        <v>39-7011.00</v>
      </c>
      <c r="BD142" t="s">
        <v>354</v>
      </c>
      <c r="BE142" t="s">
        <v>2926</v>
      </c>
      <c r="BF142" t="s">
        <v>2177</v>
      </c>
      <c r="BG142">
        <v>2</v>
      </c>
      <c r="BH142">
        <v>2</v>
      </c>
      <c r="BI142" s="1">
        <v>44470</v>
      </c>
      <c r="BJ142" s="1">
        <v>44834</v>
      </c>
      <c r="BK142" s="1">
        <v>44491</v>
      </c>
      <c r="BL142" s="1">
        <v>44834</v>
      </c>
      <c r="BM142">
        <v>40</v>
      </c>
      <c r="BN142">
        <v>8</v>
      </c>
      <c r="BO142">
        <v>0</v>
      </c>
      <c r="BP142">
        <v>0</v>
      </c>
      <c r="BQ142">
        <v>8</v>
      </c>
      <c r="BR142">
        <v>8</v>
      </c>
      <c r="BS142">
        <v>8</v>
      </c>
      <c r="BT142">
        <v>8</v>
      </c>
      <c r="BU142" t="str">
        <f>"8:00 AM"</f>
        <v>8:00 AM</v>
      </c>
      <c r="BV142" t="str">
        <f>"5:00 PM"</f>
        <v>5:00 PM</v>
      </c>
      <c r="BW142" t="s">
        <v>150</v>
      </c>
      <c r="BX142">
        <v>0</v>
      </c>
      <c r="BY142">
        <v>6</v>
      </c>
      <c r="BZ142" t="s">
        <v>111</v>
      </c>
      <c r="CB142" t="s">
        <v>2927</v>
      </c>
      <c r="CC142" t="s">
        <v>2918</v>
      </c>
      <c r="CD142" t="s">
        <v>2924</v>
      </c>
      <c r="CE142" t="s">
        <v>115</v>
      </c>
      <c r="CF142" t="s">
        <v>117</v>
      </c>
      <c r="CG142" s="4">
        <v>96950</v>
      </c>
      <c r="CH142" s="3">
        <v>12.14</v>
      </c>
      <c r="CI142" s="3">
        <v>12.14</v>
      </c>
      <c r="CJ142" s="3">
        <v>18.21</v>
      </c>
      <c r="CK142" s="3">
        <v>18.21</v>
      </c>
      <c r="CL142" t="s">
        <v>131</v>
      </c>
      <c r="CM142" t="s">
        <v>670</v>
      </c>
      <c r="CN142" t="s">
        <v>132</v>
      </c>
      <c r="CP142" t="s">
        <v>111</v>
      </c>
      <c r="CQ142" t="s">
        <v>133</v>
      </c>
      <c r="CR142" t="s">
        <v>111</v>
      </c>
      <c r="CS142" t="s">
        <v>133</v>
      </c>
      <c r="CT142" t="s">
        <v>134</v>
      </c>
      <c r="CU142" t="s">
        <v>133</v>
      </c>
      <c r="CV142" t="s">
        <v>134</v>
      </c>
      <c r="CW142" t="s">
        <v>2928</v>
      </c>
      <c r="CX142" s="5">
        <v>16707831118</v>
      </c>
      <c r="CY142" t="s">
        <v>2925</v>
      </c>
      <c r="CZ142" t="s">
        <v>670</v>
      </c>
      <c r="DA142" t="s">
        <v>133</v>
      </c>
      <c r="DB142" t="s">
        <v>111</v>
      </c>
    </row>
    <row r="143" spans="1:111" ht="15" customHeight="1" x14ac:dyDescent="0.35">
      <c r="A143" t="s">
        <v>2915</v>
      </c>
      <c r="B143" t="s">
        <v>137</v>
      </c>
      <c r="C143" s="1">
        <v>44413.636160995367</v>
      </c>
      <c r="D143" s="1">
        <v>44491</v>
      </c>
      <c r="E143" t="s">
        <v>110</v>
      </c>
      <c r="G143" t="s">
        <v>111</v>
      </c>
      <c r="H143" t="s">
        <v>111</v>
      </c>
      <c r="I143" t="s">
        <v>111</v>
      </c>
      <c r="J143" t="s">
        <v>2916</v>
      </c>
      <c r="K143" t="s">
        <v>2917</v>
      </c>
      <c r="L143" t="s">
        <v>2918</v>
      </c>
      <c r="M143" t="s">
        <v>2919</v>
      </c>
      <c r="N143" t="s">
        <v>115</v>
      </c>
      <c r="O143" t="s">
        <v>117</v>
      </c>
      <c r="P143" s="4">
        <v>96950</v>
      </c>
      <c r="Q143" t="s">
        <v>118</v>
      </c>
      <c r="S143" s="5">
        <v>16707831118</v>
      </c>
      <c r="U143">
        <v>56152</v>
      </c>
      <c r="V143" t="s">
        <v>120</v>
      </c>
      <c r="X143" t="s">
        <v>2920</v>
      </c>
      <c r="Y143" t="s">
        <v>2921</v>
      </c>
      <c r="AA143" t="s">
        <v>2922</v>
      </c>
      <c r="AB143" t="s">
        <v>2923</v>
      </c>
      <c r="AC143" t="s">
        <v>2924</v>
      </c>
      <c r="AD143" t="s">
        <v>115</v>
      </c>
      <c r="AE143" t="s">
        <v>117</v>
      </c>
      <c r="AF143" s="4">
        <v>96950</v>
      </c>
      <c r="AG143" t="s">
        <v>118</v>
      </c>
      <c r="AI143" s="5">
        <v>16707831118</v>
      </c>
      <c r="AK143" t="s">
        <v>2925</v>
      </c>
      <c r="BC143" t="str">
        <f>"39-7011.00"</f>
        <v>39-7011.00</v>
      </c>
      <c r="BD143" t="s">
        <v>354</v>
      </c>
      <c r="BE143" t="s">
        <v>2926</v>
      </c>
      <c r="BF143" t="s">
        <v>2177</v>
      </c>
      <c r="BG143">
        <v>2</v>
      </c>
      <c r="BH143">
        <v>2</v>
      </c>
      <c r="BI143" s="1">
        <v>44470</v>
      </c>
      <c r="BJ143" s="1">
        <v>44834</v>
      </c>
      <c r="BK143" s="1">
        <v>44491</v>
      </c>
      <c r="BL143" s="1">
        <v>44834</v>
      </c>
      <c r="BM143">
        <v>40</v>
      </c>
      <c r="BN143">
        <v>8</v>
      </c>
      <c r="BO143">
        <v>0</v>
      </c>
      <c r="BP143">
        <v>0</v>
      </c>
      <c r="BQ143">
        <v>8</v>
      </c>
      <c r="BR143">
        <v>8</v>
      </c>
      <c r="BS143">
        <v>8</v>
      </c>
      <c r="BT143">
        <v>8</v>
      </c>
      <c r="BU143" t="str">
        <f>"8:00 AM"</f>
        <v>8:00 AM</v>
      </c>
      <c r="BV143" t="str">
        <f>"5:00 PM"</f>
        <v>5:00 PM</v>
      </c>
      <c r="BW143" t="s">
        <v>150</v>
      </c>
      <c r="BX143">
        <v>0</v>
      </c>
      <c r="BY143">
        <v>6</v>
      </c>
      <c r="BZ143" t="s">
        <v>111</v>
      </c>
      <c r="CB143" t="s">
        <v>2927</v>
      </c>
      <c r="CC143" t="s">
        <v>2918</v>
      </c>
      <c r="CD143" t="s">
        <v>2924</v>
      </c>
      <c r="CE143" t="s">
        <v>115</v>
      </c>
      <c r="CF143" t="s">
        <v>117</v>
      </c>
      <c r="CG143" s="4">
        <v>96950</v>
      </c>
      <c r="CH143" s="3">
        <v>12.14</v>
      </c>
      <c r="CI143" s="3">
        <v>12.14</v>
      </c>
      <c r="CJ143" s="3">
        <v>18.21</v>
      </c>
      <c r="CK143" s="3">
        <v>18.21</v>
      </c>
      <c r="CL143" t="s">
        <v>131</v>
      </c>
      <c r="CM143" t="s">
        <v>670</v>
      </c>
      <c r="CN143" t="s">
        <v>132</v>
      </c>
      <c r="CP143" t="s">
        <v>111</v>
      </c>
      <c r="CQ143" t="s">
        <v>133</v>
      </c>
      <c r="CR143" t="s">
        <v>111</v>
      </c>
      <c r="CS143" t="s">
        <v>133</v>
      </c>
      <c r="CT143" t="s">
        <v>134</v>
      </c>
      <c r="CU143" t="s">
        <v>133</v>
      </c>
      <c r="CV143" t="s">
        <v>134</v>
      </c>
      <c r="CW143" t="s">
        <v>2928</v>
      </c>
      <c r="CX143" s="5">
        <v>16707831118</v>
      </c>
      <c r="CY143" t="s">
        <v>2925</v>
      </c>
      <c r="CZ143" t="s">
        <v>670</v>
      </c>
      <c r="DA143" t="s">
        <v>133</v>
      </c>
      <c r="DB143" t="s">
        <v>111</v>
      </c>
    </row>
    <row r="144" spans="1:111" ht="15" customHeight="1" x14ac:dyDescent="0.35">
      <c r="A144" t="s">
        <v>3502</v>
      </c>
      <c r="B144" t="s">
        <v>137</v>
      </c>
      <c r="C144" s="1">
        <v>44434.089962384256</v>
      </c>
      <c r="D144" s="1">
        <v>44491</v>
      </c>
      <c r="E144" t="s">
        <v>110</v>
      </c>
      <c r="G144" t="s">
        <v>111</v>
      </c>
      <c r="H144" t="s">
        <v>111</v>
      </c>
      <c r="I144" t="s">
        <v>111</v>
      </c>
      <c r="J144" t="s">
        <v>3503</v>
      </c>
      <c r="K144" t="s">
        <v>134</v>
      </c>
      <c r="L144" t="s">
        <v>3504</v>
      </c>
      <c r="M144" t="s">
        <v>3505</v>
      </c>
      <c r="N144" t="s">
        <v>3506</v>
      </c>
      <c r="O144" t="s">
        <v>117</v>
      </c>
      <c r="P144" s="4">
        <v>96950</v>
      </c>
      <c r="Q144" t="s">
        <v>118</v>
      </c>
      <c r="R144" t="s">
        <v>134</v>
      </c>
      <c r="S144" s="5">
        <v>16703226031</v>
      </c>
      <c r="U144">
        <v>42441</v>
      </c>
      <c r="V144" t="s">
        <v>120</v>
      </c>
      <c r="X144" t="s">
        <v>3507</v>
      </c>
      <c r="Y144" t="s">
        <v>2378</v>
      </c>
      <c r="Z144" t="s">
        <v>3508</v>
      </c>
      <c r="AA144" t="s">
        <v>3509</v>
      </c>
      <c r="AB144" t="s">
        <v>3504</v>
      </c>
      <c r="AC144" t="s">
        <v>3505</v>
      </c>
      <c r="AD144" t="s">
        <v>3506</v>
      </c>
      <c r="AE144" t="s">
        <v>117</v>
      </c>
      <c r="AF144" s="4">
        <v>96950</v>
      </c>
      <c r="AG144" t="s">
        <v>118</v>
      </c>
      <c r="AH144" t="s">
        <v>134</v>
      </c>
      <c r="AI144" s="5">
        <v>16703226931</v>
      </c>
      <c r="AK144" t="s">
        <v>3510</v>
      </c>
      <c r="AL144" t="s">
        <v>962</v>
      </c>
      <c r="AM144" t="s">
        <v>1417</v>
      </c>
      <c r="AN144" t="s">
        <v>1418</v>
      </c>
      <c r="AO144" t="s">
        <v>3511</v>
      </c>
      <c r="AP144" t="s">
        <v>3512</v>
      </c>
      <c r="AQ144" t="s">
        <v>3513</v>
      </c>
      <c r="AR144" t="s">
        <v>170</v>
      </c>
      <c r="AS144" t="s">
        <v>171</v>
      </c>
      <c r="AT144" s="4">
        <v>96913</v>
      </c>
      <c r="AU144" t="s">
        <v>118</v>
      </c>
      <c r="AV144" t="s">
        <v>134</v>
      </c>
      <c r="AW144" s="5">
        <v>16716461222</v>
      </c>
      <c r="AX144">
        <v>111</v>
      </c>
      <c r="AY144" t="s">
        <v>1421</v>
      </c>
      <c r="AZ144" t="s">
        <v>1422</v>
      </c>
      <c r="BA144" t="s">
        <v>171</v>
      </c>
      <c r="BB144" t="s">
        <v>1423</v>
      </c>
      <c r="BC144" t="str">
        <f>"43-5081.03"</f>
        <v>43-5081.03</v>
      </c>
      <c r="BD144" t="s">
        <v>3514</v>
      </c>
      <c r="BE144" t="s">
        <v>3515</v>
      </c>
      <c r="BF144" t="s">
        <v>3516</v>
      </c>
      <c r="BG144">
        <v>1</v>
      </c>
      <c r="BH144">
        <v>1</v>
      </c>
      <c r="BI144" s="1">
        <v>44470</v>
      </c>
      <c r="BJ144" s="1">
        <v>44834</v>
      </c>
      <c r="BK144" s="1">
        <v>44491</v>
      </c>
      <c r="BL144" s="1">
        <v>44834</v>
      </c>
      <c r="BM144">
        <v>40</v>
      </c>
      <c r="BN144">
        <v>0</v>
      </c>
      <c r="BO144">
        <v>8</v>
      </c>
      <c r="BP144">
        <v>8</v>
      </c>
      <c r="BQ144">
        <v>8</v>
      </c>
      <c r="BR144">
        <v>8</v>
      </c>
      <c r="BS144">
        <v>8</v>
      </c>
      <c r="BT144">
        <v>0</v>
      </c>
      <c r="BU144" t="str">
        <f>"8:00 AM"</f>
        <v>8:00 AM</v>
      </c>
      <c r="BV144" t="str">
        <f>"5:00 PM"</f>
        <v>5:00 PM</v>
      </c>
      <c r="BW144" t="s">
        <v>150</v>
      </c>
      <c r="BX144">
        <v>0</v>
      </c>
      <c r="BY144">
        <v>12</v>
      </c>
      <c r="BZ144" t="s">
        <v>111</v>
      </c>
      <c r="CB144" s="2" t="s">
        <v>3517</v>
      </c>
      <c r="CC144" t="s">
        <v>3504</v>
      </c>
      <c r="CD144" t="s">
        <v>3506</v>
      </c>
      <c r="CE144" t="s">
        <v>140</v>
      </c>
      <c r="CF144" t="s">
        <v>117</v>
      </c>
      <c r="CG144" s="4">
        <v>96950</v>
      </c>
      <c r="CH144" s="3">
        <v>7.92</v>
      </c>
      <c r="CI144" s="3">
        <v>7.92</v>
      </c>
      <c r="CJ144" s="3">
        <v>11.88</v>
      </c>
      <c r="CK144" s="3">
        <v>11.88</v>
      </c>
      <c r="CL144" t="s">
        <v>131</v>
      </c>
      <c r="CM144" t="s">
        <v>3518</v>
      </c>
      <c r="CN144" t="s">
        <v>132</v>
      </c>
      <c r="CP144" t="s">
        <v>133</v>
      </c>
      <c r="CQ144" t="s">
        <v>133</v>
      </c>
      <c r="CR144" t="s">
        <v>133</v>
      </c>
      <c r="CS144" t="s">
        <v>133</v>
      </c>
      <c r="CT144" t="s">
        <v>134</v>
      </c>
      <c r="CU144" t="s">
        <v>133</v>
      </c>
      <c r="CV144" t="s">
        <v>133</v>
      </c>
      <c r="CW144" t="s">
        <v>3519</v>
      </c>
      <c r="CX144" s="5">
        <v>16703226031</v>
      </c>
      <c r="CY144" t="s">
        <v>3510</v>
      </c>
      <c r="CZ144" t="s">
        <v>134</v>
      </c>
      <c r="DA144" t="s">
        <v>133</v>
      </c>
      <c r="DB144" t="s">
        <v>111</v>
      </c>
      <c r="DC144" t="s">
        <v>1417</v>
      </c>
      <c r="DD144" t="s">
        <v>1418</v>
      </c>
      <c r="DE144" t="s">
        <v>1429</v>
      </c>
      <c r="DF144" t="s">
        <v>1422</v>
      </c>
      <c r="DG144" t="s">
        <v>1421</v>
      </c>
    </row>
    <row r="145" spans="1:111" ht="15" customHeight="1" x14ac:dyDescent="0.35">
      <c r="A145" t="s">
        <v>3728</v>
      </c>
      <c r="B145" t="s">
        <v>137</v>
      </c>
      <c r="C145" s="1">
        <v>44453.854800810186</v>
      </c>
      <c r="D145" s="1">
        <v>44491</v>
      </c>
      <c r="E145" t="s">
        <v>110</v>
      </c>
      <c r="G145" t="s">
        <v>133</v>
      </c>
      <c r="H145" t="s">
        <v>111</v>
      </c>
      <c r="I145" t="s">
        <v>111</v>
      </c>
      <c r="J145" t="s">
        <v>3729</v>
      </c>
      <c r="K145" t="s">
        <v>1561</v>
      </c>
      <c r="L145" t="s">
        <v>3730</v>
      </c>
      <c r="M145" t="s">
        <v>1562</v>
      </c>
      <c r="N145" t="s">
        <v>1563</v>
      </c>
      <c r="O145" t="s">
        <v>117</v>
      </c>
      <c r="P145" s="4">
        <v>96950</v>
      </c>
      <c r="Q145" t="s">
        <v>118</v>
      </c>
      <c r="S145" s="5">
        <v>16702880407</v>
      </c>
      <c r="T145">
        <v>301</v>
      </c>
      <c r="U145">
        <v>212312</v>
      </c>
      <c r="V145" t="s">
        <v>120</v>
      </c>
      <c r="X145" t="s">
        <v>1564</v>
      </c>
      <c r="Y145" t="s">
        <v>1565</v>
      </c>
      <c r="Z145" t="s">
        <v>1064</v>
      </c>
      <c r="AA145" t="s">
        <v>3731</v>
      </c>
      <c r="AB145" t="s">
        <v>3730</v>
      </c>
      <c r="AC145" t="s">
        <v>1562</v>
      </c>
      <c r="AD145" t="s">
        <v>1563</v>
      </c>
      <c r="AE145" t="s">
        <v>117</v>
      </c>
      <c r="AF145" s="4">
        <v>96950</v>
      </c>
      <c r="AG145" t="s">
        <v>118</v>
      </c>
      <c r="AI145" s="5">
        <v>16702880407</v>
      </c>
      <c r="AJ145">
        <v>301</v>
      </c>
      <c r="AK145" t="s">
        <v>1566</v>
      </c>
      <c r="BC145" t="str">
        <f>"17-3022.00"</f>
        <v>17-3022.00</v>
      </c>
      <c r="BD145" t="s">
        <v>406</v>
      </c>
      <c r="BE145" t="s">
        <v>3732</v>
      </c>
      <c r="BF145" t="s">
        <v>3733</v>
      </c>
      <c r="BG145">
        <v>1</v>
      </c>
      <c r="BH145">
        <v>1</v>
      </c>
      <c r="BI145" s="1">
        <v>44501</v>
      </c>
      <c r="BJ145" s="1">
        <v>45199</v>
      </c>
      <c r="BK145" s="1">
        <v>44501</v>
      </c>
      <c r="BL145" s="1">
        <v>45199</v>
      </c>
      <c r="BM145">
        <v>40</v>
      </c>
      <c r="BN145">
        <v>0</v>
      </c>
      <c r="BO145">
        <v>8</v>
      </c>
      <c r="BP145">
        <v>8</v>
      </c>
      <c r="BQ145">
        <v>8</v>
      </c>
      <c r="BR145">
        <v>8</v>
      </c>
      <c r="BS145">
        <v>8</v>
      </c>
      <c r="BT145">
        <v>0</v>
      </c>
      <c r="BU145" t="str">
        <f>"7:00 AM"</f>
        <v>7:00 AM</v>
      </c>
      <c r="BV145" t="str">
        <f>"3:30 PM"</f>
        <v>3:30 PM</v>
      </c>
      <c r="BW145" t="s">
        <v>129</v>
      </c>
      <c r="BX145">
        <v>0</v>
      </c>
      <c r="BY145">
        <v>12</v>
      </c>
      <c r="BZ145" t="s">
        <v>111</v>
      </c>
      <c r="CB145" t="s">
        <v>3734</v>
      </c>
      <c r="CC145" t="s">
        <v>3735</v>
      </c>
      <c r="CD145" t="s">
        <v>1562</v>
      </c>
      <c r="CE145" t="s">
        <v>140</v>
      </c>
      <c r="CF145" t="s">
        <v>117</v>
      </c>
      <c r="CG145" s="4">
        <v>96950</v>
      </c>
      <c r="CH145" s="3">
        <v>16.329999999999998</v>
      </c>
      <c r="CI145" s="3">
        <v>16.329999999999998</v>
      </c>
      <c r="CJ145" s="3">
        <v>24.5</v>
      </c>
      <c r="CK145" s="3">
        <v>24.5</v>
      </c>
      <c r="CL145" t="s">
        <v>131</v>
      </c>
      <c r="CM145" t="s">
        <v>134</v>
      </c>
      <c r="CN145" t="s">
        <v>579</v>
      </c>
      <c r="CP145" t="s">
        <v>111</v>
      </c>
      <c r="CQ145" t="s">
        <v>133</v>
      </c>
      <c r="CR145" t="s">
        <v>111</v>
      </c>
      <c r="CS145" t="s">
        <v>133</v>
      </c>
      <c r="CT145" t="s">
        <v>134</v>
      </c>
      <c r="CU145" t="s">
        <v>133</v>
      </c>
      <c r="CV145" t="s">
        <v>134</v>
      </c>
      <c r="CW145" t="s">
        <v>3736</v>
      </c>
      <c r="CX145" s="5">
        <v>16702880407</v>
      </c>
      <c r="CY145" t="s">
        <v>1566</v>
      </c>
      <c r="CZ145" t="s">
        <v>3737</v>
      </c>
      <c r="DA145" t="s">
        <v>133</v>
      </c>
      <c r="DB145" t="s">
        <v>111</v>
      </c>
      <c r="DC145" t="s">
        <v>542</v>
      </c>
    </row>
    <row r="146" spans="1:111" ht="15" customHeight="1" x14ac:dyDescent="0.35">
      <c r="A146" t="s">
        <v>2373</v>
      </c>
      <c r="B146" t="s">
        <v>159</v>
      </c>
      <c r="C146" s="1">
        <v>44426.984659374997</v>
      </c>
      <c r="D146" s="1">
        <v>44491</v>
      </c>
      <c r="E146" t="s">
        <v>199</v>
      </c>
      <c r="F146" s="1">
        <v>44437.833333333336</v>
      </c>
      <c r="G146" t="s">
        <v>133</v>
      </c>
      <c r="H146" t="s">
        <v>111</v>
      </c>
      <c r="I146" t="s">
        <v>111</v>
      </c>
      <c r="J146" t="s">
        <v>2374</v>
      </c>
      <c r="K146" t="s">
        <v>2375</v>
      </c>
      <c r="L146" t="s">
        <v>2376</v>
      </c>
      <c r="M146" t="s">
        <v>2377</v>
      </c>
      <c r="N146" t="s">
        <v>140</v>
      </c>
      <c r="O146" t="s">
        <v>117</v>
      </c>
      <c r="P146" s="4">
        <v>96950</v>
      </c>
      <c r="Q146" t="s">
        <v>118</v>
      </c>
      <c r="S146" s="5">
        <v>16702346485</v>
      </c>
      <c r="U146">
        <v>812112</v>
      </c>
      <c r="V146" t="s">
        <v>120</v>
      </c>
      <c r="X146" t="s">
        <v>2126</v>
      </c>
      <c r="Y146" t="s">
        <v>2378</v>
      </c>
      <c r="Z146" t="s">
        <v>2379</v>
      </c>
      <c r="AA146" t="s">
        <v>338</v>
      </c>
      <c r="AB146" t="s">
        <v>2380</v>
      </c>
      <c r="AC146" t="s">
        <v>2377</v>
      </c>
      <c r="AD146" t="s">
        <v>140</v>
      </c>
      <c r="AE146" t="s">
        <v>117</v>
      </c>
      <c r="AF146" s="4">
        <v>96950</v>
      </c>
      <c r="AG146" t="s">
        <v>118</v>
      </c>
      <c r="AI146" s="5">
        <v>16702346485</v>
      </c>
      <c r="AK146" t="s">
        <v>2381</v>
      </c>
      <c r="BC146" t="str">
        <f>"43-3031.00"</f>
        <v>43-3031.00</v>
      </c>
      <c r="BD146" t="s">
        <v>126</v>
      </c>
      <c r="BE146" t="s">
        <v>2382</v>
      </c>
      <c r="BF146" t="s">
        <v>903</v>
      </c>
      <c r="BG146">
        <v>1</v>
      </c>
      <c r="BI146" s="1">
        <v>44440</v>
      </c>
      <c r="BJ146" s="1">
        <v>44803</v>
      </c>
      <c r="BM146">
        <v>35</v>
      </c>
      <c r="BN146">
        <v>0</v>
      </c>
      <c r="BO146">
        <v>7</v>
      </c>
      <c r="BP146">
        <v>7</v>
      </c>
      <c r="BQ146">
        <v>7</v>
      </c>
      <c r="BR146">
        <v>7</v>
      </c>
      <c r="BS146">
        <v>7</v>
      </c>
      <c r="BT146">
        <v>0</v>
      </c>
      <c r="BU146" t="str">
        <f>"9:00 AM"</f>
        <v>9:00 AM</v>
      </c>
      <c r="BV146" t="str">
        <f t="shared" ref="BV146:BV155" si="1">"5:00 PM"</f>
        <v>5:00 PM</v>
      </c>
      <c r="BW146" t="s">
        <v>129</v>
      </c>
      <c r="BX146">
        <v>0</v>
      </c>
      <c r="BY146">
        <v>12</v>
      </c>
      <c r="BZ146" t="s">
        <v>111</v>
      </c>
      <c r="CB146" t="s">
        <v>134</v>
      </c>
      <c r="CC146" t="s">
        <v>2380</v>
      </c>
      <c r="CD146" t="s">
        <v>2383</v>
      </c>
      <c r="CE146" t="s">
        <v>140</v>
      </c>
      <c r="CF146" t="s">
        <v>117</v>
      </c>
      <c r="CG146" s="4">
        <v>96950</v>
      </c>
      <c r="CH146" s="3">
        <v>10.16</v>
      </c>
      <c r="CI146" s="3">
        <v>10.16</v>
      </c>
      <c r="CJ146" s="3">
        <v>15.24</v>
      </c>
      <c r="CK146" s="3">
        <v>15.24</v>
      </c>
      <c r="CL146" t="s">
        <v>131</v>
      </c>
      <c r="CM146" t="s">
        <v>119</v>
      </c>
      <c r="CN146" t="s">
        <v>132</v>
      </c>
      <c r="CP146" t="s">
        <v>111</v>
      </c>
      <c r="CQ146" t="s">
        <v>133</v>
      </c>
      <c r="CR146" t="s">
        <v>111</v>
      </c>
      <c r="CS146" t="s">
        <v>133</v>
      </c>
      <c r="CT146" t="s">
        <v>134</v>
      </c>
      <c r="CU146" t="s">
        <v>133</v>
      </c>
      <c r="CV146" t="s">
        <v>134</v>
      </c>
      <c r="CW146" t="s">
        <v>119</v>
      </c>
      <c r="CX146" s="5">
        <v>16702346485</v>
      </c>
      <c r="CY146" t="s">
        <v>2381</v>
      </c>
      <c r="CZ146" t="s">
        <v>2384</v>
      </c>
      <c r="DA146" t="s">
        <v>133</v>
      </c>
      <c r="DB146" t="s">
        <v>111</v>
      </c>
    </row>
    <row r="147" spans="1:111" ht="15" customHeight="1" x14ac:dyDescent="0.35">
      <c r="A147" t="s">
        <v>1769</v>
      </c>
      <c r="B147" t="s">
        <v>159</v>
      </c>
      <c r="C147" s="1">
        <v>44427.664769675925</v>
      </c>
      <c r="D147" s="1">
        <v>44491</v>
      </c>
      <c r="E147" t="s">
        <v>110</v>
      </c>
      <c r="G147" t="s">
        <v>111</v>
      </c>
      <c r="H147" t="s">
        <v>111</v>
      </c>
      <c r="I147" t="s">
        <v>111</v>
      </c>
      <c r="J147" t="s">
        <v>453</v>
      </c>
      <c r="K147" t="s">
        <v>454</v>
      </c>
      <c r="L147" t="s">
        <v>460</v>
      </c>
      <c r="N147" t="s">
        <v>140</v>
      </c>
      <c r="O147" t="s">
        <v>117</v>
      </c>
      <c r="P147" s="4">
        <v>96950</v>
      </c>
      <c r="Q147" t="s">
        <v>118</v>
      </c>
      <c r="R147" t="s">
        <v>134</v>
      </c>
      <c r="S147" s="5">
        <v>16707899045</v>
      </c>
      <c r="U147">
        <v>238210</v>
      </c>
      <c r="V147" t="s">
        <v>120</v>
      </c>
      <c r="X147" t="s">
        <v>456</v>
      </c>
      <c r="Y147" t="s">
        <v>1770</v>
      </c>
      <c r="Z147" t="s">
        <v>458</v>
      </c>
      <c r="AA147" t="s">
        <v>459</v>
      </c>
      <c r="AB147" t="s">
        <v>460</v>
      </c>
      <c r="AD147" t="s">
        <v>140</v>
      </c>
      <c r="AE147" t="s">
        <v>117</v>
      </c>
      <c r="AF147" s="4">
        <v>96950</v>
      </c>
      <c r="AG147" t="s">
        <v>118</v>
      </c>
      <c r="AH147" t="s">
        <v>134</v>
      </c>
      <c r="AI147" s="5">
        <v>16707899045</v>
      </c>
      <c r="AK147" t="s">
        <v>461</v>
      </c>
      <c r="BC147" t="str">
        <f>"43-5071.00"</f>
        <v>43-5071.00</v>
      </c>
      <c r="BD147" t="s">
        <v>1473</v>
      </c>
      <c r="BE147" t="s">
        <v>1771</v>
      </c>
      <c r="BF147" t="s">
        <v>1772</v>
      </c>
      <c r="BG147">
        <v>1</v>
      </c>
      <c r="BI147" s="1">
        <v>44531</v>
      </c>
      <c r="BJ147" s="1">
        <v>44895</v>
      </c>
      <c r="BM147">
        <v>40</v>
      </c>
      <c r="BN147">
        <v>0</v>
      </c>
      <c r="BO147">
        <v>8</v>
      </c>
      <c r="BP147">
        <v>8</v>
      </c>
      <c r="BQ147">
        <v>8</v>
      </c>
      <c r="BR147">
        <v>8</v>
      </c>
      <c r="BS147">
        <v>8</v>
      </c>
      <c r="BT147">
        <v>0</v>
      </c>
      <c r="BU147" t="str">
        <f t="shared" ref="BU147:BU153" si="2">"8:00 AM"</f>
        <v>8:00 AM</v>
      </c>
      <c r="BV147" t="str">
        <f t="shared" si="1"/>
        <v>5:00 PM</v>
      </c>
      <c r="BW147" t="s">
        <v>150</v>
      </c>
      <c r="BX147">
        <v>0</v>
      </c>
      <c r="BY147">
        <v>12</v>
      </c>
      <c r="BZ147" t="s">
        <v>111</v>
      </c>
      <c r="CB147" t="s">
        <v>1773</v>
      </c>
      <c r="CC147" t="s">
        <v>466</v>
      </c>
      <c r="CE147" t="s">
        <v>140</v>
      </c>
      <c r="CF147" t="s">
        <v>117</v>
      </c>
      <c r="CG147" s="4">
        <v>96950</v>
      </c>
      <c r="CH147" s="3">
        <v>9.36</v>
      </c>
      <c r="CI147" s="3">
        <v>9.36</v>
      </c>
      <c r="CJ147" s="3">
        <v>14.04</v>
      </c>
      <c r="CK147" s="3">
        <v>14.04</v>
      </c>
      <c r="CL147" t="s">
        <v>131</v>
      </c>
      <c r="CM147" t="s">
        <v>134</v>
      </c>
      <c r="CN147" t="s">
        <v>132</v>
      </c>
      <c r="CP147" t="s">
        <v>111</v>
      </c>
      <c r="CQ147" t="s">
        <v>133</v>
      </c>
      <c r="CR147" t="s">
        <v>111</v>
      </c>
      <c r="CS147" t="s">
        <v>133</v>
      </c>
      <c r="CT147" t="s">
        <v>134</v>
      </c>
      <c r="CU147" t="s">
        <v>133</v>
      </c>
      <c r="CV147" t="s">
        <v>134</v>
      </c>
      <c r="CW147" t="s">
        <v>134</v>
      </c>
      <c r="CX147" s="5">
        <v>16707899045</v>
      </c>
      <c r="CY147" t="s">
        <v>467</v>
      </c>
      <c r="CZ147" t="s">
        <v>134</v>
      </c>
      <c r="DA147" t="s">
        <v>133</v>
      </c>
      <c r="DB147" t="s">
        <v>111</v>
      </c>
    </row>
    <row r="148" spans="1:111" ht="15" customHeight="1" x14ac:dyDescent="0.35">
      <c r="A148" t="s">
        <v>3708</v>
      </c>
      <c r="B148" t="s">
        <v>109</v>
      </c>
      <c r="C148" s="1">
        <v>44474.355300810188</v>
      </c>
      <c r="D148" s="1">
        <v>44491</v>
      </c>
      <c r="E148" t="s">
        <v>199</v>
      </c>
      <c r="F148" s="1">
        <v>44468.833333333336</v>
      </c>
      <c r="G148" t="s">
        <v>111</v>
      </c>
      <c r="H148" t="s">
        <v>111</v>
      </c>
      <c r="I148" t="s">
        <v>111</v>
      </c>
      <c r="J148" t="s">
        <v>330</v>
      </c>
      <c r="K148" t="s">
        <v>2113</v>
      </c>
      <c r="L148" t="s">
        <v>2114</v>
      </c>
      <c r="M148" t="s">
        <v>2115</v>
      </c>
      <c r="N148" t="s">
        <v>140</v>
      </c>
      <c r="O148" t="s">
        <v>117</v>
      </c>
      <c r="P148" s="4">
        <v>96950</v>
      </c>
      <c r="Q148" t="s">
        <v>118</v>
      </c>
      <c r="R148" t="s">
        <v>334</v>
      </c>
      <c r="S148" s="5">
        <v>16702344000</v>
      </c>
      <c r="U148">
        <v>236220</v>
      </c>
      <c r="V148" t="s">
        <v>120</v>
      </c>
      <c r="X148" t="s">
        <v>677</v>
      </c>
      <c r="Y148" t="s">
        <v>2116</v>
      </c>
      <c r="Z148" t="s">
        <v>2117</v>
      </c>
      <c r="AA148" t="s">
        <v>168</v>
      </c>
      <c r="AB148" t="s">
        <v>2115</v>
      </c>
      <c r="AC148" t="s">
        <v>2114</v>
      </c>
      <c r="AD148" t="s">
        <v>140</v>
      </c>
      <c r="AE148" t="s">
        <v>117</v>
      </c>
      <c r="AF148" s="4">
        <v>96950</v>
      </c>
      <c r="AG148" t="s">
        <v>118</v>
      </c>
      <c r="AH148" t="s">
        <v>334</v>
      </c>
      <c r="AI148" s="5">
        <v>16702344000</v>
      </c>
      <c r="AK148" t="s">
        <v>341</v>
      </c>
      <c r="BC148" t="str">
        <f>"47-2061.00"</f>
        <v>47-2061.00</v>
      </c>
      <c r="BD148" t="s">
        <v>2118</v>
      </c>
      <c r="BE148" t="s">
        <v>2119</v>
      </c>
      <c r="BF148" t="s">
        <v>2120</v>
      </c>
      <c r="BG148">
        <v>10</v>
      </c>
      <c r="BI148" s="1">
        <v>44470</v>
      </c>
      <c r="BJ148" s="1">
        <v>44469</v>
      </c>
      <c r="BM148">
        <v>40</v>
      </c>
      <c r="BN148">
        <v>0</v>
      </c>
      <c r="BO148">
        <v>8</v>
      </c>
      <c r="BP148">
        <v>8</v>
      </c>
      <c r="BQ148">
        <v>8</v>
      </c>
      <c r="BR148">
        <v>8</v>
      </c>
      <c r="BS148">
        <v>8</v>
      </c>
      <c r="BT148">
        <v>0</v>
      </c>
      <c r="BU148" t="str">
        <f t="shared" si="2"/>
        <v>8:00 AM</v>
      </c>
      <c r="BV148" t="str">
        <f t="shared" si="1"/>
        <v>5:00 PM</v>
      </c>
      <c r="BW148" t="s">
        <v>150</v>
      </c>
      <c r="BX148">
        <v>3</v>
      </c>
      <c r="BY148">
        <v>6</v>
      </c>
      <c r="BZ148" t="s">
        <v>111</v>
      </c>
      <c r="CB148" t="s">
        <v>2121</v>
      </c>
      <c r="CC148" t="s">
        <v>2114</v>
      </c>
      <c r="CD148" t="s">
        <v>2115</v>
      </c>
      <c r="CE148" t="s">
        <v>140</v>
      </c>
      <c r="CF148" t="s">
        <v>117</v>
      </c>
      <c r="CG148" s="4">
        <v>96950</v>
      </c>
      <c r="CH148" s="3">
        <v>8.31</v>
      </c>
      <c r="CI148" s="3">
        <v>8.31</v>
      </c>
      <c r="CJ148" s="3">
        <v>12.47</v>
      </c>
      <c r="CK148" s="3">
        <v>12.47</v>
      </c>
      <c r="CL148" t="s">
        <v>131</v>
      </c>
      <c r="CM148" t="s">
        <v>134</v>
      </c>
      <c r="CN148" t="s">
        <v>132</v>
      </c>
      <c r="CP148" t="s">
        <v>111</v>
      </c>
      <c r="CQ148" t="s">
        <v>133</v>
      </c>
      <c r="CR148" t="s">
        <v>111</v>
      </c>
      <c r="CS148" t="s">
        <v>133</v>
      </c>
      <c r="CT148" t="s">
        <v>133</v>
      </c>
      <c r="CU148" t="s">
        <v>133</v>
      </c>
      <c r="CV148" t="s">
        <v>134</v>
      </c>
      <c r="CW148" t="s">
        <v>3709</v>
      </c>
      <c r="CX148" s="5">
        <v>16702344000</v>
      </c>
      <c r="CY148" t="s">
        <v>341</v>
      </c>
      <c r="CZ148" t="s">
        <v>134</v>
      </c>
      <c r="DA148" t="s">
        <v>133</v>
      </c>
      <c r="DB148" t="s">
        <v>111</v>
      </c>
    </row>
    <row r="149" spans="1:111" ht="15" customHeight="1" x14ac:dyDescent="0.35">
      <c r="A149" t="s">
        <v>3113</v>
      </c>
      <c r="B149" t="s">
        <v>137</v>
      </c>
      <c r="C149" s="1">
        <v>44424.342547685184</v>
      </c>
      <c r="D149" s="1">
        <v>44494</v>
      </c>
      <c r="E149" t="s">
        <v>110</v>
      </c>
      <c r="G149" t="s">
        <v>111</v>
      </c>
      <c r="H149" t="s">
        <v>111</v>
      </c>
      <c r="I149" t="s">
        <v>111</v>
      </c>
      <c r="J149" t="s">
        <v>1675</v>
      </c>
      <c r="L149" t="s">
        <v>1676</v>
      </c>
      <c r="M149" t="s">
        <v>1677</v>
      </c>
      <c r="N149" t="s">
        <v>1678</v>
      </c>
      <c r="O149" t="s">
        <v>117</v>
      </c>
      <c r="P149" s="4">
        <v>96950</v>
      </c>
      <c r="Q149" t="s">
        <v>118</v>
      </c>
      <c r="S149" s="5">
        <v>16702345828</v>
      </c>
      <c r="U149">
        <v>2362</v>
      </c>
      <c r="V149" t="s">
        <v>120</v>
      </c>
      <c r="X149" t="s">
        <v>1679</v>
      </c>
      <c r="Y149" t="s">
        <v>1680</v>
      </c>
      <c r="AA149" t="s">
        <v>606</v>
      </c>
      <c r="AB149" t="s">
        <v>1676</v>
      </c>
      <c r="AC149" t="s">
        <v>1677</v>
      </c>
      <c r="AD149" t="s">
        <v>3114</v>
      </c>
      <c r="AE149" t="s">
        <v>117</v>
      </c>
      <c r="AF149" s="4">
        <v>96950</v>
      </c>
      <c r="AG149" t="s">
        <v>118</v>
      </c>
      <c r="AI149" s="5">
        <v>16702345828</v>
      </c>
      <c r="AK149" t="s">
        <v>1681</v>
      </c>
      <c r="BC149" t="str">
        <f>"17-3011.01"</f>
        <v>17-3011.01</v>
      </c>
      <c r="BD149" t="s">
        <v>1327</v>
      </c>
      <c r="BE149" t="s">
        <v>3115</v>
      </c>
      <c r="BF149" t="s">
        <v>3116</v>
      </c>
      <c r="BG149">
        <v>2</v>
      </c>
      <c r="BH149">
        <v>2</v>
      </c>
      <c r="BI149" s="1">
        <v>44470</v>
      </c>
      <c r="BJ149" s="1">
        <v>44834</v>
      </c>
      <c r="BK149" s="1">
        <v>44494</v>
      </c>
      <c r="BL149" s="1">
        <v>44834</v>
      </c>
      <c r="BM149">
        <v>40</v>
      </c>
      <c r="BN149">
        <v>0</v>
      </c>
      <c r="BO149">
        <v>8</v>
      </c>
      <c r="BP149">
        <v>8</v>
      </c>
      <c r="BQ149">
        <v>8</v>
      </c>
      <c r="BR149">
        <v>8</v>
      </c>
      <c r="BS149">
        <v>8</v>
      </c>
      <c r="BT149">
        <v>0</v>
      </c>
      <c r="BU149" t="str">
        <f t="shared" si="2"/>
        <v>8:00 AM</v>
      </c>
      <c r="BV149" t="str">
        <f t="shared" si="1"/>
        <v>5:00 PM</v>
      </c>
      <c r="BW149" t="s">
        <v>129</v>
      </c>
      <c r="BX149">
        <v>0</v>
      </c>
      <c r="BY149">
        <v>24</v>
      </c>
      <c r="BZ149" t="s">
        <v>111</v>
      </c>
      <c r="CB149" t="s">
        <v>670</v>
      </c>
      <c r="CC149" t="s">
        <v>1676</v>
      </c>
      <c r="CD149" t="s">
        <v>1677</v>
      </c>
      <c r="CE149" t="s">
        <v>1678</v>
      </c>
      <c r="CF149" t="s">
        <v>117</v>
      </c>
      <c r="CG149" s="4">
        <v>96950</v>
      </c>
      <c r="CH149" s="3">
        <v>16.329999999999998</v>
      </c>
      <c r="CI149" s="3">
        <v>16.329999999999998</v>
      </c>
      <c r="CJ149" s="3">
        <v>24.5</v>
      </c>
      <c r="CK149" s="3">
        <v>24.5</v>
      </c>
      <c r="CL149" t="s">
        <v>131</v>
      </c>
      <c r="CM149" t="s">
        <v>670</v>
      </c>
      <c r="CN149" t="s">
        <v>132</v>
      </c>
      <c r="CP149" t="s">
        <v>111</v>
      </c>
      <c r="CQ149" t="s">
        <v>133</v>
      </c>
      <c r="CR149" t="s">
        <v>111</v>
      </c>
      <c r="CS149" t="s">
        <v>133</v>
      </c>
      <c r="CT149" t="s">
        <v>134</v>
      </c>
      <c r="CU149" t="s">
        <v>133</v>
      </c>
      <c r="CV149" t="s">
        <v>134</v>
      </c>
      <c r="CW149" t="s">
        <v>670</v>
      </c>
      <c r="CX149" s="5">
        <v>16702345828</v>
      </c>
      <c r="CY149" t="s">
        <v>1681</v>
      </c>
      <c r="CZ149" t="s">
        <v>134</v>
      </c>
      <c r="DA149" t="s">
        <v>133</v>
      </c>
      <c r="DB149" t="s">
        <v>111</v>
      </c>
      <c r="DC149" t="s">
        <v>998</v>
      </c>
      <c r="DD149" t="s">
        <v>1683</v>
      </c>
      <c r="DF149" t="s">
        <v>1684</v>
      </c>
      <c r="DG149" t="s">
        <v>1685</v>
      </c>
    </row>
    <row r="150" spans="1:111" ht="15" customHeight="1" x14ac:dyDescent="0.35">
      <c r="A150" t="s">
        <v>3109</v>
      </c>
      <c r="B150" t="s">
        <v>137</v>
      </c>
      <c r="C150" s="1">
        <v>44434.383601620371</v>
      </c>
      <c r="D150" s="1">
        <v>44494</v>
      </c>
      <c r="E150" t="s">
        <v>110</v>
      </c>
      <c r="G150" t="s">
        <v>111</v>
      </c>
      <c r="H150" t="s">
        <v>111</v>
      </c>
      <c r="I150" t="s">
        <v>111</v>
      </c>
      <c r="J150" t="s">
        <v>1675</v>
      </c>
      <c r="L150" t="s">
        <v>1676</v>
      </c>
      <c r="M150" t="s">
        <v>1677</v>
      </c>
      <c r="N150" t="s">
        <v>1678</v>
      </c>
      <c r="O150" t="s">
        <v>117</v>
      </c>
      <c r="P150" s="4">
        <v>96950</v>
      </c>
      <c r="Q150" t="s">
        <v>118</v>
      </c>
      <c r="S150" s="5">
        <v>16702345828</v>
      </c>
      <c r="U150">
        <v>2389</v>
      </c>
      <c r="V150" t="s">
        <v>120</v>
      </c>
      <c r="X150" t="s">
        <v>1679</v>
      </c>
      <c r="Y150" t="s">
        <v>1680</v>
      </c>
      <c r="AA150" t="s">
        <v>606</v>
      </c>
      <c r="AB150" t="s">
        <v>1676</v>
      </c>
      <c r="AC150" t="s">
        <v>1677</v>
      </c>
      <c r="AD150" t="s">
        <v>1678</v>
      </c>
      <c r="AE150" t="s">
        <v>117</v>
      </c>
      <c r="AF150" s="4">
        <v>96950</v>
      </c>
      <c r="AG150" t="s">
        <v>118</v>
      </c>
      <c r="AI150" s="5">
        <v>16702345828</v>
      </c>
      <c r="AK150" t="s">
        <v>1681</v>
      </c>
      <c r="BC150" t="str">
        <f>"49-3023.01"</f>
        <v>49-3023.01</v>
      </c>
      <c r="BD150" t="s">
        <v>1238</v>
      </c>
      <c r="BE150" t="s">
        <v>3110</v>
      </c>
      <c r="BF150" t="s">
        <v>3111</v>
      </c>
      <c r="BG150">
        <v>2</v>
      </c>
      <c r="BH150">
        <v>2</v>
      </c>
      <c r="BI150" s="1">
        <v>44501</v>
      </c>
      <c r="BJ150" s="1">
        <v>44865</v>
      </c>
      <c r="BK150" s="1">
        <v>44501</v>
      </c>
      <c r="BL150" s="1">
        <v>44865</v>
      </c>
      <c r="BM150">
        <v>40</v>
      </c>
      <c r="BN150">
        <v>0</v>
      </c>
      <c r="BO150">
        <v>8</v>
      </c>
      <c r="BP150">
        <v>8</v>
      </c>
      <c r="BQ150">
        <v>8</v>
      </c>
      <c r="BR150">
        <v>8</v>
      </c>
      <c r="BS150">
        <v>8</v>
      </c>
      <c r="BT150">
        <v>0</v>
      </c>
      <c r="BU150" t="str">
        <f t="shared" si="2"/>
        <v>8:00 AM</v>
      </c>
      <c r="BV150" t="str">
        <f t="shared" si="1"/>
        <v>5:00 PM</v>
      </c>
      <c r="BW150" t="s">
        <v>150</v>
      </c>
      <c r="BX150">
        <v>0</v>
      </c>
      <c r="BY150">
        <v>24</v>
      </c>
      <c r="BZ150" t="s">
        <v>111</v>
      </c>
      <c r="CB150" t="s">
        <v>670</v>
      </c>
      <c r="CC150" t="s">
        <v>1676</v>
      </c>
      <c r="CD150" t="s">
        <v>1677</v>
      </c>
      <c r="CE150" t="s">
        <v>1678</v>
      </c>
      <c r="CF150" t="s">
        <v>117</v>
      </c>
      <c r="CG150" s="4">
        <v>96950</v>
      </c>
      <c r="CH150" s="3">
        <v>8.75</v>
      </c>
      <c r="CI150" s="3">
        <v>8.75</v>
      </c>
      <c r="CJ150" s="3">
        <v>13.13</v>
      </c>
      <c r="CK150" s="3">
        <v>13.13</v>
      </c>
      <c r="CL150" t="s">
        <v>131</v>
      </c>
      <c r="CN150" t="s">
        <v>132</v>
      </c>
      <c r="CP150" t="s">
        <v>111</v>
      </c>
      <c r="CQ150" t="s">
        <v>133</v>
      </c>
      <c r="CR150" t="s">
        <v>111</v>
      </c>
      <c r="CS150" t="s">
        <v>133</v>
      </c>
      <c r="CT150" t="s">
        <v>134</v>
      </c>
      <c r="CU150" t="s">
        <v>133</v>
      </c>
      <c r="CV150" t="s">
        <v>134</v>
      </c>
      <c r="CW150" t="s">
        <v>670</v>
      </c>
      <c r="CX150" s="5">
        <v>16702345828</v>
      </c>
      <c r="CY150" t="s">
        <v>1681</v>
      </c>
      <c r="CZ150" t="s">
        <v>134</v>
      </c>
      <c r="DA150" t="s">
        <v>133</v>
      </c>
      <c r="DB150" t="s">
        <v>111</v>
      </c>
      <c r="DC150" t="s">
        <v>998</v>
      </c>
      <c r="DD150" t="s">
        <v>1683</v>
      </c>
      <c r="DF150" t="s">
        <v>1684</v>
      </c>
      <c r="DG150" t="s">
        <v>1685</v>
      </c>
    </row>
    <row r="151" spans="1:111" ht="15" customHeight="1" x14ac:dyDescent="0.35">
      <c r="A151" t="s">
        <v>248</v>
      </c>
      <c r="B151" t="s">
        <v>137</v>
      </c>
      <c r="C151" s="1">
        <v>44435.158208796296</v>
      </c>
      <c r="D151" s="1">
        <v>44494</v>
      </c>
      <c r="E151" t="s">
        <v>110</v>
      </c>
      <c r="G151" t="s">
        <v>111</v>
      </c>
      <c r="H151" t="s">
        <v>111</v>
      </c>
      <c r="I151" t="s">
        <v>111</v>
      </c>
      <c r="J151" t="s">
        <v>249</v>
      </c>
      <c r="K151" t="s">
        <v>250</v>
      </c>
      <c r="L151" t="s">
        <v>251</v>
      </c>
      <c r="N151" t="s">
        <v>140</v>
      </c>
      <c r="O151" t="s">
        <v>117</v>
      </c>
      <c r="P151" s="4">
        <v>96950</v>
      </c>
      <c r="Q151" t="s">
        <v>118</v>
      </c>
      <c r="R151" t="s">
        <v>140</v>
      </c>
      <c r="S151" s="5">
        <v>16707830213</v>
      </c>
      <c r="U151">
        <v>811111</v>
      </c>
      <c r="V151" t="s">
        <v>120</v>
      </c>
      <c r="X151" t="s">
        <v>252</v>
      </c>
      <c r="Y151" t="s">
        <v>253</v>
      </c>
      <c r="Z151" t="s">
        <v>165</v>
      </c>
      <c r="AA151" t="s">
        <v>144</v>
      </c>
      <c r="AB151" t="s">
        <v>251</v>
      </c>
      <c r="AD151" t="s">
        <v>140</v>
      </c>
      <c r="AE151" t="s">
        <v>117</v>
      </c>
      <c r="AF151" s="4">
        <v>96950</v>
      </c>
      <c r="AG151" t="s">
        <v>118</v>
      </c>
      <c r="AH151" t="s">
        <v>140</v>
      </c>
      <c r="AI151" s="5">
        <v>16707830213</v>
      </c>
      <c r="AK151" t="s">
        <v>254</v>
      </c>
      <c r="BC151" t="str">
        <f>"49-9071.00"</f>
        <v>49-9071.00</v>
      </c>
      <c r="BD151" t="s">
        <v>147</v>
      </c>
      <c r="BE151" t="s">
        <v>255</v>
      </c>
      <c r="BF151" t="s">
        <v>149</v>
      </c>
      <c r="BG151">
        <v>10</v>
      </c>
      <c r="BH151">
        <v>10</v>
      </c>
      <c r="BI151" s="1">
        <v>44470</v>
      </c>
      <c r="BJ151" s="1">
        <v>44834</v>
      </c>
      <c r="BK151" s="1">
        <v>44494</v>
      </c>
      <c r="BL151" s="1">
        <v>44834</v>
      </c>
      <c r="BM151">
        <v>40</v>
      </c>
      <c r="BN151">
        <v>0</v>
      </c>
      <c r="BO151">
        <v>8</v>
      </c>
      <c r="BP151">
        <v>8</v>
      </c>
      <c r="BQ151">
        <v>8</v>
      </c>
      <c r="BR151">
        <v>8</v>
      </c>
      <c r="BS151">
        <v>8</v>
      </c>
      <c r="BT151">
        <v>0</v>
      </c>
      <c r="BU151" t="str">
        <f t="shared" si="2"/>
        <v>8:00 AM</v>
      </c>
      <c r="BV151" t="str">
        <f t="shared" si="1"/>
        <v>5:00 PM</v>
      </c>
      <c r="BW151" t="s">
        <v>150</v>
      </c>
      <c r="BX151">
        <v>0</v>
      </c>
      <c r="BY151">
        <v>12</v>
      </c>
      <c r="BZ151" t="s">
        <v>111</v>
      </c>
      <c r="CB151" t="s">
        <v>256</v>
      </c>
      <c r="CC151" t="s">
        <v>257</v>
      </c>
      <c r="CD151" t="s">
        <v>134</v>
      </c>
      <c r="CE151" t="s">
        <v>140</v>
      </c>
      <c r="CF151" t="s">
        <v>117</v>
      </c>
      <c r="CG151" s="4">
        <v>96950</v>
      </c>
      <c r="CH151" s="3">
        <v>8.7100000000000009</v>
      </c>
      <c r="CI151" s="3">
        <v>8.75</v>
      </c>
      <c r="CJ151" s="3">
        <v>13.07</v>
      </c>
      <c r="CK151" s="3">
        <v>13.13</v>
      </c>
      <c r="CL151" t="s">
        <v>131</v>
      </c>
      <c r="CM151" t="s">
        <v>134</v>
      </c>
      <c r="CN151" t="s">
        <v>132</v>
      </c>
      <c r="CP151" t="s">
        <v>111</v>
      </c>
      <c r="CQ151" t="s">
        <v>133</v>
      </c>
      <c r="CR151" t="s">
        <v>111</v>
      </c>
      <c r="CS151" t="s">
        <v>133</v>
      </c>
      <c r="CT151" t="s">
        <v>134</v>
      </c>
      <c r="CU151" t="s">
        <v>133</v>
      </c>
      <c r="CV151" t="s">
        <v>134</v>
      </c>
      <c r="CW151" t="s">
        <v>258</v>
      </c>
      <c r="CX151" s="5">
        <v>16707830213</v>
      </c>
      <c r="CY151" t="s">
        <v>254</v>
      </c>
      <c r="CZ151" t="s">
        <v>259</v>
      </c>
      <c r="DA151" t="s">
        <v>133</v>
      </c>
      <c r="DB151" t="s">
        <v>111</v>
      </c>
    </row>
    <row r="152" spans="1:111" ht="15" customHeight="1" x14ac:dyDescent="0.35">
      <c r="A152" t="s">
        <v>2160</v>
      </c>
      <c r="B152" t="s">
        <v>137</v>
      </c>
      <c r="C152" s="1">
        <v>44438.08873171296</v>
      </c>
      <c r="D152" s="1">
        <v>44494</v>
      </c>
      <c r="E152" t="s">
        <v>110</v>
      </c>
      <c r="G152" t="s">
        <v>111</v>
      </c>
      <c r="H152" t="s">
        <v>111</v>
      </c>
      <c r="I152" t="s">
        <v>111</v>
      </c>
      <c r="J152" t="s">
        <v>1512</v>
      </c>
      <c r="L152" t="s">
        <v>1513</v>
      </c>
      <c r="N152" t="s">
        <v>140</v>
      </c>
      <c r="O152" t="s">
        <v>117</v>
      </c>
      <c r="P152" s="4">
        <v>96950</v>
      </c>
      <c r="Q152" t="s">
        <v>118</v>
      </c>
      <c r="R152" t="s">
        <v>134</v>
      </c>
      <c r="S152" s="5">
        <v>16702342440</v>
      </c>
      <c r="U152">
        <v>23622</v>
      </c>
      <c r="V152" t="s">
        <v>120</v>
      </c>
      <c r="X152" t="s">
        <v>1514</v>
      </c>
      <c r="Y152" t="s">
        <v>498</v>
      </c>
      <c r="Z152" t="s">
        <v>1515</v>
      </c>
      <c r="AA152" t="s">
        <v>922</v>
      </c>
      <c r="AB152" t="s">
        <v>1513</v>
      </c>
      <c r="AD152" t="s">
        <v>140</v>
      </c>
      <c r="AE152" t="s">
        <v>117</v>
      </c>
      <c r="AF152" s="4">
        <v>96950</v>
      </c>
      <c r="AG152" t="s">
        <v>118</v>
      </c>
      <c r="AH152" t="s">
        <v>134</v>
      </c>
      <c r="AI152" s="5">
        <v>16702342440</v>
      </c>
      <c r="AK152" t="s">
        <v>1516</v>
      </c>
      <c r="AL152" t="s">
        <v>962</v>
      </c>
      <c r="AM152" t="s">
        <v>963</v>
      </c>
      <c r="AN152" t="s">
        <v>964</v>
      </c>
      <c r="AO152" t="s">
        <v>965</v>
      </c>
      <c r="AP152" t="s">
        <v>966</v>
      </c>
      <c r="AQ152" t="s">
        <v>277</v>
      </c>
      <c r="AR152" t="s">
        <v>140</v>
      </c>
      <c r="AS152" t="s">
        <v>117</v>
      </c>
      <c r="AT152" s="4">
        <v>96950</v>
      </c>
      <c r="AU152" t="s">
        <v>118</v>
      </c>
      <c r="AV152" t="s">
        <v>134</v>
      </c>
      <c r="AW152" s="5">
        <v>16702331209</v>
      </c>
      <c r="AX152" t="s">
        <v>134</v>
      </c>
      <c r="AY152" t="s">
        <v>967</v>
      </c>
      <c r="AZ152" t="s">
        <v>968</v>
      </c>
      <c r="BA152" t="s">
        <v>117</v>
      </c>
      <c r="BB152" t="s">
        <v>969</v>
      </c>
      <c r="BC152" t="str">
        <f>"47-3015.00"</f>
        <v>47-3015.00</v>
      </c>
      <c r="BD152" t="s">
        <v>2161</v>
      </c>
      <c r="BE152" t="s">
        <v>2162</v>
      </c>
      <c r="BF152" t="s">
        <v>2163</v>
      </c>
      <c r="BG152">
        <v>2</v>
      </c>
      <c r="BH152">
        <v>2</v>
      </c>
      <c r="BI152" s="1">
        <v>44470</v>
      </c>
      <c r="BJ152" s="1">
        <v>44834</v>
      </c>
      <c r="BK152" s="1">
        <v>44494</v>
      </c>
      <c r="BL152" s="1">
        <v>44834</v>
      </c>
      <c r="BM152">
        <v>40</v>
      </c>
      <c r="BN152">
        <v>0</v>
      </c>
      <c r="BO152">
        <v>8</v>
      </c>
      <c r="BP152">
        <v>8</v>
      </c>
      <c r="BQ152">
        <v>8</v>
      </c>
      <c r="BR152">
        <v>8</v>
      </c>
      <c r="BS152">
        <v>8</v>
      </c>
      <c r="BT152">
        <v>0</v>
      </c>
      <c r="BU152" t="str">
        <f t="shared" si="2"/>
        <v>8:00 AM</v>
      </c>
      <c r="BV152" t="str">
        <f t="shared" si="1"/>
        <v>5:00 PM</v>
      </c>
      <c r="BW152" t="s">
        <v>150</v>
      </c>
      <c r="BX152">
        <v>0</v>
      </c>
      <c r="BY152">
        <v>12</v>
      </c>
      <c r="BZ152" t="s">
        <v>111</v>
      </c>
      <c r="CB152" t="s">
        <v>542</v>
      </c>
      <c r="CC152" t="s">
        <v>1520</v>
      </c>
      <c r="CE152" t="s">
        <v>140</v>
      </c>
      <c r="CF152" t="s">
        <v>117</v>
      </c>
      <c r="CG152" s="4">
        <v>96950</v>
      </c>
      <c r="CH152" s="3">
        <v>10.44</v>
      </c>
      <c r="CI152" s="3">
        <v>10.44</v>
      </c>
      <c r="CJ152" s="3">
        <v>15.66</v>
      </c>
      <c r="CK152" s="3">
        <v>15.66</v>
      </c>
      <c r="CL152" t="s">
        <v>131</v>
      </c>
      <c r="CM152" t="s">
        <v>134</v>
      </c>
      <c r="CN152" t="s">
        <v>132</v>
      </c>
      <c r="CP152" t="s">
        <v>111</v>
      </c>
      <c r="CQ152" t="s">
        <v>133</v>
      </c>
      <c r="CR152" t="s">
        <v>133</v>
      </c>
      <c r="CS152" t="s">
        <v>133</v>
      </c>
      <c r="CT152" t="s">
        <v>134</v>
      </c>
      <c r="CU152" t="s">
        <v>133</v>
      </c>
      <c r="CV152" t="s">
        <v>134</v>
      </c>
      <c r="CW152" t="s">
        <v>134</v>
      </c>
      <c r="CX152" s="5">
        <v>16702342440</v>
      </c>
      <c r="CY152" t="s">
        <v>1521</v>
      </c>
      <c r="CZ152" t="s">
        <v>134</v>
      </c>
      <c r="DA152" t="s">
        <v>133</v>
      </c>
      <c r="DB152" t="s">
        <v>111</v>
      </c>
      <c r="DC152" t="s">
        <v>963</v>
      </c>
      <c r="DD152" t="s">
        <v>964</v>
      </c>
      <c r="DE152" t="s">
        <v>975</v>
      </c>
      <c r="DF152" t="s">
        <v>968</v>
      </c>
      <c r="DG152" t="s">
        <v>967</v>
      </c>
    </row>
    <row r="153" spans="1:111" ht="15" customHeight="1" x14ac:dyDescent="0.35">
      <c r="A153" t="s">
        <v>1511</v>
      </c>
      <c r="B153" t="s">
        <v>137</v>
      </c>
      <c r="C153" s="1">
        <v>44438.097731481481</v>
      </c>
      <c r="D153" s="1">
        <v>44494</v>
      </c>
      <c r="E153" t="s">
        <v>110</v>
      </c>
      <c r="G153" t="s">
        <v>111</v>
      </c>
      <c r="H153" t="s">
        <v>111</v>
      </c>
      <c r="I153" t="s">
        <v>111</v>
      </c>
      <c r="J153" t="s">
        <v>1512</v>
      </c>
      <c r="L153" t="s">
        <v>1513</v>
      </c>
      <c r="N153" t="s">
        <v>140</v>
      </c>
      <c r="O153" t="s">
        <v>117</v>
      </c>
      <c r="P153" s="4">
        <v>96950</v>
      </c>
      <c r="Q153" t="s">
        <v>118</v>
      </c>
      <c r="R153" t="s">
        <v>134</v>
      </c>
      <c r="S153" s="5">
        <v>16702342440</v>
      </c>
      <c r="U153">
        <v>23622</v>
      </c>
      <c r="V153" t="s">
        <v>120</v>
      </c>
      <c r="X153" t="s">
        <v>1514</v>
      </c>
      <c r="Y153" t="s">
        <v>498</v>
      </c>
      <c r="Z153" t="s">
        <v>1515</v>
      </c>
      <c r="AA153" t="s">
        <v>922</v>
      </c>
      <c r="AB153" t="s">
        <v>1513</v>
      </c>
      <c r="AD153" t="s">
        <v>140</v>
      </c>
      <c r="AE153" t="s">
        <v>117</v>
      </c>
      <c r="AF153" s="4">
        <v>96950</v>
      </c>
      <c r="AG153" t="s">
        <v>118</v>
      </c>
      <c r="AH153" t="s">
        <v>134</v>
      </c>
      <c r="AI153" s="5">
        <v>16702342440</v>
      </c>
      <c r="AK153" t="s">
        <v>1516</v>
      </c>
      <c r="AL153" t="s">
        <v>962</v>
      </c>
      <c r="AM153" t="s">
        <v>963</v>
      </c>
      <c r="AN153" t="s">
        <v>964</v>
      </c>
      <c r="AO153" t="s">
        <v>965</v>
      </c>
      <c r="AP153" t="s">
        <v>966</v>
      </c>
      <c r="AQ153" t="s">
        <v>277</v>
      </c>
      <c r="AR153" t="s">
        <v>140</v>
      </c>
      <c r="AS153" t="s">
        <v>117</v>
      </c>
      <c r="AT153" s="4">
        <v>96950</v>
      </c>
      <c r="AU153" t="s">
        <v>118</v>
      </c>
      <c r="AV153" t="s">
        <v>134</v>
      </c>
      <c r="AW153" s="5">
        <v>16702331209</v>
      </c>
      <c r="AX153" t="s">
        <v>134</v>
      </c>
      <c r="AY153" t="s">
        <v>967</v>
      </c>
      <c r="AZ153" t="s">
        <v>968</v>
      </c>
      <c r="BA153" t="s">
        <v>117</v>
      </c>
      <c r="BB153" t="s">
        <v>969</v>
      </c>
      <c r="BC153" t="str">
        <f>"47-2073.00"</f>
        <v>47-2073.00</v>
      </c>
      <c r="BD153" t="s">
        <v>1517</v>
      </c>
      <c r="BE153" t="s">
        <v>1518</v>
      </c>
      <c r="BF153" t="s">
        <v>1467</v>
      </c>
      <c r="BG153">
        <v>2</v>
      </c>
      <c r="BH153">
        <v>2</v>
      </c>
      <c r="BI153" s="1">
        <v>44470</v>
      </c>
      <c r="BJ153" s="1">
        <v>44834</v>
      </c>
      <c r="BK153" s="1">
        <v>44494</v>
      </c>
      <c r="BL153" s="1">
        <v>44834</v>
      </c>
      <c r="BM153">
        <v>40</v>
      </c>
      <c r="BN153">
        <v>0</v>
      </c>
      <c r="BO153">
        <v>8</v>
      </c>
      <c r="BP153">
        <v>8</v>
      </c>
      <c r="BQ153">
        <v>8</v>
      </c>
      <c r="BR153">
        <v>8</v>
      </c>
      <c r="BS153">
        <v>8</v>
      </c>
      <c r="BT153">
        <v>0</v>
      </c>
      <c r="BU153" t="str">
        <f t="shared" si="2"/>
        <v>8:00 AM</v>
      </c>
      <c r="BV153" t="str">
        <f t="shared" si="1"/>
        <v>5:00 PM</v>
      </c>
      <c r="BW153" t="s">
        <v>150</v>
      </c>
      <c r="BX153">
        <v>0</v>
      </c>
      <c r="BY153">
        <v>12</v>
      </c>
      <c r="BZ153" t="s">
        <v>111</v>
      </c>
      <c r="CB153" t="s">
        <v>1519</v>
      </c>
      <c r="CC153" t="s">
        <v>1520</v>
      </c>
      <c r="CE153" t="s">
        <v>140</v>
      </c>
      <c r="CF153" t="s">
        <v>117</v>
      </c>
      <c r="CG153" s="4">
        <v>96950</v>
      </c>
      <c r="CH153" s="3">
        <v>9.76</v>
      </c>
      <c r="CI153" s="3">
        <v>9.76</v>
      </c>
      <c r="CJ153" s="3">
        <v>14.64</v>
      </c>
      <c r="CK153" s="3">
        <v>14.64</v>
      </c>
      <c r="CL153" t="s">
        <v>131</v>
      </c>
      <c r="CM153" t="s">
        <v>134</v>
      </c>
      <c r="CN153" t="s">
        <v>132</v>
      </c>
      <c r="CP153" t="s">
        <v>111</v>
      </c>
      <c r="CQ153" t="s">
        <v>133</v>
      </c>
      <c r="CR153" t="s">
        <v>133</v>
      </c>
      <c r="CS153" t="s">
        <v>133</v>
      </c>
      <c r="CT153" t="s">
        <v>134</v>
      </c>
      <c r="CU153" t="s">
        <v>133</v>
      </c>
      <c r="CV153" t="s">
        <v>134</v>
      </c>
      <c r="CW153" t="s">
        <v>134</v>
      </c>
      <c r="CX153" s="5">
        <v>16702342440</v>
      </c>
      <c r="CY153" t="s">
        <v>1521</v>
      </c>
      <c r="CZ153" t="s">
        <v>134</v>
      </c>
      <c r="DA153" t="s">
        <v>133</v>
      </c>
      <c r="DB153" t="s">
        <v>111</v>
      </c>
      <c r="DC153" t="s">
        <v>963</v>
      </c>
      <c r="DD153" t="s">
        <v>964</v>
      </c>
      <c r="DE153" t="s">
        <v>975</v>
      </c>
      <c r="DF153" t="s">
        <v>968</v>
      </c>
      <c r="DG153" t="s">
        <v>967</v>
      </c>
    </row>
    <row r="154" spans="1:111" ht="15" customHeight="1" x14ac:dyDescent="0.35">
      <c r="A154" t="s">
        <v>1430</v>
      </c>
      <c r="B154" t="s">
        <v>137</v>
      </c>
      <c r="C154" s="1">
        <v>44440.767988657404</v>
      </c>
      <c r="D154" s="1">
        <v>44494</v>
      </c>
      <c r="E154" t="s">
        <v>110</v>
      </c>
      <c r="G154" t="s">
        <v>111</v>
      </c>
      <c r="H154" t="s">
        <v>111</v>
      </c>
      <c r="I154" t="s">
        <v>111</v>
      </c>
      <c r="J154" t="s">
        <v>1431</v>
      </c>
      <c r="K154" t="s">
        <v>1432</v>
      </c>
      <c r="L154" t="s">
        <v>1433</v>
      </c>
      <c r="M154" t="s">
        <v>1434</v>
      </c>
      <c r="N154" t="s">
        <v>115</v>
      </c>
      <c r="O154" t="s">
        <v>117</v>
      </c>
      <c r="P154" s="4">
        <v>96950</v>
      </c>
      <c r="Q154" t="s">
        <v>118</v>
      </c>
      <c r="S154" s="5">
        <v>16702337297</v>
      </c>
      <c r="U154">
        <v>56152</v>
      </c>
      <c r="V154" t="s">
        <v>120</v>
      </c>
      <c r="X154" t="s">
        <v>1435</v>
      </c>
      <c r="Y154" t="s">
        <v>1436</v>
      </c>
      <c r="AA154" t="s">
        <v>1437</v>
      </c>
      <c r="AB154" t="s">
        <v>1438</v>
      </c>
      <c r="AC154" t="s">
        <v>1439</v>
      </c>
      <c r="AD154" t="s">
        <v>115</v>
      </c>
      <c r="AE154" t="s">
        <v>117</v>
      </c>
      <c r="AF154" s="4">
        <v>96950</v>
      </c>
      <c r="AG154" t="s">
        <v>118</v>
      </c>
      <c r="AI154" s="5">
        <v>16702353715</v>
      </c>
      <c r="AK154" t="s">
        <v>1440</v>
      </c>
      <c r="BC154" t="str">
        <f>"33-9011.00"</f>
        <v>33-9011.00</v>
      </c>
      <c r="BD154" t="s">
        <v>1441</v>
      </c>
      <c r="BE154" t="s">
        <v>1442</v>
      </c>
      <c r="BF154" t="s">
        <v>1443</v>
      </c>
      <c r="BG154">
        <v>2</v>
      </c>
      <c r="BH154">
        <v>2</v>
      </c>
      <c r="BI154" s="1">
        <v>44470</v>
      </c>
      <c r="BJ154" s="1">
        <v>44834</v>
      </c>
      <c r="BK154" s="1">
        <v>44494</v>
      </c>
      <c r="BL154" s="1">
        <v>44834</v>
      </c>
      <c r="BM154">
        <v>35</v>
      </c>
      <c r="BN154">
        <v>0</v>
      </c>
      <c r="BO154">
        <v>7</v>
      </c>
      <c r="BP154">
        <v>7</v>
      </c>
      <c r="BQ154">
        <v>7</v>
      </c>
      <c r="BR154">
        <v>7</v>
      </c>
      <c r="BS154">
        <v>7</v>
      </c>
      <c r="BT154">
        <v>0</v>
      </c>
      <c r="BU154" t="str">
        <f>"9:00 AM"</f>
        <v>9:00 AM</v>
      </c>
      <c r="BV154" t="str">
        <f t="shared" si="1"/>
        <v>5:00 PM</v>
      </c>
      <c r="BW154" t="s">
        <v>153</v>
      </c>
      <c r="BX154">
        <v>3</v>
      </c>
      <c r="BY154">
        <v>12</v>
      </c>
      <c r="BZ154" t="s">
        <v>111</v>
      </c>
      <c r="CB154" t="s">
        <v>1444</v>
      </c>
      <c r="CC154" t="s">
        <v>1433</v>
      </c>
      <c r="CD154" t="s">
        <v>1434</v>
      </c>
      <c r="CE154" t="s">
        <v>115</v>
      </c>
      <c r="CF154" t="s">
        <v>117</v>
      </c>
      <c r="CG154" s="4">
        <v>96950</v>
      </c>
      <c r="CH154" s="3">
        <v>8.08</v>
      </c>
      <c r="CI154" s="3">
        <v>9.08</v>
      </c>
      <c r="CJ154" s="3">
        <v>12.12</v>
      </c>
      <c r="CK154" s="3">
        <v>13.62</v>
      </c>
      <c r="CL154" t="s">
        <v>131</v>
      </c>
      <c r="CM154" t="s">
        <v>1140</v>
      </c>
      <c r="CN154" t="s">
        <v>132</v>
      </c>
      <c r="CP154" t="s">
        <v>111</v>
      </c>
      <c r="CQ154" t="s">
        <v>133</v>
      </c>
      <c r="CR154" t="s">
        <v>111</v>
      </c>
      <c r="CS154" t="s">
        <v>133</v>
      </c>
      <c r="CT154" t="s">
        <v>133</v>
      </c>
      <c r="CU154" t="s">
        <v>133</v>
      </c>
      <c r="CV154" t="s">
        <v>134</v>
      </c>
      <c r="CW154" t="s">
        <v>1141</v>
      </c>
      <c r="CX154" s="5">
        <v>16702353715</v>
      </c>
      <c r="CY154" t="s">
        <v>1445</v>
      </c>
      <c r="CZ154" t="s">
        <v>358</v>
      </c>
      <c r="DA154" t="s">
        <v>133</v>
      </c>
      <c r="DB154" t="s">
        <v>111</v>
      </c>
    </row>
    <row r="155" spans="1:111" ht="15" customHeight="1" x14ac:dyDescent="0.35">
      <c r="A155" t="s">
        <v>2581</v>
      </c>
      <c r="B155" t="s">
        <v>137</v>
      </c>
      <c r="C155" s="1">
        <v>44453.298062268521</v>
      </c>
      <c r="D155" s="1">
        <v>44494</v>
      </c>
      <c r="E155" t="s">
        <v>199</v>
      </c>
      <c r="F155" s="1">
        <v>44468.833333333336</v>
      </c>
      <c r="G155" t="s">
        <v>111</v>
      </c>
      <c r="H155" t="s">
        <v>111</v>
      </c>
      <c r="I155" t="s">
        <v>111</v>
      </c>
      <c r="J155" t="s">
        <v>2582</v>
      </c>
      <c r="K155" t="s">
        <v>2583</v>
      </c>
      <c r="L155" t="s">
        <v>2584</v>
      </c>
      <c r="N155" t="s">
        <v>140</v>
      </c>
      <c r="O155" t="s">
        <v>117</v>
      </c>
      <c r="P155" s="4">
        <v>96950</v>
      </c>
      <c r="Q155" t="s">
        <v>118</v>
      </c>
      <c r="S155" s="5">
        <v>16704845868</v>
      </c>
      <c r="U155">
        <v>72251</v>
      </c>
      <c r="V155" t="s">
        <v>120</v>
      </c>
      <c r="X155" t="s">
        <v>349</v>
      </c>
      <c r="Y155" t="s">
        <v>1995</v>
      </c>
      <c r="AA155" t="s">
        <v>1996</v>
      </c>
      <c r="AB155" t="s">
        <v>1322</v>
      </c>
      <c r="AD155" t="s">
        <v>140</v>
      </c>
      <c r="AE155" t="s">
        <v>117</v>
      </c>
      <c r="AF155" s="4">
        <v>96950</v>
      </c>
      <c r="AG155" t="s">
        <v>118</v>
      </c>
      <c r="AI155" s="5">
        <v>16704845868</v>
      </c>
      <c r="AK155" t="s">
        <v>2585</v>
      </c>
      <c r="BC155" t="str">
        <f>"35-2014.00"</f>
        <v>35-2014.00</v>
      </c>
      <c r="BD155" t="s">
        <v>518</v>
      </c>
      <c r="BE155" t="s">
        <v>2586</v>
      </c>
      <c r="BF155" t="s">
        <v>2587</v>
      </c>
      <c r="BG155">
        <v>2</v>
      </c>
      <c r="BH155">
        <v>2</v>
      </c>
      <c r="BI155" s="1">
        <v>44470</v>
      </c>
      <c r="BJ155" s="1">
        <v>44834</v>
      </c>
      <c r="BK155" s="1">
        <v>44494</v>
      </c>
      <c r="BL155" s="1">
        <v>44834</v>
      </c>
      <c r="BM155">
        <v>40</v>
      </c>
      <c r="BN155">
        <v>0</v>
      </c>
      <c r="BO155">
        <v>8</v>
      </c>
      <c r="BP155">
        <v>8</v>
      </c>
      <c r="BQ155">
        <v>8</v>
      </c>
      <c r="BR155">
        <v>8</v>
      </c>
      <c r="BS155">
        <v>8</v>
      </c>
      <c r="BT155">
        <v>0</v>
      </c>
      <c r="BU155" t="str">
        <f>"8:00 AM"</f>
        <v>8:00 AM</v>
      </c>
      <c r="BV155" t="str">
        <f t="shared" si="1"/>
        <v>5:00 PM</v>
      </c>
      <c r="BW155" t="s">
        <v>153</v>
      </c>
      <c r="BX155">
        <v>0</v>
      </c>
      <c r="BY155">
        <v>12</v>
      </c>
      <c r="BZ155" t="s">
        <v>111</v>
      </c>
      <c r="CB155" t="s">
        <v>2588</v>
      </c>
      <c r="CC155" t="s">
        <v>1322</v>
      </c>
      <c r="CE155" t="s">
        <v>140</v>
      </c>
      <c r="CF155" t="s">
        <v>117</v>
      </c>
      <c r="CG155" s="4">
        <v>96950</v>
      </c>
      <c r="CH155" s="3">
        <v>8.17</v>
      </c>
      <c r="CI155" s="3">
        <v>8.17</v>
      </c>
      <c r="CJ155" s="3">
        <v>12.26</v>
      </c>
      <c r="CK155" s="3">
        <v>12.26</v>
      </c>
      <c r="CL155" t="s">
        <v>131</v>
      </c>
      <c r="CM155" t="s">
        <v>134</v>
      </c>
      <c r="CN155" t="s">
        <v>132</v>
      </c>
      <c r="CP155" t="s">
        <v>111</v>
      </c>
      <c r="CQ155" t="s">
        <v>133</v>
      </c>
      <c r="CR155" t="s">
        <v>111</v>
      </c>
      <c r="CS155" t="s">
        <v>133</v>
      </c>
      <c r="CT155" t="s">
        <v>134</v>
      </c>
      <c r="CU155" t="s">
        <v>133</v>
      </c>
      <c r="CV155" t="s">
        <v>134</v>
      </c>
      <c r="CW155" t="s">
        <v>2589</v>
      </c>
      <c r="CX155" s="5">
        <v>16704885868</v>
      </c>
      <c r="CY155" t="s">
        <v>2590</v>
      </c>
      <c r="CZ155" t="s">
        <v>134</v>
      </c>
      <c r="DA155" t="s">
        <v>133</v>
      </c>
      <c r="DB155" t="s">
        <v>111</v>
      </c>
    </row>
    <row r="156" spans="1:111" ht="15" customHeight="1" x14ac:dyDescent="0.35">
      <c r="A156" t="s">
        <v>2049</v>
      </c>
      <c r="B156" t="s">
        <v>159</v>
      </c>
      <c r="C156" s="1">
        <v>44412.383118518519</v>
      </c>
      <c r="D156" s="1">
        <v>44494</v>
      </c>
      <c r="E156" t="s">
        <v>110</v>
      </c>
      <c r="G156" t="s">
        <v>111</v>
      </c>
      <c r="H156" t="s">
        <v>111</v>
      </c>
      <c r="I156" t="s">
        <v>111</v>
      </c>
      <c r="J156" t="s">
        <v>2050</v>
      </c>
      <c r="K156" t="s">
        <v>2051</v>
      </c>
      <c r="L156" t="s">
        <v>2052</v>
      </c>
      <c r="M156" t="s">
        <v>134</v>
      </c>
      <c r="N156" t="s">
        <v>140</v>
      </c>
      <c r="O156" t="s">
        <v>117</v>
      </c>
      <c r="P156" s="4">
        <v>96950</v>
      </c>
      <c r="Q156" t="s">
        <v>118</v>
      </c>
      <c r="R156" t="s">
        <v>690</v>
      </c>
      <c r="S156" s="5">
        <v>16707836970</v>
      </c>
      <c r="U156">
        <v>56132</v>
      </c>
      <c r="V156" t="s">
        <v>120</v>
      </c>
      <c r="X156" t="s">
        <v>2053</v>
      </c>
      <c r="Y156" t="s">
        <v>2054</v>
      </c>
      <c r="Z156" t="s">
        <v>2055</v>
      </c>
      <c r="AA156" t="s">
        <v>861</v>
      </c>
      <c r="AB156" t="s">
        <v>2056</v>
      </c>
      <c r="AD156" t="s">
        <v>140</v>
      </c>
      <c r="AE156" t="s">
        <v>117</v>
      </c>
      <c r="AF156" s="4">
        <v>96950</v>
      </c>
      <c r="AG156" t="s">
        <v>118</v>
      </c>
      <c r="AH156">
        <v>96950</v>
      </c>
      <c r="AI156" s="5">
        <v>16707836970</v>
      </c>
      <c r="AK156" t="s">
        <v>2057</v>
      </c>
      <c r="BC156" t="str">
        <f>"37-2011.00"</f>
        <v>37-2011.00</v>
      </c>
      <c r="BD156" t="s">
        <v>284</v>
      </c>
      <c r="BE156" t="s">
        <v>2058</v>
      </c>
      <c r="BF156" t="s">
        <v>861</v>
      </c>
      <c r="BG156">
        <v>3</v>
      </c>
      <c r="BI156" s="1">
        <v>44470</v>
      </c>
      <c r="BJ156" s="1">
        <v>44834</v>
      </c>
      <c r="BM156">
        <v>35</v>
      </c>
      <c r="BN156">
        <v>0</v>
      </c>
      <c r="BO156">
        <v>7</v>
      </c>
      <c r="BP156">
        <v>7</v>
      </c>
      <c r="BQ156">
        <v>7</v>
      </c>
      <c r="BR156">
        <v>7</v>
      </c>
      <c r="BS156">
        <v>7</v>
      </c>
      <c r="BT156">
        <v>0</v>
      </c>
      <c r="BU156" t="str">
        <f>"8:00 AM"</f>
        <v>8:00 AM</v>
      </c>
      <c r="BV156" t="str">
        <f>"4:00 PM"</f>
        <v>4:00 PM</v>
      </c>
      <c r="BW156" t="s">
        <v>150</v>
      </c>
      <c r="BX156">
        <v>0</v>
      </c>
      <c r="BY156">
        <v>12</v>
      </c>
      <c r="BZ156" t="s">
        <v>111</v>
      </c>
      <c r="CB156" t="s">
        <v>2059</v>
      </c>
      <c r="CC156" t="s">
        <v>2052</v>
      </c>
      <c r="CD156" t="s">
        <v>134</v>
      </c>
      <c r="CE156" t="s">
        <v>140</v>
      </c>
      <c r="CF156" t="s">
        <v>117</v>
      </c>
      <c r="CG156" s="4">
        <v>96950</v>
      </c>
      <c r="CH156" s="3">
        <v>8.0500000000000007</v>
      </c>
      <c r="CI156" s="3">
        <v>8.0500000000000007</v>
      </c>
      <c r="CJ156" s="3">
        <v>12.08</v>
      </c>
      <c r="CK156" s="3">
        <v>12.08</v>
      </c>
      <c r="CL156" t="s">
        <v>131</v>
      </c>
      <c r="CN156" t="s">
        <v>132</v>
      </c>
      <c r="CP156" t="s">
        <v>111</v>
      </c>
      <c r="CQ156" t="s">
        <v>133</v>
      </c>
      <c r="CR156" t="s">
        <v>111</v>
      </c>
      <c r="CS156" t="s">
        <v>133</v>
      </c>
      <c r="CT156" t="s">
        <v>134</v>
      </c>
      <c r="CU156" t="s">
        <v>133</v>
      </c>
      <c r="CV156" t="s">
        <v>134</v>
      </c>
      <c r="CW156" t="s">
        <v>2060</v>
      </c>
      <c r="CX156" s="5">
        <v>16702854122</v>
      </c>
      <c r="CY156" t="s">
        <v>2057</v>
      </c>
      <c r="CZ156" t="s">
        <v>134</v>
      </c>
      <c r="DA156" t="s">
        <v>133</v>
      </c>
      <c r="DB156" t="s">
        <v>111</v>
      </c>
    </row>
    <row r="157" spans="1:111" ht="15" customHeight="1" x14ac:dyDescent="0.35">
      <c r="A157" t="s">
        <v>2809</v>
      </c>
      <c r="B157" t="s">
        <v>159</v>
      </c>
      <c r="C157" s="1">
        <v>44440.770520949074</v>
      </c>
      <c r="D157" s="1">
        <v>44494</v>
      </c>
      <c r="E157" t="s">
        <v>110</v>
      </c>
      <c r="G157" t="s">
        <v>111</v>
      </c>
      <c r="H157" t="s">
        <v>111</v>
      </c>
      <c r="I157" t="s">
        <v>111</v>
      </c>
      <c r="J157" t="s">
        <v>1888</v>
      </c>
      <c r="K157" t="s">
        <v>1888</v>
      </c>
      <c r="L157" t="s">
        <v>1889</v>
      </c>
      <c r="M157" t="s">
        <v>1890</v>
      </c>
      <c r="N157" t="s">
        <v>1250</v>
      </c>
      <c r="O157" t="s">
        <v>117</v>
      </c>
      <c r="P157" s="4">
        <v>96951</v>
      </c>
      <c r="Q157" t="s">
        <v>118</v>
      </c>
      <c r="R157" t="s">
        <v>1891</v>
      </c>
      <c r="S157" s="5">
        <v>16705326225</v>
      </c>
      <c r="U157">
        <v>48851</v>
      </c>
      <c r="V157" t="s">
        <v>120</v>
      </c>
      <c r="X157" t="s">
        <v>1892</v>
      </c>
      <c r="Y157" t="s">
        <v>1893</v>
      </c>
      <c r="Z157" t="s">
        <v>1429</v>
      </c>
      <c r="AA157" t="s">
        <v>1894</v>
      </c>
      <c r="AB157" t="s">
        <v>1889</v>
      </c>
      <c r="AC157" t="s">
        <v>1890</v>
      </c>
      <c r="AD157" t="s">
        <v>1250</v>
      </c>
      <c r="AE157" t="s">
        <v>117</v>
      </c>
      <c r="AF157" s="4">
        <v>96951</v>
      </c>
      <c r="AG157" t="s">
        <v>118</v>
      </c>
      <c r="AH157" t="s">
        <v>1891</v>
      </c>
      <c r="AI157" s="5">
        <v>16705326225</v>
      </c>
      <c r="AK157" t="s">
        <v>1895</v>
      </c>
      <c r="BC157" t="str">
        <f>"43-3031.00"</f>
        <v>43-3031.00</v>
      </c>
      <c r="BD157" t="s">
        <v>126</v>
      </c>
      <c r="BE157" t="s">
        <v>2810</v>
      </c>
      <c r="BF157" t="s">
        <v>2811</v>
      </c>
      <c r="BG157">
        <v>1</v>
      </c>
      <c r="BI157" s="1">
        <v>44470</v>
      </c>
      <c r="BJ157" s="1">
        <v>44834</v>
      </c>
      <c r="BM157">
        <v>40</v>
      </c>
      <c r="BN157">
        <v>0</v>
      </c>
      <c r="BO157">
        <v>8</v>
      </c>
      <c r="BP157">
        <v>8</v>
      </c>
      <c r="BQ157">
        <v>8</v>
      </c>
      <c r="BR157">
        <v>8</v>
      </c>
      <c r="BS157">
        <v>8</v>
      </c>
      <c r="BT157">
        <v>0</v>
      </c>
      <c r="BU157" t="str">
        <f>"8:00 AM"</f>
        <v>8:00 AM</v>
      </c>
      <c r="BV157" t="str">
        <f>"5:00 PM"</f>
        <v>5:00 PM</v>
      </c>
      <c r="BW157" t="s">
        <v>129</v>
      </c>
      <c r="BX157">
        <v>0</v>
      </c>
      <c r="BY157">
        <v>3</v>
      </c>
      <c r="BZ157" t="s">
        <v>111</v>
      </c>
      <c r="CB157" t="s">
        <v>2812</v>
      </c>
      <c r="CC157" t="s">
        <v>1889</v>
      </c>
      <c r="CD157" t="s">
        <v>1890</v>
      </c>
      <c r="CE157" t="s">
        <v>1250</v>
      </c>
      <c r="CF157" t="s">
        <v>117</v>
      </c>
      <c r="CG157" s="4">
        <v>96951</v>
      </c>
      <c r="CH157" s="3">
        <v>10.16</v>
      </c>
      <c r="CI157" s="3">
        <v>10.16</v>
      </c>
      <c r="CJ157" s="3">
        <v>15.24</v>
      </c>
      <c r="CK157" s="3">
        <v>15.24</v>
      </c>
      <c r="CL157" t="s">
        <v>131</v>
      </c>
      <c r="CM157" t="s">
        <v>670</v>
      </c>
      <c r="CN157" t="s">
        <v>132</v>
      </c>
      <c r="CP157" t="s">
        <v>111</v>
      </c>
      <c r="CQ157" t="s">
        <v>133</v>
      </c>
      <c r="CR157" t="s">
        <v>111</v>
      </c>
      <c r="CS157" t="s">
        <v>111</v>
      </c>
      <c r="CT157" t="s">
        <v>134</v>
      </c>
      <c r="CU157" t="s">
        <v>133</v>
      </c>
      <c r="CV157" t="s">
        <v>133</v>
      </c>
      <c r="CW157" t="s">
        <v>2813</v>
      </c>
      <c r="CX157" s="5">
        <v>16705326225</v>
      </c>
      <c r="CY157" t="s">
        <v>1895</v>
      </c>
      <c r="CZ157" t="s">
        <v>247</v>
      </c>
      <c r="DA157" t="s">
        <v>133</v>
      </c>
      <c r="DB157" t="s">
        <v>111</v>
      </c>
    </row>
    <row r="158" spans="1:111" ht="15" customHeight="1" x14ac:dyDescent="0.35">
      <c r="A158" t="s">
        <v>2266</v>
      </c>
      <c r="B158" t="s">
        <v>159</v>
      </c>
      <c r="C158" s="1">
        <v>44445.490431944447</v>
      </c>
      <c r="D158" s="1">
        <v>44494</v>
      </c>
      <c r="E158" t="s">
        <v>199</v>
      </c>
      <c r="F158" s="1">
        <v>44467.833333333336</v>
      </c>
      <c r="G158" t="s">
        <v>133</v>
      </c>
      <c r="H158" t="s">
        <v>111</v>
      </c>
      <c r="I158" t="s">
        <v>111</v>
      </c>
      <c r="J158" t="s">
        <v>2267</v>
      </c>
      <c r="K158" t="s">
        <v>2268</v>
      </c>
      <c r="L158" t="s">
        <v>2269</v>
      </c>
      <c r="N158" t="s">
        <v>115</v>
      </c>
      <c r="O158" t="s">
        <v>117</v>
      </c>
      <c r="P158" s="4">
        <v>96950</v>
      </c>
      <c r="Q158" t="s">
        <v>118</v>
      </c>
      <c r="R158" t="s">
        <v>1891</v>
      </c>
      <c r="S158" s="5">
        <v>16702336300</v>
      </c>
      <c r="U158">
        <v>812112</v>
      </c>
      <c r="V158" t="s">
        <v>120</v>
      </c>
      <c r="X158" t="s">
        <v>2008</v>
      </c>
      <c r="Y158" t="s">
        <v>2009</v>
      </c>
      <c r="AA158" t="s">
        <v>649</v>
      </c>
      <c r="AB158" t="s">
        <v>2269</v>
      </c>
      <c r="AD158" t="s">
        <v>115</v>
      </c>
      <c r="AE158" t="s">
        <v>117</v>
      </c>
      <c r="AF158" s="4">
        <v>96950</v>
      </c>
      <c r="AG158" t="s">
        <v>118</v>
      </c>
      <c r="AH158" t="s">
        <v>1891</v>
      </c>
      <c r="AI158" s="5">
        <v>16702876046</v>
      </c>
      <c r="AK158" t="s">
        <v>2011</v>
      </c>
      <c r="BC158" t="str">
        <f>"39-5012.00"</f>
        <v>39-5012.00</v>
      </c>
      <c r="BD158" t="s">
        <v>539</v>
      </c>
      <c r="BE158" t="s">
        <v>2270</v>
      </c>
      <c r="BF158" t="s">
        <v>2271</v>
      </c>
      <c r="BG158">
        <v>10</v>
      </c>
      <c r="BI158" s="1">
        <v>44470</v>
      </c>
      <c r="BJ158" s="1">
        <v>44834</v>
      </c>
      <c r="BM158">
        <v>40</v>
      </c>
      <c r="BN158">
        <v>7</v>
      </c>
      <c r="BO158">
        <v>0</v>
      </c>
      <c r="BP158">
        <v>6</v>
      </c>
      <c r="BQ158">
        <v>6</v>
      </c>
      <c r="BR158">
        <v>6</v>
      </c>
      <c r="BS158">
        <v>8</v>
      </c>
      <c r="BT158">
        <v>7</v>
      </c>
      <c r="BU158" t="str">
        <f>"10:00 AM"</f>
        <v>10:00 AM</v>
      </c>
      <c r="BV158" t="str">
        <f>"5:00 PM"</f>
        <v>5:00 PM</v>
      </c>
      <c r="BW158" t="s">
        <v>153</v>
      </c>
      <c r="BX158">
        <v>0</v>
      </c>
      <c r="BY158">
        <v>24</v>
      </c>
      <c r="BZ158" t="s">
        <v>111</v>
      </c>
      <c r="CB158" s="2" t="s">
        <v>2272</v>
      </c>
      <c r="CC158" t="s">
        <v>2273</v>
      </c>
      <c r="CD158" t="s">
        <v>656</v>
      </c>
      <c r="CE158" t="s">
        <v>115</v>
      </c>
      <c r="CF158" t="s">
        <v>117</v>
      </c>
      <c r="CG158" s="4">
        <v>96950</v>
      </c>
      <c r="CH158" s="3">
        <v>7.52</v>
      </c>
      <c r="CI158" s="3">
        <v>7.55</v>
      </c>
      <c r="CJ158" s="3">
        <v>11.28</v>
      </c>
      <c r="CK158" s="3">
        <v>11.32</v>
      </c>
      <c r="CL158" t="s">
        <v>131</v>
      </c>
      <c r="CM158" t="s">
        <v>134</v>
      </c>
      <c r="CN158" t="s">
        <v>132</v>
      </c>
      <c r="CP158" t="s">
        <v>111</v>
      </c>
      <c r="CQ158" t="s">
        <v>133</v>
      </c>
      <c r="CR158" t="s">
        <v>111</v>
      </c>
      <c r="CS158" t="s">
        <v>133</v>
      </c>
      <c r="CT158" t="s">
        <v>134</v>
      </c>
      <c r="CU158" t="s">
        <v>133</v>
      </c>
      <c r="CV158" t="s">
        <v>134</v>
      </c>
      <c r="CW158" t="s">
        <v>2274</v>
      </c>
      <c r="CX158" s="5">
        <v>16702876046</v>
      </c>
      <c r="CY158" t="s">
        <v>2011</v>
      </c>
      <c r="CZ158" t="s">
        <v>134</v>
      </c>
      <c r="DA158" t="s">
        <v>133</v>
      </c>
      <c r="DB158" t="s">
        <v>111</v>
      </c>
    </row>
    <row r="159" spans="1:111" ht="15" customHeight="1" x14ac:dyDescent="0.35">
      <c r="A159" t="s">
        <v>3101</v>
      </c>
      <c r="B159" t="s">
        <v>159</v>
      </c>
      <c r="C159" s="1">
        <v>44445.503562731479</v>
      </c>
      <c r="D159" s="1">
        <v>44494</v>
      </c>
      <c r="E159" t="s">
        <v>199</v>
      </c>
      <c r="F159" s="1">
        <v>44468.833333333336</v>
      </c>
      <c r="G159" t="s">
        <v>133</v>
      </c>
      <c r="H159" t="s">
        <v>111</v>
      </c>
      <c r="I159" t="s">
        <v>111</v>
      </c>
      <c r="J159" t="s">
        <v>3102</v>
      </c>
      <c r="K159" t="s">
        <v>3103</v>
      </c>
      <c r="L159" t="s">
        <v>2886</v>
      </c>
      <c r="N159" t="s">
        <v>115</v>
      </c>
      <c r="O159" t="s">
        <v>117</v>
      </c>
      <c r="P159" s="4">
        <v>96950</v>
      </c>
      <c r="Q159" t="s">
        <v>118</v>
      </c>
      <c r="R159" t="s">
        <v>1891</v>
      </c>
      <c r="S159" s="5">
        <v>16702356190</v>
      </c>
      <c r="U159">
        <v>44831</v>
      </c>
      <c r="V159" t="s">
        <v>120</v>
      </c>
      <c r="X159" t="s">
        <v>2008</v>
      </c>
      <c r="Y159" t="s">
        <v>2887</v>
      </c>
      <c r="AA159" t="s">
        <v>3104</v>
      </c>
      <c r="AB159" t="s">
        <v>2886</v>
      </c>
      <c r="AD159" t="s">
        <v>115</v>
      </c>
      <c r="AE159" t="s">
        <v>117</v>
      </c>
      <c r="AF159" s="4">
        <v>96950</v>
      </c>
      <c r="AG159" t="s">
        <v>118</v>
      </c>
      <c r="AH159" t="s">
        <v>1891</v>
      </c>
      <c r="AI159" s="5">
        <v>16702876046</v>
      </c>
      <c r="AK159" t="s">
        <v>2011</v>
      </c>
      <c r="BC159" t="str">
        <f>"43-3031.00"</f>
        <v>43-3031.00</v>
      </c>
      <c r="BD159" t="s">
        <v>126</v>
      </c>
      <c r="BE159" t="s">
        <v>3105</v>
      </c>
      <c r="BF159" t="s">
        <v>3106</v>
      </c>
      <c r="BG159">
        <v>2</v>
      </c>
      <c r="BI159" s="1">
        <v>44470</v>
      </c>
      <c r="BJ159" s="1">
        <v>44834</v>
      </c>
      <c r="BM159">
        <v>36</v>
      </c>
      <c r="BN159">
        <v>0</v>
      </c>
      <c r="BO159">
        <v>6</v>
      </c>
      <c r="BP159">
        <v>6</v>
      </c>
      <c r="BQ159">
        <v>6</v>
      </c>
      <c r="BR159">
        <v>6</v>
      </c>
      <c r="BS159">
        <v>6</v>
      </c>
      <c r="BT159">
        <v>6</v>
      </c>
      <c r="BU159" t="str">
        <f>"11:30 AM"</f>
        <v>11:30 AM</v>
      </c>
      <c r="BV159" t="str">
        <f>"5:30 PM"</f>
        <v>5:30 PM</v>
      </c>
      <c r="BW159" t="s">
        <v>504</v>
      </c>
      <c r="BX159">
        <v>0</v>
      </c>
      <c r="BY159">
        <v>24</v>
      </c>
      <c r="BZ159" t="s">
        <v>111</v>
      </c>
      <c r="CB159" s="2" t="s">
        <v>3107</v>
      </c>
      <c r="CC159" t="s">
        <v>3108</v>
      </c>
      <c r="CD159" t="s">
        <v>656</v>
      </c>
      <c r="CE159" t="s">
        <v>115</v>
      </c>
      <c r="CF159" t="s">
        <v>117</v>
      </c>
      <c r="CG159" s="4">
        <v>96950</v>
      </c>
      <c r="CH159" s="3">
        <v>10.16</v>
      </c>
      <c r="CI159" s="3">
        <v>10.199999999999999</v>
      </c>
      <c r="CJ159" s="3">
        <v>15.24</v>
      </c>
      <c r="CK159" s="3">
        <v>15.3</v>
      </c>
      <c r="CL159" t="s">
        <v>131</v>
      </c>
      <c r="CM159" t="s">
        <v>134</v>
      </c>
      <c r="CN159" t="s">
        <v>132</v>
      </c>
      <c r="CP159" t="s">
        <v>111</v>
      </c>
      <c r="CQ159" t="s">
        <v>133</v>
      </c>
      <c r="CR159" t="s">
        <v>111</v>
      </c>
      <c r="CS159" t="s">
        <v>133</v>
      </c>
      <c r="CT159" t="s">
        <v>134</v>
      </c>
      <c r="CU159" t="s">
        <v>133</v>
      </c>
      <c r="CV159" t="s">
        <v>134</v>
      </c>
      <c r="CW159" t="s">
        <v>2274</v>
      </c>
      <c r="CX159" s="5">
        <v>16702876046</v>
      </c>
      <c r="CY159" t="s">
        <v>2011</v>
      </c>
      <c r="CZ159" t="s">
        <v>134</v>
      </c>
      <c r="DA159" t="s">
        <v>133</v>
      </c>
      <c r="DB159" t="s">
        <v>111</v>
      </c>
    </row>
    <row r="160" spans="1:111" ht="15" customHeight="1" x14ac:dyDescent="0.35">
      <c r="A160" t="s">
        <v>2567</v>
      </c>
      <c r="B160" t="s">
        <v>109</v>
      </c>
      <c r="C160" s="1">
        <v>44435.422907754626</v>
      </c>
      <c r="D160" s="1">
        <v>44494</v>
      </c>
      <c r="E160" t="s">
        <v>110</v>
      </c>
      <c r="G160" t="s">
        <v>133</v>
      </c>
      <c r="H160" t="s">
        <v>111</v>
      </c>
      <c r="I160" t="s">
        <v>111</v>
      </c>
      <c r="J160" t="s">
        <v>1128</v>
      </c>
      <c r="L160" t="s">
        <v>1129</v>
      </c>
      <c r="M160" t="s">
        <v>1130</v>
      </c>
      <c r="N160" t="s">
        <v>140</v>
      </c>
      <c r="O160" t="s">
        <v>117</v>
      </c>
      <c r="P160" s="4">
        <v>96950</v>
      </c>
      <c r="Q160" t="s">
        <v>118</v>
      </c>
      <c r="S160" s="5">
        <v>16702350561</v>
      </c>
      <c r="T160">
        <v>115</v>
      </c>
      <c r="U160">
        <v>531110</v>
      </c>
      <c r="V160" t="s">
        <v>120</v>
      </c>
      <c r="X160" t="s">
        <v>1131</v>
      </c>
      <c r="Y160" t="s">
        <v>1132</v>
      </c>
      <c r="Z160" t="s">
        <v>1133</v>
      </c>
      <c r="AA160" t="s">
        <v>1134</v>
      </c>
      <c r="AB160" t="s">
        <v>1129</v>
      </c>
      <c r="AC160" t="s">
        <v>1130</v>
      </c>
      <c r="AD160" t="s">
        <v>140</v>
      </c>
      <c r="AE160" t="s">
        <v>117</v>
      </c>
      <c r="AF160" s="4">
        <v>96950</v>
      </c>
      <c r="AG160" t="s">
        <v>118</v>
      </c>
      <c r="AI160" s="5">
        <v>16702350561</v>
      </c>
      <c r="AJ160">
        <v>115</v>
      </c>
      <c r="AK160" t="s">
        <v>2568</v>
      </c>
      <c r="BC160" t="str">
        <f>"49-9071.00"</f>
        <v>49-9071.00</v>
      </c>
      <c r="BD160" t="s">
        <v>147</v>
      </c>
      <c r="BE160" t="s">
        <v>2569</v>
      </c>
      <c r="BF160" t="s">
        <v>2570</v>
      </c>
      <c r="BG160">
        <v>5</v>
      </c>
      <c r="BI160" s="1">
        <v>44555</v>
      </c>
      <c r="BJ160" s="1">
        <v>44919</v>
      </c>
      <c r="BM160">
        <v>35</v>
      </c>
      <c r="BN160">
        <v>0</v>
      </c>
      <c r="BO160">
        <v>7</v>
      </c>
      <c r="BP160">
        <v>7</v>
      </c>
      <c r="BQ160">
        <v>7</v>
      </c>
      <c r="BR160">
        <v>7</v>
      </c>
      <c r="BS160">
        <v>7</v>
      </c>
      <c r="BT160">
        <v>0</v>
      </c>
      <c r="BU160" t="str">
        <f>"8:00 AM"</f>
        <v>8:00 AM</v>
      </c>
      <c r="BV160" t="str">
        <f>"4:00 PM"</f>
        <v>4:00 PM</v>
      </c>
      <c r="BW160" t="s">
        <v>150</v>
      </c>
      <c r="BX160">
        <v>0</v>
      </c>
      <c r="BY160">
        <v>24</v>
      </c>
      <c r="BZ160" t="s">
        <v>111</v>
      </c>
      <c r="CB160" t="s">
        <v>2571</v>
      </c>
      <c r="CC160" t="s">
        <v>1139</v>
      </c>
      <c r="CD160" t="s">
        <v>1130</v>
      </c>
      <c r="CE160" t="s">
        <v>140</v>
      </c>
      <c r="CG160" s="4">
        <v>96950</v>
      </c>
      <c r="CH160" s="3">
        <v>8.7200000000000006</v>
      </c>
      <c r="CI160" s="3">
        <v>8.7200000000000006</v>
      </c>
      <c r="CJ160" s="3">
        <v>13.08</v>
      </c>
      <c r="CK160" s="3">
        <v>13.08</v>
      </c>
      <c r="CL160" t="s">
        <v>131</v>
      </c>
      <c r="CM160" t="s">
        <v>2430</v>
      </c>
      <c r="CN160" t="s">
        <v>132</v>
      </c>
      <c r="CP160" t="s">
        <v>111</v>
      </c>
      <c r="CQ160" t="s">
        <v>133</v>
      </c>
      <c r="CR160" t="s">
        <v>111</v>
      </c>
      <c r="CS160" t="s">
        <v>133</v>
      </c>
      <c r="CT160" t="s">
        <v>133</v>
      </c>
      <c r="CU160" t="s">
        <v>133</v>
      </c>
      <c r="CV160" t="s">
        <v>134</v>
      </c>
      <c r="CW160" t="s">
        <v>1141</v>
      </c>
      <c r="CX160" s="5">
        <v>16702350561</v>
      </c>
      <c r="CY160" t="s">
        <v>1135</v>
      </c>
      <c r="CZ160" t="s">
        <v>358</v>
      </c>
      <c r="DA160" t="s">
        <v>133</v>
      </c>
      <c r="DB160" t="s">
        <v>111</v>
      </c>
    </row>
    <row r="161" spans="1:111" ht="15" customHeight="1" x14ac:dyDescent="0.35">
      <c r="A161" t="s">
        <v>3594</v>
      </c>
      <c r="B161" t="s">
        <v>109</v>
      </c>
      <c r="C161" s="1">
        <v>44435.429832291666</v>
      </c>
      <c r="D161" s="1">
        <v>44494</v>
      </c>
      <c r="E161" t="s">
        <v>110</v>
      </c>
      <c r="G161" t="s">
        <v>111</v>
      </c>
      <c r="H161" t="s">
        <v>111</v>
      </c>
      <c r="I161" t="s">
        <v>111</v>
      </c>
      <c r="J161" t="s">
        <v>1128</v>
      </c>
      <c r="L161" t="s">
        <v>1129</v>
      </c>
      <c r="M161" t="s">
        <v>1130</v>
      </c>
      <c r="N161" t="s">
        <v>140</v>
      </c>
      <c r="O161" t="s">
        <v>117</v>
      </c>
      <c r="P161" s="4">
        <v>96950</v>
      </c>
      <c r="Q161" t="s">
        <v>118</v>
      </c>
      <c r="S161" s="5">
        <v>16702350561</v>
      </c>
      <c r="T161">
        <v>115</v>
      </c>
      <c r="U161">
        <v>531110</v>
      </c>
      <c r="V161" t="s">
        <v>120</v>
      </c>
      <c r="X161" t="s">
        <v>1131</v>
      </c>
      <c r="Y161" t="s">
        <v>1132</v>
      </c>
      <c r="Z161" t="s">
        <v>1133</v>
      </c>
      <c r="AA161" t="s">
        <v>1134</v>
      </c>
      <c r="AB161" t="s">
        <v>1129</v>
      </c>
      <c r="AC161" t="s">
        <v>1130</v>
      </c>
      <c r="AD161" t="s">
        <v>140</v>
      </c>
      <c r="AE161" t="s">
        <v>117</v>
      </c>
      <c r="AF161" s="4">
        <v>96950</v>
      </c>
      <c r="AG161" t="s">
        <v>118</v>
      </c>
      <c r="AI161" s="5">
        <v>16702350561</v>
      </c>
      <c r="AJ161">
        <v>115</v>
      </c>
      <c r="AK161" t="s">
        <v>2568</v>
      </c>
      <c r="BC161" t="str">
        <f>"49-9071.00"</f>
        <v>49-9071.00</v>
      </c>
      <c r="BD161" t="s">
        <v>147</v>
      </c>
      <c r="BE161" t="s">
        <v>2569</v>
      </c>
      <c r="BF161" t="s">
        <v>2570</v>
      </c>
      <c r="BG161">
        <v>5</v>
      </c>
      <c r="BI161" s="1">
        <v>44555</v>
      </c>
      <c r="BJ161" s="1">
        <v>44919</v>
      </c>
      <c r="BM161">
        <v>35</v>
      </c>
      <c r="BN161">
        <v>0</v>
      </c>
      <c r="BO161">
        <v>7</v>
      </c>
      <c r="BP161">
        <v>7</v>
      </c>
      <c r="BQ161">
        <v>7</v>
      </c>
      <c r="BR161">
        <v>7</v>
      </c>
      <c r="BS161">
        <v>7</v>
      </c>
      <c r="BT161">
        <v>0</v>
      </c>
      <c r="BU161" t="str">
        <f>"8:00 AM"</f>
        <v>8:00 AM</v>
      </c>
      <c r="BV161" t="str">
        <f>"4:00 PM"</f>
        <v>4:00 PM</v>
      </c>
      <c r="BW161" t="s">
        <v>150</v>
      </c>
      <c r="BX161">
        <v>0</v>
      </c>
      <c r="BY161">
        <v>24</v>
      </c>
      <c r="BZ161" t="s">
        <v>111</v>
      </c>
      <c r="CB161" t="s">
        <v>2571</v>
      </c>
      <c r="CC161" t="s">
        <v>1139</v>
      </c>
      <c r="CD161" t="s">
        <v>1130</v>
      </c>
      <c r="CE161" t="s">
        <v>140</v>
      </c>
      <c r="CF161" t="s">
        <v>117</v>
      </c>
      <c r="CG161" s="4">
        <v>96950</v>
      </c>
      <c r="CH161" s="3">
        <v>8.7200000000000006</v>
      </c>
      <c r="CI161" s="3">
        <v>8.7200000000000006</v>
      </c>
      <c r="CJ161" s="3">
        <v>13.08</v>
      </c>
      <c r="CK161" s="3">
        <v>13.08</v>
      </c>
      <c r="CL161" t="s">
        <v>131</v>
      </c>
      <c r="CM161" t="s">
        <v>2430</v>
      </c>
      <c r="CN161" t="s">
        <v>132</v>
      </c>
      <c r="CP161" t="s">
        <v>111</v>
      </c>
      <c r="CQ161" t="s">
        <v>133</v>
      </c>
      <c r="CR161" t="s">
        <v>111</v>
      </c>
      <c r="CS161" t="s">
        <v>133</v>
      </c>
      <c r="CT161" t="s">
        <v>133</v>
      </c>
      <c r="CU161" t="s">
        <v>133</v>
      </c>
      <c r="CV161" t="s">
        <v>134</v>
      </c>
      <c r="CW161" t="s">
        <v>1141</v>
      </c>
      <c r="CX161" s="5">
        <v>16702350561</v>
      </c>
      <c r="CY161" t="s">
        <v>1135</v>
      </c>
      <c r="CZ161" t="s">
        <v>358</v>
      </c>
      <c r="DA161" t="s">
        <v>133</v>
      </c>
      <c r="DB161" t="s">
        <v>111</v>
      </c>
    </row>
    <row r="162" spans="1:111" ht="15" customHeight="1" x14ac:dyDescent="0.35">
      <c r="A162" t="s">
        <v>1127</v>
      </c>
      <c r="B162" t="s">
        <v>109</v>
      </c>
      <c r="C162" s="1">
        <v>44435.438156481483</v>
      </c>
      <c r="D162" s="1">
        <v>44494</v>
      </c>
      <c r="E162" t="s">
        <v>110</v>
      </c>
      <c r="G162" t="s">
        <v>111</v>
      </c>
      <c r="H162" t="s">
        <v>111</v>
      </c>
      <c r="I162" t="s">
        <v>111</v>
      </c>
      <c r="J162" t="s">
        <v>1128</v>
      </c>
      <c r="L162" t="s">
        <v>1129</v>
      </c>
      <c r="M162" t="s">
        <v>1130</v>
      </c>
      <c r="N162" t="s">
        <v>140</v>
      </c>
      <c r="O162" t="s">
        <v>117</v>
      </c>
      <c r="P162" s="4">
        <v>96950</v>
      </c>
      <c r="Q162" t="s">
        <v>118</v>
      </c>
      <c r="S162" s="5">
        <v>16702350561</v>
      </c>
      <c r="T162">
        <v>115</v>
      </c>
      <c r="U162">
        <v>531110</v>
      </c>
      <c r="V162" t="s">
        <v>120</v>
      </c>
      <c r="X162" t="s">
        <v>1131</v>
      </c>
      <c r="Y162" t="s">
        <v>1132</v>
      </c>
      <c r="Z162" t="s">
        <v>1133</v>
      </c>
      <c r="AA162" t="s">
        <v>1134</v>
      </c>
      <c r="AB162" t="s">
        <v>1129</v>
      </c>
      <c r="AC162" t="s">
        <v>1130</v>
      </c>
      <c r="AD162" t="s">
        <v>140</v>
      </c>
      <c r="AE162" t="s">
        <v>117</v>
      </c>
      <c r="AF162" s="4">
        <v>96950</v>
      </c>
      <c r="AG162" t="s">
        <v>118</v>
      </c>
      <c r="AI162" s="5">
        <v>16702350561</v>
      </c>
      <c r="AJ162">
        <v>115</v>
      </c>
      <c r="AK162" t="s">
        <v>1135</v>
      </c>
      <c r="BC162" t="str">
        <f>"37-2012.00"</f>
        <v>37-2012.00</v>
      </c>
      <c r="BD162" t="s">
        <v>242</v>
      </c>
      <c r="BE162" t="s">
        <v>1136</v>
      </c>
      <c r="BF162" t="s">
        <v>1137</v>
      </c>
      <c r="BG162">
        <v>5</v>
      </c>
      <c r="BI162" s="1">
        <v>44555</v>
      </c>
      <c r="BJ162" s="1">
        <v>44919</v>
      </c>
      <c r="BM162">
        <v>35</v>
      </c>
      <c r="BN162">
        <v>0</v>
      </c>
      <c r="BO162">
        <v>7</v>
      </c>
      <c r="BP162">
        <v>7</v>
      </c>
      <c r="BQ162">
        <v>7</v>
      </c>
      <c r="BR162">
        <v>7</v>
      </c>
      <c r="BS162">
        <v>7</v>
      </c>
      <c r="BT162">
        <v>0</v>
      </c>
      <c r="BU162" t="str">
        <f>"8:00 AM"</f>
        <v>8:00 AM</v>
      </c>
      <c r="BV162" t="str">
        <f>"4:00 PM"</f>
        <v>4:00 PM</v>
      </c>
      <c r="BW162" t="s">
        <v>150</v>
      </c>
      <c r="BX162">
        <v>0</v>
      </c>
      <c r="BY162">
        <v>3</v>
      </c>
      <c r="BZ162" t="s">
        <v>111</v>
      </c>
      <c r="CB162" s="2" t="s">
        <v>1138</v>
      </c>
      <c r="CC162" t="s">
        <v>1139</v>
      </c>
      <c r="CD162" t="s">
        <v>1130</v>
      </c>
      <c r="CE162" t="s">
        <v>140</v>
      </c>
      <c r="CF162" t="s">
        <v>117</v>
      </c>
      <c r="CG162" s="4">
        <v>96950</v>
      </c>
      <c r="CH162" s="3">
        <v>7.45</v>
      </c>
      <c r="CI162" s="3">
        <v>7.45</v>
      </c>
      <c r="CJ162" s="3">
        <v>11.18</v>
      </c>
      <c r="CK162" s="3">
        <v>11.18</v>
      </c>
      <c r="CL162" t="s">
        <v>131</v>
      </c>
      <c r="CM162" t="s">
        <v>1140</v>
      </c>
      <c r="CN162" t="s">
        <v>132</v>
      </c>
      <c r="CP162" t="s">
        <v>111</v>
      </c>
      <c r="CQ162" t="s">
        <v>133</v>
      </c>
      <c r="CR162" t="s">
        <v>111</v>
      </c>
      <c r="CS162" t="s">
        <v>133</v>
      </c>
      <c r="CT162" t="s">
        <v>133</v>
      </c>
      <c r="CU162" t="s">
        <v>133</v>
      </c>
      <c r="CV162" t="s">
        <v>134</v>
      </c>
      <c r="CW162" t="s">
        <v>1141</v>
      </c>
      <c r="CX162" s="5">
        <v>16702350561</v>
      </c>
      <c r="CY162" t="s">
        <v>1135</v>
      </c>
      <c r="CZ162" t="s">
        <v>358</v>
      </c>
      <c r="DA162" t="s">
        <v>133</v>
      </c>
      <c r="DB162" t="s">
        <v>111</v>
      </c>
    </row>
    <row r="163" spans="1:111" ht="15" customHeight="1" x14ac:dyDescent="0.35">
      <c r="A163" t="s">
        <v>2946</v>
      </c>
      <c r="B163" t="s">
        <v>109</v>
      </c>
      <c r="C163" s="1">
        <v>44435.44005474537</v>
      </c>
      <c r="D163" s="1">
        <v>44494</v>
      </c>
      <c r="E163" t="s">
        <v>110</v>
      </c>
      <c r="G163" t="s">
        <v>133</v>
      </c>
      <c r="H163" t="s">
        <v>111</v>
      </c>
      <c r="I163" t="s">
        <v>111</v>
      </c>
      <c r="J163" t="s">
        <v>1128</v>
      </c>
      <c r="L163" t="s">
        <v>1129</v>
      </c>
      <c r="M163" t="s">
        <v>1130</v>
      </c>
      <c r="N163" t="s">
        <v>140</v>
      </c>
      <c r="O163" t="s">
        <v>117</v>
      </c>
      <c r="P163" s="4">
        <v>96950</v>
      </c>
      <c r="Q163" t="s">
        <v>118</v>
      </c>
      <c r="S163" s="5">
        <v>16702350561</v>
      </c>
      <c r="T163">
        <v>115</v>
      </c>
      <c r="U163">
        <v>531110</v>
      </c>
      <c r="V163" t="s">
        <v>120</v>
      </c>
      <c r="X163" t="s">
        <v>1131</v>
      </c>
      <c r="Y163" t="s">
        <v>1132</v>
      </c>
      <c r="Z163" t="s">
        <v>1133</v>
      </c>
      <c r="AA163" t="s">
        <v>1134</v>
      </c>
      <c r="AB163" t="s">
        <v>1129</v>
      </c>
      <c r="AC163" t="s">
        <v>1130</v>
      </c>
      <c r="AD163" t="s">
        <v>140</v>
      </c>
      <c r="AE163" t="s">
        <v>117</v>
      </c>
      <c r="AF163" s="4">
        <v>96950</v>
      </c>
      <c r="AG163" t="s">
        <v>118</v>
      </c>
      <c r="AI163" s="5">
        <v>16702350561</v>
      </c>
      <c r="AJ163">
        <v>115</v>
      </c>
      <c r="AK163" t="s">
        <v>1135</v>
      </c>
      <c r="BC163" t="str">
        <f>"37-2012.00"</f>
        <v>37-2012.00</v>
      </c>
      <c r="BD163" t="s">
        <v>242</v>
      </c>
      <c r="BE163" t="s">
        <v>1136</v>
      </c>
      <c r="BF163" t="s">
        <v>1137</v>
      </c>
      <c r="BG163">
        <v>5</v>
      </c>
      <c r="BI163" s="1">
        <v>44555</v>
      </c>
      <c r="BJ163" s="1">
        <v>44919</v>
      </c>
      <c r="BM163">
        <v>35</v>
      </c>
      <c r="BN163">
        <v>0</v>
      </c>
      <c r="BO163">
        <v>7</v>
      </c>
      <c r="BP163">
        <v>7</v>
      </c>
      <c r="BQ163">
        <v>7</v>
      </c>
      <c r="BR163">
        <v>7</v>
      </c>
      <c r="BS163">
        <v>7</v>
      </c>
      <c r="BT163">
        <v>0</v>
      </c>
      <c r="BU163" t="str">
        <f>"8:00 AM"</f>
        <v>8:00 AM</v>
      </c>
      <c r="BV163" t="str">
        <f>"4:00 PM"</f>
        <v>4:00 PM</v>
      </c>
      <c r="BW163" t="s">
        <v>150</v>
      </c>
      <c r="BX163">
        <v>0</v>
      </c>
      <c r="BY163">
        <v>3</v>
      </c>
      <c r="BZ163" t="s">
        <v>111</v>
      </c>
      <c r="CB163" s="2" t="s">
        <v>2947</v>
      </c>
      <c r="CC163" t="s">
        <v>1139</v>
      </c>
      <c r="CD163" t="s">
        <v>1130</v>
      </c>
      <c r="CE163" t="s">
        <v>140</v>
      </c>
      <c r="CF163" t="s">
        <v>117</v>
      </c>
      <c r="CG163" s="4">
        <v>96950</v>
      </c>
      <c r="CH163" s="3">
        <v>7.45</v>
      </c>
      <c r="CI163" s="3">
        <v>7.45</v>
      </c>
      <c r="CJ163" s="3">
        <v>11.18</v>
      </c>
      <c r="CK163" s="3">
        <v>11.18</v>
      </c>
      <c r="CL163" t="s">
        <v>131</v>
      </c>
      <c r="CM163" t="s">
        <v>1140</v>
      </c>
      <c r="CN163" t="s">
        <v>132</v>
      </c>
      <c r="CP163" t="s">
        <v>111</v>
      </c>
      <c r="CQ163" t="s">
        <v>133</v>
      </c>
      <c r="CR163" t="s">
        <v>111</v>
      </c>
      <c r="CS163" t="s">
        <v>133</v>
      </c>
      <c r="CT163" t="s">
        <v>133</v>
      </c>
      <c r="CU163" t="s">
        <v>133</v>
      </c>
      <c r="CV163" t="s">
        <v>134</v>
      </c>
      <c r="CW163" t="s">
        <v>1141</v>
      </c>
      <c r="CX163" s="5">
        <v>16702350561</v>
      </c>
      <c r="CY163" t="s">
        <v>1135</v>
      </c>
      <c r="CZ163" t="s">
        <v>358</v>
      </c>
      <c r="DA163" t="s">
        <v>133</v>
      </c>
      <c r="DB163" t="s">
        <v>111</v>
      </c>
    </row>
    <row r="164" spans="1:111" ht="15" customHeight="1" x14ac:dyDescent="0.35">
      <c r="A164" t="s">
        <v>2458</v>
      </c>
      <c r="B164" t="s">
        <v>137</v>
      </c>
      <c r="C164" s="1">
        <v>44434.035786574073</v>
      </c>
      <c r="D164" s="1">
        <v>44495</v>
      </c>
      <c r="E164" t="s">
        <v>110</v>
      </c>
      <c r="G164" t="s">
        <v>111</v>
      </c>
      <c r="H164" t="s">
        <v>111</v>
      </c>
      <c r="I164" t="s">
        <v>111</v>
      </c>
      <c r="J164" t="s">
        <v>2459</v>
      </c>
      <c r="L164" t="s">
        <v>2460</v>
      </c>
      <c r="N164" t="s">
        <v>140</v>
      </c>
      <c r="O164" t="s">
        <v>117</v>
      </c>
      <c r="P164" s="4">
        <v>96950</v>
      </c>
      <c r="Q164" t="s">
        <v>118</v>
      </c>
      <c r="S164" s="5">
        <v>16703227734</v>
      </c>
      <c r="U164">
        <v>561520</v>
      </c>
      <c r="V164" t="s">
        <v>120</v>
      </c>
      <c r="X164" t="s">
        <v>2461</v>
      </c>
      <c r="Y164" t="s">
        <v>2462</v>
      </c>
      <c r="Z164" t="s">
        <v>1674</v>
      </c>
      <c r="AA164" t="s">
        <v>168</v>
      </c>
      <c r="AB164" t="s">
        <v>2460</v>
      </c>
      <c r="AD164" t="s">
        <v>140</v>
      </c>
      <c r="AE164" t="s">
        <v>117</v>
      </c>
      <c r="AF164" s="4">
        <v>96950</v>
      </c>
      <c r="AG164" t="s">
        <v>118</v>
      </c>
      <c r="AI164" s="5">
        <v>16703227734</v>
      </c>
      <c r="AK164" t="s">
        <v>2463</v>
      </c>
      <c r="BC164" t="str">
        <f>"49-9071.00"</f>
        <v>49-9071.00</v>
      </c>
      <c r="BD164" t="s">
        <v>147</v>
      </c>
      <c r="BE164" t="s">
        <v>2464</v>
      </c>
      <c r="BF164" t="s">
        <v>2465</v>
      </c>
      <c r="BG164">
        <v>1</v>
      </c>
      <c r="BH164">
        <v>1</v>
      </c>
      <c r="BI164" s="1">
        <v>44470</v>
      </c>
      <c r="BJ164" s="1">
        <v>44834</v>
      </c>
      <c r="BK164" s="1">
        <v>44495</v>
      </c>
      <c r="BL164" s="1">
        <v>44834</v>
      </c>
      <c r="BM164">
        <v>35</v>
      </c>
      <c r="BN164">
        <v>0</v>
      </c>
      <c r="BO164">
        <v>7</v>
      </c>
      <c r="BP164">
        <v>7</v>
      </c>
      <c r="BQ164">
        <v>7</v>
      </c>
      <c r="BR164">
        <v>7</v>
      </c>
      <c r="BS164">
        <v>7</v>
      </c>
      <c r="BT164">
        <v>0</v>
      </c>
      <c r="BU164" t="str">
        <f>"8:00 AM"</f>
        <v>8:00 AM</v>
      </c>
      <c r="BV164" t="str">
        <f>"4:00 PM"</f>
        <v>4:00 PM</v>
      </c>
      <c r="BW164" t="s">
        <v>150</v>
      </c>
      <c r="BX164">
        <v>0</v>
      </c>
      <c r="BY164">
        <v>12</v>
      </c>
      <c r="BZ164" t="s">
        <v>111</v>
      </c>
      <c r="CB164" t="s">
        <v>2466</v>
      </c>
      <c r="CC164" t="s">
        <v>2467</v>
      </c>
      <c r="CE164" t="s">
        <v>140</v>
      </c>
      <c r="CF164" t="s">
        <v>117</v>
      </c>
      <c r="CG164" s="4">
        <v>96950</v>
      </c>
      <c r="CH164" s="3">
        <v>8.7200000000000006</v>
      </c>
      <c r="CI164" s="3">
        <v>12</v>
      </c>
      <c r="CJ164" s="3">
        <v>13.08</v>
      </c>
      <c r="CK164" s="3">
        <v>18</v>
      </c>
      <c r="CL164" t="s">
        <v>131</v>
      </c>
      <c r="CM164" t="s">
        <v>542</v>
      </c>
      <c r="CN164" t="s">
        <v>132</v>
      </c>
      <c r="CP164" t="s">
        <v>111</v>
      </c>
      <c r="CQ164" t="s">
        <v>133</v>
      </c>
      <c r="CR164" t="s">
        <v>111</v>
      </c>
      <c r="CS164" t="s">
        <v>133</v>
      </c>
      <c r="CT164" t="s">
        <v>134</v>
      </c>
      <c r="CU164" t="s">
        <v>133</v>
      </c>
      <c r="CV164" t="s">
        <v>134</v>
      </c>
      <c r="CW164" t="s">
        <v>2468</v>
      </c>
      <c r="CX164" s="5">
        <v>16703227734</v>
      </c>
      <c r="CY164" t="s">
        <v>2463</v>
      </c>
      <c r="CZ164" t="s">
        <v>134</v>
      </c>
      <c r="DA164" t="s">
        <v>133</v>
      </c>
      <c r="DB164" t="s">
        <v>111</v>
      </c>
    </row>
    <row r="165" spans="1:111" ht="15" customHeight="1" x14ac:dyDescent="0.35">
      <c r="A165" t="s">
        <v>2275</v>
      </c>
      <c r="B165" t="s">
        <v>137</v>
      </c>
      <c r="C165" s="1">
        <v>44434.370540856478</v>
      </c>
      <c r="D165" s="1">
        <v>44495</v>
      </c>
      <c r="E165" t="s">
        <v>199</v>
      </c>
      <c r="F165" s="1">
        <v>44468.833333333336</v>
      </c>
      <c r="G165" t="s">
        <v>111</v>
      </c>
      <c r="H165" t="s">
        <v>111</v>
      </c>
      <c r="I165" t="s">
        <v>111</v>
      </c>
      <c r="J165" t="s">
        <v>2081</v>
      </c>
      <c r="K165" t="s">
        <v>2082</v>
      </c>
      <c r="L165" t="s">
        <v>2083</v>
      </c>
      <c r="M165" t="s">
        <v>2084</v>
      </c>
      <c r="N165" t="s">
        <v>115</v>
      </c>
      <c r="O165" t="s">
        <v>117</v>
      </c>
      <c r="P165" s="4">
        <v>96950</v>
      </c>
      <c r="Q165" t="s">
        <v>118</v>
      </c>
      <c r="R165" t="s">
        <v>334</v>
      </c>
      <c r="S165" s="5">
        <v>16702344000</v>
      </c>
      <c r="U165">
        <v>561320</v>
      </c>
      <c r="V165" t="s">
        <v>120</v>
      </c>
      <c r="X165" t="s">
        <v>2085</v>
      </c>
      <c r="Y165" t="s">
        <v>2086</v>
      </c>
      <c r="Z165" t="s">
        <v>2087</v>
      </c>
      <c r="AA165" t="s">
        <v>606</v>
      </c>
      <c r="AB165" t="s">
        <v>2083</v>
      </c>
      <c r="AC165" t="s">
        <v>2088</v>
      </c>
      <c r="AD165" t="s">
        <v>115</v>
      </c>
      <c r="AE165" t="s">
        <v>117</v>
      </c>
      <c r="AF165" s="4">
        <v>96950</v>
      </c>
      <c r="AG165" t="s">
        <v>118</v>
      </c>
      <c r="AH165" t="s">
        <v>334</v>
      </c>
      <c r="AI165" s="5">
        <v>16702344000</v>
      </c>
      <c r="AK165" t="s">
        <v>341</v>
      </c>
      <c r="BC165" t="str">
        <f>"37-2012.00"</f>
        <v>37-2012.00</v>
      </c>
      <c r="BD165" t="s">
        <v>242</v>
      </c>
      <c r="BE165" t="s">
        <v>2089</v>
      </c>
      <c r="BF165" t="s">
        <v>242</v>
      </c>
      <c r="BG165">
        <v>10</v>
      </c>
      <c r="BH165">
        <v>10</v>
      </c>
      <c r="BI165" s="1">
        <v>44469</v>
      </c>
      <c r="BJ165" s="1">
        <v>44833</v>
      </c>
      <c r="BK165" s="1">
        <v>44495</v>
      </c>
      <c r="BL165" s="1">
        <v>44833</v>
      </c>
      <c r="BM165">
        <v>40</v>
      </c>
      <c r="BN165">
        <v>0</v>
      </c>
      <c r="BO165">
        <v>8</v>
      </c>
      <c r="BP165">
        <v>8</v>
      </c>
      <c r="BQ165">
        <v>8</v>
      </c>
      <c r="BR165">
        <v>8</v>
      </c>
      <c r="BS165">
        <v>8</v>
      </c>
      <c r="BT165">
        <v>0</v>
      </c>
      <c r="BU165" t="str">
        <f>"9:00 AM"</f>
        <v>9:00 AM</v>
      </c>
      <c r="BV165" t="str">
        <f>"5:00 PM"</f>
        <v>5:00 PM</v>
      </c>
      <c r="BW165" t="s">
        <v>150</v>
      </c>
      <c r="BX165">
        <v>3</v>
      </c>
      <c r="BY165">
        <v>3</v>
      </c>
      <c r="BZ165" t="s">
        <v>111</v>
      </c>
      <c r="CB165" t="s">
        <v>2090</v>
      </c>
      <c r="CC165" t="s">
        <v>2091</v>
      </c>
      <c r="CD165" t="s">
        <v>2092</v>
      </c>
      <c r="CE165" t="s">
        <v>140</v>
      </c>
      <c r="CF165" t="s">
        <v>117</v>
      </c>
      <c r="CG165" s="4">
        <v>96950</v>
      </c>
      <c r="CH165" s="3">
        <v>7.45</v>
      </c>
      <c r="CI165" s="3">
        <v>7.45</v>
      </c>
      <c r="CJ165" s="3">
        <v>11.18</v>
      </c>
      <c r="CK165" s="3">
        <v>11.18</v>
      </c>
      <c r="CL165" t="s">
        <v>131</v>
      </c>
      <c r="CM165" t="s">
        <v>134</v>
      </c>
      <c r="CN165" t="s">
        <v>132</v>
      </c>
      <c r="CP165" t="s">
        <v>111</v>
      </c>
      <c r="CQ165" t="s">
        <v>133</v>
      </c>
      <c r="CR165" t="s">
        <v>111</v>
      </c>
      <c r="CS165" t="s">
        <v>133</v>
      </c>
      <c r="CT165" t="s">
        <v>133</v>
      </c>
      <c r="CU165" t="s">
        <v>133</v>
      </c>
      <c r="CV165" t="s">
        <v>134</v>
      </c>
      <c r="CW165" t="s">
        <v>2093</v>
      </c>
      <c r="CX165" s="5">
        <v>16702344000</v>
      </c>
      <c r="CY165" t="s">
        <v>341</v>
      </c>
      <c r="CZ165" t="s">
        <v>134</v>
      </c>
      <c r="DA165" t="s">
        <v>133</v>
      </c>
      <c r="DB165" t="s">
        <v>111</v>
      </c>
    </row>
    <row r="166" spans="1:111" ht="15" customHeight="1" x14ac:dyDescent="0.35">
      <c r="A166" t="s">
        <v>430</v>
      </c>
      <c r="B166" t="s">
        <v>137</v>
      </c>
      <c r="C166" s="1">
        <v>44437.997173495372</v>
      </c>
      <c r="D166" s="1">
        <v>44495</v>
      </c>
      <c r="E166" t="s">
        <v>110</v>
      </c>
      <c r="G166" t="s">
        <v>111</v>
      </c>
      <c r="H166" t="s">
        <v>111</v>
      </c>
      <c r="I166" t="s">
        <v>111</v>
      </c>
      <c r="J166" t="s">
        <v>431</v>
      </c>
      <c r="K166" t="s">
        <v>431</v>
      </c>
      <c r="L166" t="s">
        <v>432</v>
      </c>
      <c r="M166" t="s">
        <v>433</v>
      </c>
      <c r="N166" t="s">
        <v>434</v>
      </c>
      <c r="O166" t="s">
        <v>117</v>
      </c>
      <c r="P166" s="4">
        <v>96950</v>
      </c>
      <c r="Q166" t="s">
        <v>118</v>
      </c>
      <c r="S166" s="5">
        <v>16703234987</v>
      </c>
      <c r="U166">
        <v>713930</v>
      </c>
      <c r="V166" t="s">
        <v>120</v>
      </c>
      <c r="X166" t="s">
        <v>435</v>
      </c>
      <c r="Y166" t="s">
        <v>436</v>
      </c>
      <c r="AA166" t="s">
        <v>168</v>
      </c>
      <c r="AB166" t="s">
        <v>432</v>
      </c>
      <c r="AC166" t="s">
        <v>433</v>
      </c>
      <c r="AD166" t="s">
        <v>434</v>
      </c>
      <c r="AE166" t="s">
        <v>117</v>
      </c>
      <c r="AF166" s="4">
        <v>96950</v>
      </c>
      <c r="AG166" t="s">
        <v>118</v>
      </c>
      <c r="AI166" s="5">
        <v>16703234987</v>
      </c>
      <c r="AK166" t="s">
        <v>437</v>
      </c>
      <c r="AL166" t="s">
        <v>186</v>
      </c>
      <c r="AM166" t="s">
        <v>438</v>
      </c>
      <c r="AN166" t="s">
        <v>439</v>
      </c>
      <c r="AP166" t="s">
        <v>440</v>
      </c>
      <c r="AQ166" t="s">
        <v>441</v>
      </c>
      <c r="AR166" t="s">
        <v>442</v>
      </c>
      <c r="AS166" t="s">
        <v>117</v>
      </c>
      <c r="AT166" s="4">
        <v>96950</v>
      </c>
      <c r="AU166" t="s">
        <v>118</v>
      </c>
      <c r="AW166" s="5">
        <v>16702857505</v>
      </c>
      <c r="AY166" t="s">
        <v>443</v>
      </c>
      <c r="AZ166" t="s">
        <v>444</v>
      </c>
      <c r="BC166" t="str">
        <f>"49-3051.00"</f>
        <v>49-3051.00</v>
      </c>
      <c r="BD166" t="s">
        <v>445</v>
      </c>
      <c r="BE166" t="s">
        <v>446</v>
      </c>
      <c r="BF166" t="s">
        <v>447</v>
      </c>
      <c r="BG166">
        <v>1</v>
      </c>
      <c r="BH166">
        <v>1</v>
      </c>
      <c r="BI166" s="1">
        <v>44470</v>
      </c>
      <c r="BJ166" s="1">
        <v>44834</v>
      </c>
      <c r="BK166" s="1">
        <v>44495</v>
      </c>
      <c r="BL166" s="1">
        <v>44834</v>
      </c>
      <c r="BM166">
        <v>40</v>
      </c>
      <c r="BN166">
        <v>0</v>
      </c>
      <c r="BO166">
        <v>8</v>
      </c>
      <c r="BP166">
        <v>8</v>
      </c>
      <c r="BQ166">
        <v>8</v>
      </c>
      <c r="BR166">
        <v>8</v>
      </c>
      <c r="BS166">
        <v>8</v>
      </c>
      <c r="BT166">
        <v>0</v>
      </c>
      <c r="BU166" t="str">
        <f>"8:00 AM"</f>
        <v>8:00 AM</v>
      </c>
      <c r="BV166" t="str">
        <f>"5:00 PM"</f>
        <v>5:00 PM</v>
      </c>
      <c r="BW166" t="s">
        <v>150</v>
      </c>
      <c r="BX166">
        <v>6</v>
      </c>
      <c r="BY166">
        <v>24</v>
      </c>
      <c r="BZ166" t="s">
        <v>111</v>
      </c>
      <c r="CB166" s="2" t="s">
        <v>448</v>
      </c>
      <c r="CC166" t="s">
        <v>432</v>
      </c>
      <c r="CD166" t="s">
        <v>433</v>
      </c>
      <c r="CE166" t="s">
        <v>434</v>
      </c>
      <c r="CF166" t="s">
        <v>117</v>
      </c>
      <c r="CG166" s="4">
        <v>96950</v>
      </c>
      <c r="CH166" s="3">
        <v>10.1</v>
      </c>
      <c r="CI166" s="3">
        <v>10.1</v>
      </c>
      <c r="CJ166" s="3">
        <v>15.15</v>
      </c>
      <c r="CK166" s="3">
        <v>15.15</v>
      </c>
      <c r="CL166" t="s">
        <v>131</v>
      </c>
      <c r="CM166" t="s">
        <v>449</v>
      </c>
      <c r="CN166" t="s">
        <v>132</v>
      </c>
      <c r="CP166" t="s">
        <v>111</v>
      </c>
      <c r="CQ166" t="s">
        <v>133</v>
      </c>
      <c r="CR166" t="s">
        <v>111</v>
      </c>
      <c r="CS166" t="s">
        <v>133</v>
      </c>
      <c r="CT166" t="s">
        <v>134</v>
      </c>
      <c r="CU166" t="s">
        <v>133</v>
      </c>
      <c r="CV166" t="s">
        <v>134</v>
      </c>
      <c r="CW166" t="s">
        <v>450</v>
      </c>
      <c r="CX166" s="5" t="s">
        <v>134</v>
      </c>
      <c r="CY166" t="s">
        <v>437</v>
      </c>
      <c r="CZ166" t="s">
        <v>451</v>
      </c>
      <c r="DA166" t="s">
        <v>133</v>
      </c>
      <c r="DB166" t="s">
        <v>111</v>
      </c>
    </row>
    <row r="167" spans="1:111" ht="15" customHeight="1" x14ac:dyDescent="0.35">
      <c r="A167" t="s">
        <v>1867</v>
      </c>
      <c r="B167" t="s">
        <v>137</v>
      </c>
      <c r="C167" s="1">
        <v>44438.073960648151</v>
      </c>
      <c r="D167" s="1">
        <v>44495</v>
      </c>
      <c r="E167" t="s">
        <v>110</v>
      </c>
      <c r="G167" t="s">
        <v>111</v>
      </c>
      <c r="H167" t="s">
        <v>111</v>
      </c>
      <c r="I167" t="s">
        <v>111</v>
      </c>
      <c r="J167" t="s">
        <v>1512</v>
      </c>
      <c r="L167" t="s">
        <v>1513</v>
      </c>
      <c r="N167" t="s">
        <v>140</v>
      </c>
      <c r="O167" t="s">
        <v>117</v>
      </c>
      <c r="P167" s="4">
        <v>96950</v>
      </c>
      <c r="Q167" t="s">
        <v>118</v>
      </c>
      <c r="R167" t="s">
        <v>134</v>
      </c>
      <c r="S167" s="5">
        <v>16702342440</v>
      </c>
      <c r="U167">
        <v>23622</v>
      </c>
      <c r="V167" t="s">
        <v>120</v>
      </c>
      <c r="X167" t="s">
        <v>1514</v>
      </c>
      <c r="Y167" t="s">
        <v>498</v>
      </c>
      <c r="Z167" t="s">
        <v>1515</v>
      </c>
      <c r="AA167" t="s">
        <v>922</v>
      </c>
      <c r="AB167" t="s">
        <v>1513</v>
      </c>
      <c r="AD167" t="s">
        <v>140</v>
      </c>
      <c r="AE167" t="s">
        <v>117</v>
      </c>
      <c r="AF167" s="4">
        <v>96950</v>
      </c>
      <c r="AG167" t="s">
        <v>118</v>
      </c>
      <c r="AH167" t="s">
        <v>134</v>
      </c>
      <c r="AI167" s="5">
        <v>16702342440</v>
      </c>
      <c r="AK167" t="s">
        <v>1516</v>
      </c>
      <c r="AL167" t="s">
        <v>962</v>
      </c>
      <c r="AM167" t="s">
        <v>963</v>
      </c>
      <c r="AN167" t="s">
        <v>964</v>
      </c>
      <c r="AO167" t="s">
        <v>965</v>
      </c>
      <c r="AP167" t="s">
        <v>966</v>
      </c>
      <c r="AQ167" t="s">
        <v>277</v>
      </c>
      <c r="AR167" t="s">
        <v>140</v>
      </c>
      <c r="AS167" t="s">
        <v>117</v>
      </c>
      <c r="AT167" s="4">
        <v>96950</v>
      </c>
      <c r="AU167" t="s">
        <v>118</v>
      </c>
      <c r="AV167" t="s">
        <v>134</v>
      </c>
      <c r="AW167" s="5">
        <v>16702331209</v>
      </c>
      <c r="AX167" t="s">
        <v>134</v>
      </c>
      <c r="AY167" t="s">
        <v>967</v>
      </c>
      <c r="AZ167" t="s">
        <v>968</v>
      </c>
      <c r="BA167" t="s">
        <v>117</v>
      </c>
      <c r="BB167" t="s">
        <v>969</v>
      </c>
      <c r="BC167" t="str">
        <f>"49-3021.00"</f>
        <v>49-3021.00</v>
      </c>
      <c r="BD167" t="s">
        <v>226</v>
      </c>
      <c r="BE167" t="s">
        <v>1868</v>
      </c>
      <c r="BF167" t="s">
        <v>1869</v>
      </c>
      <c r="BG167">
        <v>1</v>
      </c>
      <c r="BH167">
        <v>1</v>
      </c>
      <c r="BI167" s="1">
        <v>44470</v>
      </c>
      <c r="BJ167" s="1">
        <v>44834</v>
      </c>
      <c r="BK167" s="1">
        <v>44495</v>
      </c>
      <c r="BL167" s="1">
        <v>44834</v>
      </c>
      <c r="BM167">
        <v>40</v>
      </c>
      <c r="BN167">
        <v>0</v>
      </c>
      <c r="BO167">
        <v>8</v>
      </c>
      <c r="BP167">
        <v>8</v>
      </c>
      <c r="BQ167">
        <v>8</v>
      </c>
      <c r="BR167">
        <v>8</v>
      </c>
      <c r="BS167">
        <v>8</v>
      </c>
      <c r="BT167">
        <v>0</v>
      </c>
      <c r="BU167" t="str">
        <f>"8:00 AM"</f>
        <v>8:00 AM</v>
      </c>
      <c r="BV167" t="str">
        <f>"5:00 PM"</f>
        <v>5:00 PM</v>
      </c>
      <c r="BW167" t="s">
        <v>150</v>
      </c>
      <c r="BX167">
        <v>0</v>
      </c>
      <c r="BY167">
        <v>12</v>
      </c>
      <c r="BZ167" t="s">
        <v>111</v>
      </c>
      <c r="CB167" t="s">
        <v>1870</v>
      </c>
      <c r="CC167" t="s">
        <v>1520</v>
      </c>
      <c r="CE167" t="s">
        <v>140</v>
      </c>
      <c r="CF167" t="s">
        <v>117</v>
      </c>
      <c r="CG167" s="4">
        <v>96950</v>
      </c>
      <c r="CH167" s="3">
        <v>9.07</v>
      </c>
      <c r="CI167" s="3">
        <v>9.07</v>
      </c>
      <c r="CJ167" s="3">
        <v>13.61</v>
      </c>
      <c r="CK167" s="3">
        <v>13.61</v>
      </c>
      <c r="CL167" t="s">
        <v>131</v>
      </c>
      <c r="CM167" t="s">
        <v>134</v>
      </c>
      <c r="CN167" t="s">
        <v>132</v>
      </c>
      <c r="CP167" t="s">
        <v>111</v>
      </c>
      <c r="CQ167" t="s">
        <v>133</v>
      </c>
      <c r="CR167" t="s">
        <v>111</v>
      </c>
      <c r="CS167" t="s">
        <v>133</v>
      </c>
      <c r="CT167" t="s">
        <v>134</v>
      </c>
      <c r="CU167" t="s">
        <v>133</v>
      </c>
      <c r="CV167" t="s">
        <v>134</v>
      </c>
      <c r="CW167" t="s">
        <v>134</v>
      </c>
      <c r="CX167" s="5">
        <v>16702342440</v>
      </c>
      <c r="CY167" t="s">
        <v>1521</v>
      </c>
      <c r="CZ167" t="s">
        <v>134</v>
      </c>
      <c r="DA167" t="s">
        <v>133</v>
      </c>
      <c r="DB167" t="s">
        <v>111</v>
      </c>
      <c r="DC167" t="s">
        <v>963</v>
      </c>
      <c r="DD167" t="s">
        <v>964</v>
      </c>
      <c r="DE167" t="s">
        <v>975</v>
      </c>
      <c r="DF167" t="s">
        <v>968</v>
      </c>
      <c r="DG167" t="s">
        <v>967</v>
      </c>
    </row>
    <row r="168" spans="1:111" ht="15" customHeight="1" x14ac:dyDescent="0.35">
      <c r="A168" t="s">
        <v>2357</v>
      </c>
      <c r="B168" t="s">
        <v>137</v>
      </c>
      <c r="C168" s="1">
        <v>44439.365525000001</v>
      </c>
      <c r="D168" s="1">
        <v>44495</v>
      </c>
      <c r="E168" t="s">
        <v>199</v>
      </c>
      <c r="F168" s="1">
        <v>44468.833333333336</v>
      </c>
      <c r="G168" t="s">
        <v>111</v>
      </c>
      <c r="H168" t="s">
        <v>111</v>
      </c>
      <c r="I168" t="s">
        <v>111</v>
      </c>
      <c r="J168" t="s">
        <v>2358</v>
      </c>
      <c r="K168" t="s">
        <v>2359</v>
      </c>
      <c r="L168" t="s">
        <v>2360</v>
      </c>
      <c r="M168" t="s">
        <v>2361</v>
      </c>
      <c r="N168" t="s">
        <v>140</v>
      </c>
      <c r="O168" t="s">
        <v>117</v>
      </c>
      <c r="P168" s="4">
        <v>96950</v>
      </c>
      <c r="Q168" t="s">
        <v>118</v>
      </c>
      <c r="S168" s="5">
        <v>16702348286</v>
      </c>
      <c r="U168">
        <v>32311</v>
      </c>
      <c r="V168" t="s">
        <v>120</v>
      </c>
      <c r="X168" t="s">
        <v>2362</v>
      </c>
      <c r="Y168" t="s">
        <v>2363</v>
      </c>
      <c r="Z168" t="s">
        <v>2364</v>
      </c>
      <c r="AA168" t="s">
        <v>573</v>
      </c>
      <c r="AB168" t="s">
        <v>2365</v>
      </c>
      <c r="AC168" t="s">
        <v>2366</v>
      </c>
      <c r="AD168" t="s">
        <v>140</v>
      </c>
      <c r="AE168" t="s">
        <v>117</v>
      </c>
      <c r="AF168" s="4">
        <v>96950</v>
      </c>
      <c r="AG168" t="s">
        <v>118</v>
      </c>
      <c r="AI168" s="5">
        <v>16702348286</v>
      </c>
      <c r="AK168" t="s">
        <v>2367</v>
      </c>
      <c r="BC168" t="str">
        <f>"43-9071.00"</f>
        <v>43-9071.00</v>
      </c>
      <c r="BD168" t="s">
        <v>2368</v>
      </c>
      <c r="BE168" t="s">
        <v>2369</v>
      </c>
      <c r="BF168" t="s">
        <v>2370</v>
      </c>
      <c r="BG168">
        <v>1</v>
      </c>
      <c r="BH168">
        <v>1</v>
      </c>
      <c r="BI168" s="1">
        <v>44470</v>
      </c>
      <c r="BJ168" s="1">
        <v>44834</v>
      </c>
      <c r="BK168" s="1">
        <v>44495</v>
      </c>
      <c r="BL168" s="1">
        <v>44834</v>
      </c>
      <c r="BM168">
        <v>40</v>
      </c>
      <c r="BN168">
        <v>0</v>
      </c>
      <c r="BO168">
        <v>8</v>
      </c>
      <c r="BP168">
        <v>8</v>
      </c>
      <c r="BQ168">
        <v>8</v>
      </c>
      <c r="BR168">
        <v>8</v>
      </c>
      <c r="BS168">
        <v>8</v>
      </c>
      <c r="BT168">
        <v>0</v>
      </c>
      <c r="BU168" t="str">
        <f>"9:00 PM"</f>
        <v>9:00 PM</v>
      </c>
      <c r="BV168" t="str">
        <f>"5:00 PM"</f>
        <v>5:00 PM</v>
      </c>
      <c r="BW168" t="s">
        <v>150</v>
      </c>
      <c r="BX168">
        <v>0</v>
      </c>
      <c r="BY168">
        <v>12</v>
      </c>
      <c r="BZ168" t="s">
        <v>111</v>
      </c>
      <c r="CB168" t="s">
        <v>2371</v>
      </c>
      <c r="CC168" t="s">
        <v>2372</v>
      </c>
      <c r="CE168" t="s">
        <v>140</v>
      </c>
      <c r="CF168" t="s">
        <v>117</v>
      </c>
      <c r="CG168" s="4">
        <v>96950</v>
      </c>
      <c r="CH168" s="3">
        <v>11.88</v>
      </c>
      <c r="CI168" s="3">
        <v>11.88</v>
      </c>
      <c r="CJ168" s="3">
        <v>17.82</v>
      </c>
      <c r="CK168" s="3">
        <v>17.82</v>
      </c>
      <c r="CL168" t="s">
        <v>131</v>
      </c>
      <c r="CM168" t="s">
        <v>990</v>
      </c>
      <c r="CN168" t="s">
        <v>132</v>
      </c>
      <c r="CP168" t="s">
        <v>111</v>
      </c>
      <c r="CQ168" t="s">
        <v>133</v>
      </c>
      <c r="CR168" t="s">
        <v>111</v>
      </c>
      <c r="CS168" t="s">
        <v>133</v>
      </c>
      <c r="CT168" t="s">
        <v>134</v>
      </c>
      <c r="CU168" t="s">
        <v>133</v>
      </c>
      <c r="CV168" t="s">
        <v>134</v>
      </c>
      <c r="CW168" t="s">
        <v>377</v>
      </c>
      <c r="CX168" s="5">
        <v>2348286</v>
      </c>
      <c r="CY168" t="s">
        <v>2367</v>
      </c>
      <c r="CZ168" t="s">
        <v>134</v>
      </c>
      <c r="DA168" t="s">
        <v>133</v>
      </c>
      <c r="DB168" t="s">
        <v>111</v>
      </c>
    </row>
    <row r="169" spans="1:111" ht="15" customHeight="1" x14ac:dyDescent="0.35">
      <c r="A169" t="s">
        <v>2572</v>
      </c>
      <c r="B169" t="s">
        <v>137</v>
      </c>
      <c r="C169" s="1">
        <v>44453.177500810183</v>
      </c>
      <c r="D169" s="1">
        <v>44495</v>
      </c>
      <c r="E169" t="s">
        <v>110</v>
      </c>
      <c r="G169" t="s">
        <v>111</v>
      </c>
      <c r="H169" t="s">
        <v>111</v>
      </c>
      <c r="I169" t="s">
        <v>111</v>
      </c>
      <c r="J169" t="s">
        <v>2573</v>
      </c>
      <c r="K169" t="s">
        <v>2574</v>
      </c>
      <c r="L169" t="s">
        <v>2575</v>
      </c>
      <c r="M169" t="s">
        <v>2377</v>
      </c>
      <c r="N169" t="s">
        <v>140</v>
      </c>
      <c r="O169" t="s">
        <v>117</v>
      </c>
      <c r="P169" s="4">
        <v>96950</v>
      </c>
      <c r="Q169" t="s">
        <v>118</v>
      </c>
      <c r="S169" s="5">
        <v>16702346485</v>
      </c>
      <c r="U169">
        <v>812112</v>
      </c>
      <c r="V169" t="s">
        <v>120</v>
      </c>
      <c r="X169" t="s">
        <v>2126</v>
      </c>
      <c r="Y169" t="s">
        <v>2378</v>
      </c>
      <c r="Z169" t="s">
        <v>2379</v>
      </c>
      <c r="AA169" t="s">
        <v>338</v>
      </c>
      <c r="AB169" t="s">
        <v>2576</v>
      </c>
      <c r="AC169" t="s">
        <v>2377</v>
      </c>
      <c r="AD169" t="s">
        <v>140</v>
      </c>
      <c r="AE169" t="s">
        <v>117</v>
      </c>
      <c r="AF169" s="4">
        <v>96950</v>
      </c>
      <c r="AG169" t="s">
        <v>118</v>
      </c>
      <c r="AI169" s="5">
        <v>16702346485</v>
      </c>
      <c r="AK169" t="s">
        <v>2381</v>
      </c>
      <c r="BC169" t="str">
        <f>"39-5012.00"</f>
        <v>39-5012.00</v>
      </c>
      <c r="BD169" t="s">
        <v>539</v>
      </c>
      <c r="BE169" t="s">
        <v>2577</v>
      </c>
      <c r="BF169" t="s">
        <v>2578</v>
      </c>
      <c r="BG169">
        <v>3</v>
      </c>
      <c r="BH169">
        <v>3</v>
      </c>
      <c r="BI169" s="1">
        <v>44470</v>
      </c>
      <c r="BJ169" s="1">
        <v>44834</v>
      </c>
      <c r="BK169" s="1">
        <v>44495</v>
      </c>
      <c r="BL169" s="1">
        <v>44834</v>
      </c>
      <c r="BM169">
        <v>35</v>
      </c>
      <c r="BN169">
        <v>7</v>
      </c>
      <c r="BO169">
        <v>0</v>
      </c>
      <c r="BP169">
        <v>0</v>
      </c>
      <c r="BQ169">
        <v>7</v>
      </c>
      <c r="BR169">
        <v>7</v>
      </c>
      <c r="BS169">
        <v>7</v>
      </c>
      <c r="BT169">
        <v>7</v>
      </c>
      <c r="BU169" t="str">
        <f>"11:00 AM"</f>
        <v>11:00 AM</v>
      </c>
      <c r="BV169" t="str">
        <f>"7:00 PM"</f>
        <v>7:00 PM</v>
      </c>
      <c r="BW169" t="s">
        <v>150</v>
      </c>
      <c r="BX169">
        <v>0</v>
      </c>
      <c r="BY169">
        <v>12</v>
      </c>
      <c r="BZ169" t="s">
        <v>111</v>
      </c>
      <c r="CB169" t="s">
        <v>134</v>
      </c>
      <c r="CC169" t="s">
        <v>2380</v>
      </c>
      <c r="CD169" t="s">
        <v>2579</v>
      </c>
      <c r="CE169" t="s">
        <v>140</v>
      </c>
      <c r="CF169" t="s">
        <v>117</v>
      </c>
      <c r="CG169" s="4">
        <v>96950</v>
      </c>
      <c r="CH169" s="3">
        <v>8.08</v>
      </c>
      <c r="CI169" s="3">
        <v>8.08</v>
      </c>
      <c r="CJ169" s="3">
        <v>12.12</v>
      </c>
      <c r="CK169" s="3">
        <v>12.12</v>
      </c>
      <c r="CL169" t="s">
        <v>131</v>
      </c>
      <c r="CM169" t="s">
        <v>119</v>
      </c>
      <c r="CN169" t="s">
        <v>132</v>
      </c>
      <c r="CP169" t="s">
        <v>111</v>
      </c>
      <c r="CQ169" t="s">
        <v>133</v>
      </c>
      <c r="CR169" t="s">
        <v>111</v>
      </c>
      <c r="CS169" t="s">
        <v>133</v>
      </c>
      <c r="CT169" t="s">
        <v>134</v>
      </c>
      <c r="CU169" t="s">
        <v>133</v>
      </c>
      <c r="CV169" t="s">
        <v>134</v>
      </c>
      <c r="CW169" t="s">
        <v>670</v>
      </c>
      <c r="CX169" s="5">
        <v>16702346485</v>
      </c>
      <c r="CY169" t="s">
        <v>2381</v>
      </c>
      <c r="CZ169" t="s">
        <v>358</v>
      </c>
      <c r="DA169" t="s">
        <v>133</v>
      </c>
      <c r="DB169" t="s">
        <v>111</v>
      </c>
    </row>
    <row r="170" spans="1:111" ht="15" customHeight="1" x14ac:dyDescent="0.35">
      <c r="A170" t="s">
        <v>2693</v>
      </c>
      <c r="B170" t="s">
        <v>137</v>
      </c>
      <c r="C170" s="1">
        <v>44460.345618749998</v>
      </c>
      <c r="D170" s="1">
        <v>44495</v>
      </c>
      <c r="E170" t="s">
        <v>110</v>
      </c>
      <c r="G170" t="s">
        <v>133</v>
      </c>
      <c r="H170" t="s">
        <v>111</v>
      </c>
      <c r="I170" t="s">
        <v>111</v>
      </c>
      <c r="J170" t="s">
        <v>2694</v>
      </c>
      <c r="K170" t="s">
        <v>2695</v>
      </c>
      <c r="L170" t="s">
        <v>2696</v>
      </c>
      <c r="M170" t="s">
        <v>2366</v>
      </c>
      <c r="N170" t="s">
        <v>140</v>
      </c>
      <c r="O170" t="s">
        <v>117</v>
      </c>
      <c r="P170" s="4">
        <v>96950</v>
      </c>
      <c r="Q170" t="s">
        <v>118</v>
      </c>
      <c r="R170" t="s">
        <v>117</v>
      </c>
      <c r="S170" s="5">
        <v>16702351024</v>
      </c>
      <c r="U170">
        <v>81121</v>
      </c>
      <c r="V170" t="s">
        <v>120</v>
      </c>
      <c r="X170" t="s">
        <v>1983</v>
      </c>
      <c r="Y170" t="s">
        <v>2697</v>
      </c>
      <c r="Z170" t="s">
        <v>2698</v>
      </c>
      <c r="AA170" t="s">
        <v>168</v>
      </c>
      <c r="AB170" t="s">
        <v>2696</v>
      </c>
      <c r="AC170" t="s">
        <v>2366</v>
      </c>
      <c r="AD170" t="s">
        <v>140</v>
      </c>
      <c r="AE170" t="s">
        <v>117</v>
      </c>
      <c r="AF170" s="4">
        <v>96950</v>
      </c>
      <c r="AG170" t="s">
        <v>118</v>
      </c>
      <c r="AH170" t="s">
        <v>117</v>
      </c>
      <c r="AI170" s="5">
        <v>16702351024</v>
      </c>
      <c r="AK170" t="s">
        <v>2699</v>
      </c>
      <c r="BC170" t="str">
        <f>"13-2082.00"</f>
        <v>13-2082.00</v>
      </c>
      <c r="BD170" t="s">
        <v>2700</v>
      </c>
      <c r="BE170" t="s">
        <v>2701</v>
      </c>
      <c r="BF170" t="s">
        <v>2702</v>
      </c>
      <c r="BG170">
        <v>1</v>
      </c>
      <c r="BH170">
        <v>1</v>
      </c>
      <c r="BI170" s="1">
        <v>44470</v>
      </c>
      <c r="BJ170" s="1">
        <v>44834</v>
      </c>
      <c r="BK170" s="1">
        <v>44495</v>
      </c>
      <c r="BL170" s="1">
        <v>44834</v>
      </c>
      <c r="BM170">
        <v>35</v>
      </c>
      <c r="BN170">
        <v>0</v>
      </c>
      <c r="BO170">
        <v>7</v>
      </c>
      <c r="BP170">
        <v>7</v>
      </c>
      <c r="BQ170">
        <v>7</v>
      </c>
      <c r="BR170">
        <v>7</v>
      </c>
      <c r="BS170">
        <v>7</v>
      </c>
      <c r="BT170">
        <v>0</v>
      </c>
      <c r="BU170" t="str">
        <f>"8:00 AM"</f>
        <v>8:00 AM</v>
      </c>
      <c r="BV170" t="str">
        <f>"4:00 PM"</f>
        <v>4:00 PM</v>
      </c>
      <c r="BW170" t="s">
        <v>150</v>
      </c>
      <c r="BX170">
        <v>0</v>
      </c>
      <c r="BY170">
        <v>12</v>
      </c>
      <c r="BZ170" t="s">
        <v>111</v>
      </c>
      <c r="CB170" t="s">
        <v>2703</v>
      </c>
      <c r="CC170" t="s">
        <v>2704</v>
      </c>
      <c r="CD170" t="s">
        <v>2366</v>
      </c>
      <c r="CE170" t="s">
        <v>140</v>
      </c>
      <c r="CF170" t="s">
        <v>117</v>
      </c>
      <c r="CG170" s="4">
        <v>96950</v>
      </c>
      <c r="CH170" s="3">
        <v>11.65</v>
      </c>
      <c r="CI170" s="3">
        <v>12</v>
      </c>
      <c r="CJ170" s="3">
        <v>0</v>
      </c>
      <c r="CK170" s="3">
        <v>0</v>
      </c>
      <c r="CL170" t="s">
        <v>131</v>
      </c>
      <c r="CM170" t="s">
        <v>134</v>
      </c>
      <c r="CN170" t="s">
        <v>579</v>
      </c>
      <c r="CP170" t="s">
        <v>111</v>
      </c>
      <c r="CQ170" t="s">
        <v>133</v>
      </c>
      <c r="CR170" t="s">
        <v>133</v>
      </c>
      <c r="CS170" t="s">
        <v>111</v>
      </c>
      <c r="CT170" t="s">
        <v>134</v>
      </c>
      <c r="CU170" t="s">
        <v>133</v>
      </c>
      <c r="CV170" t="s">
        <v>134</v>
      </c>
      <c r="CW170" t="s">
        <v>580</v>
      </c>
      <c r="CX170" s="5">
        <v>16702351024</v>
      </c>
      <c r="CY170" t="s">
        <v>2699</v>
      </c>
      <c r="CZ170" t="s">
        <v>134</v>
      </c>
      <c r="DA170" t="s">
        <v>133</v>
      </c>
      <c r="DB170" t="s">
        <v>111</v>
      </c>
    </row>
    <row r="171" spans="1:111" ht="15" customHeight="1" x14ac:dyDescent="0.35">
      <c r="A171" t="s">
        <v>274</v>
      </c>
      <c r="B171" t="s">
        <v>137</v>
      </c>
      <c r="C171" s="1">
        <v>44461.147405324074</v>
      </c>
      <c r="D171" s="1">
        <v>44495</v>
      </c>
      <c r="E171" t="s">
        <v>110</v>
      </c>
      <c r="G171" t="s">
        <v>111</v>
      </c>
      <c r="H171" t="s">
        <v>111</v>
      </c>
      <c r="I171" t="s">
        <v>111</v>
      </c>
      <c r="J171" t="s">
        <v>275</v>
      </c>
      <c r="L171" t="s">
        <v>276</v>
      </c>
      <c r="M171" t="s">
        <v>140</v>
      </c>
      <c r="N171" t="s">
        <v>277</v>
      </c>
      <c r="O171" t="s">
        <v>117</v>
      </c>
      <c r="P171" s="4">
        <v>96950</v>
      </c>
      <c r="Q171" t="s">
        <v>118</v>
      </c>
      <c r="R171" t="s">
        <v>134</v>
      </c>
      <c r="S171" s="5">
        <v>16702333839</v>
      </c>
      <c r="U171">
        <v>561311</v>
      </c>
      <c r="V171" t="s">
        <v>120</v>
      </c>
      <c r="X171" t="s">
        <v>278</v>
      </c>
      <c r="Y171" t="s">
        <v>279</v>
      </c>
      <c r="Z171" t="s">
        <v>280</v>
      </c>
      <c r="AA171" t="s">
        <v>281</v>
      </c>
      <c r="AB171" t="s">
        <v>282</v>
      </c>
      <c r="AC171" t="s">
        <v>140</v>
      </c>
      <c r="AD171" t="s">
        <v>277</v>
      </c>
      <c r="AE171" t="s">
        <v>117</v>
      </c>
      <c r="AF171" s="4">
        <v>96950</v>
      </c>
      <c r="AG171" t="s">
        <v>118</v>
      </c>
      <c r="AH171" t="s">
        <v>134</v>
      </c>
      <c r="AI171" s="5">
        <v>16702333839</v>
      </c>
      <c r="AK171" t="s">
        <v>283</v>
      </c>
      <c r="BC171" t="str">
        <f>"37-2011.00"</f>
        <v>37-2011.00</v>
      </c>
      <c r="BD171" t="s">
        <v>284</v>
      </c>
      <c r="BE171" t="s">
        <v>285</v>
      </c>
      <c r="BF171" t="s">
        <v>286</v>
      </c>
      <c r="BG171">
        <v>20</v>
      </c>
      <c r="BH171">
        <v>20</v>
      </c>
      <c r="BI171" s="1">
        <v>44470</v>
      </c>
      <c r="BJ171" s="1">
        <v>44834</v>
      </c>
      <c r="BK171" s="1">
        <v>44495</v>
      </c>
      <c r="BL171" s="1">
        <v>44834</v>
      </c>
      <c r="BM171">
        <v>35</v>
      </c>
      <c r="BN171">
        <v>0</v>
      </c>
      <c r="BO171">
        <v>7</v>
      </c>
      <c r="BP171">
        <v>7</v>
      </c>
      <c r="BQ171">
        <v>7</v>
      </c>
      <c r="BR171">
        <v>7</v>
      </c>
      <c r="BS171">
        <v>7</v>
      </c>
      <c r="BT171">
        <v>0</v>
      </c>
      <c r="BU171" t="str">
        <f>"6:00 AM"</f>
        <v>6:00 AM</v>
      </c>
      <c r="BV171" t="str">
        <f>"2:00 PM"</f>
        <v>2:00 PM</v>
      </c>
      <c r="BW171" t="s">
        <v>150</v>
      </c>
      <c r="BX171">
        <v>0</v>
      </c>
      <c r="BY171">
        <v>12</v>
      </c>
      <c r="BZ171" t="s">
        <v>111</v>
      </c>
      <c r="CB171" t="s">
        <v>287</v>
      </c>
      <c r="CC171" t="s">
        <v>288</v>
      </c>
      <c r="CD171" t="s">
        <v>277</v>
      </c>
      <c r="CE171" t="s">
        <v>140</v>
      </c>
      <c r="CG171" s="4">
        <v>96950</v>
      </c>
      <c r="CH171" s="3">
        <v>8.0500000000000007</v>
      </c>
      <c r="CI171" s="3">
        <v>8.0500000000000007</v>
      </c>
      <c r="CJ171" s="3">
        <v>12.07</v>
      </c>
      <c r="CK171" s="3">
        <v>12.07</v>
      </c>
      <c r="CL171" t="s">
        <v>131</v>
      </c>
      <c r="CM171" t="s">
        <v>289</v>
      </c>
      <c r="CN171" t="s">
        <v>132</v>
      </c>
      <c r="CP171" t="s">
        <v>111</v>
      </c>
      <c r="CQ171" t="s">
        <v>133</v>
      </c>
      <c r="CR171" t="s">
        <v>133</v>
      </c>
      <c r="CS171" t="s">
        <v>133</v>
      </c>
      <c r="CT171" t="s">
        <v>134</v>
      </c>
      <c r="CU171" t="s">
        <v>133</v>
      </c>
      <c r="CV171" t="s">
        <v>133</v>
      </c>
      <c r="CW171" t="s">
        <v>290</v>
      </c>
      <c r="CX171" s="5">
        <v>16702333839</v>
      </c>
      <c r="CY171" t="s">
        <v>283</v>
      </c>
      <c r="CZ171" t="s">
        <v>134</v>
      </c>
      <c r="DA171" t="s">
        <v>133</v>
      </c>
      <c r="DB171" t="s">
        <v>111</v>
      </c>
    </row>
    <row r="172" spans="1:111" ht="15" customHeight="1" x14ac:dyDescent="0.35">
      <c r="A172" t="s">
        <v>2169</v>
      </c>
      <c r="B172" t="s">
        <v>137</v>
      </c>
      <c r="C172" s="1">
        <v>44461.18400115741</v>
      </c>
      <c r="D172" s="1">
        <v>44495</v>
      </c>
      <c r="E172" t="s">
        <v>110</v>
      </c>
      <c r="G172" t="s">
        <v>111</v>
      </c>
      <c r="H172" t="s">
        <v>111</v>
      </c>
      <c r="I172" t="s">
        <v>111</v>
      </c>
      <c r="J172" t="s">
        <v>275</v>
      </c>
      <c r="K172" t="s">
        <v>472</v>
      </c>
      <c r="L172" t="s">
        <v>473</v>
      </c>
      <c r="M172" t="s">
        <v>474</v>
      </c>
      <c r="N172" t="s">
        <v>277</v>
      </c>
      <c r="O172" t="s">
        <v>117</v>
      </c>
      <c r="P172" s="4">
        <v>96950</v>
      </c>
      <c r="Q172" t="s">
        <v>118</v>
      </c>
      <c r="R172" t="s">
        <v>134</v>
      </c>
      <c r="S172" s="5">
        <v>16702333839</v>
      </c>
      <c r="U172">
        <v>236220</v>
      </c>
      <c r="V172" t="s">
        <v>120</v>
      </c>
      <c r="X172" t="s">
        <v>278</v>
      </c>
      <c r="Y172" t="s">
        <v>279</v>
      </c>
      <c r="Z172" t="s">
        <v>280</v>
      </c>
      <c r="AA172" t="s">
        <v>281</v>
      </c>
      <c r="AB172" t="s">
        <v>473</v>
      </c>
      <c r="AC172" t="s">
        <v>474</v>
      </c>
      <c r="AD172" t="s">
        <v>277</v>
      </c>
      <c r="AE172" t="s">
        <v>117</v>
      </c>
      <c r="AF172" s="4">
        <v>96950</v>
      </c>
      <c r="AG172" t="s">
        <v>118</v>
      </c>
      <c r="AH172" t="s">
        <v>134</v>
      </c>
      <c r="AI172" s="5">
        <v>16702333839</v>
      </c>
      <c r="AK172" t="s">
        <v>283</v>
      </c>
      <c r="BC172" t="str">
        <f>"49-9071.00"</f>
        <v>49-9071.00</v>
      </c>
      <c r="BD172" t="s">
        <v>147</v>
      </c>
      <c r="BE172" t="s">
        <v>525</v>
      </c>
      <c r="BF172" t="s">
        <v>526</v>
      </c>
      <c r="BG172">
        <v>20</v>
      </c>
      <c r="BH172">
        <v>20</v>
      </c>
      <c r="BI172" s="1">
        <v>44470</v>
      </c>
      <c r="BJ172" s="1">
        <v>44834</v>
      </c>
      <c r="BK172" s="1">
        <v>44495</v>
      </c>
      <c r="BL172" s="1">
        <v>44834</v>
      </c>
      <c r="BM172">
        <v>35</v>
      </c>
      <c r="BN172">
        <v>0</v>
      </c>
      <c r="BO172">
        <v>7</v>
      </c>
      <c r="BP172">
        <v>7</v>
      </c>
      <c r="BQ172">
        <v>7</v>
      </c>
      <c r="BR172">
        <v>7</v>
      </c>
      <c r="BS172">
        <v>7</v>
      </c>
      <c r="BT172">
        <v>0</v>
      </c>
      <c r="BU172" t="str">
        <f>"7:00 AM"</f>
        <v>7:00 AM</v>
      </c>
      <c r="BV172" t="str">
        <f>"3:00 PM"</f>
        <v>3:00 PM</v>
      </c>
      <c r="BW172" t="s">
        <v>150</v>
      </c>
      <c r="BX172">
        <v>0</v>
      </c>
      <c r="BY172">
        <v>24</v>
      </c>
      <c r="BZ172" t="s">
        <v>111</v>
      </c>
      <c r="CB172" t="s">
        <v>2170</v>
      </c>
      <c r="CC172" t="s">
        <v>473</v>
      </c>
      <c r="CD172" t="s">
        <v>474</v>
      </c>
      <c r="CE172" t="s">
        <v>277</v>
      </c>
      <c r="CF172" t="s">
        <v>117</v>
      </c>
      <c r="CG172" s="4">
        <v>96950</v>
      </c>
      <c r="CH172" s="3">
        <v>8.7100000000000009</v>
      </c>
      <c r="CI172" s="3">
        <v>8.7100000000000009</v>
      </c>
      <c r="CJ172" s="3">
        <v>13.06</v>
      </c>
      <c r="CK172" s="3">
        <v>13.06</v>
      </c>
      <c r="CL172" t="s">
        <v>131</v>
      </c>
      <c r="CM172" t="s">
        <v>289</v>
      </c>
      <c r="CN172" t="s">
        <v>132</v>
      </c>
      <c r="CP172" t="s">
        <v>111</v>
      </c>
      <c r="CQ172" t="s">
        <v>133</v>
      </c>
      <c r="CR172" t="s">
        <v>133</v>
      </c>
      <c r="CS172" t="s">
        <v>133</v>
      </c>
      <c r="CT172" t="s">
        <v>134</v>
      </c>
      <c r="CU172" t="s">
        <v>133</v>
      </c>
      <c r="CV172" t="s">
        <v>133</v>
      </c>
      <c r="CW172" t="s">
        <v>2171</v>
      </c>
      <c r="CX172" s="5">
        <v>16702333839</v>
      </c>
      <c r="CY172" t="s">
        <v>283</v>
      </c>
      <c r="CZ172" t="s">
        <v>134</v>
      </c>
      <c r="DA172" t="s">
        <v>133</v>
      </c>
      <c r="DB172" t="s">
        <v>111</v>
      </c>
    </row>
    <row r="173" spans="1:111" ht="15" customHeight="1" x14ac:dyDescent="0.35">
      <c r="A173" t="s">
        <v>1630</v>
      </c>
      <c r="B173" t="s">
        <v>137</v>
      </c>
      <c r="C173" s="1">
        <v>44467.897427083335</v>
      </c>
      <c r="D173" s="1">
        <v>44495</v>
      </c>
      <c r="E173" t="s">
        <v>110</v>
      </c>
      <c r="G173" t="s">
        <v>111</v>
      </c>
      <c r="H173" t="s">
        <v>111</v>
      </c>
      <c r="I173" t="s">
        <v>111</v>
      </c>
      <c r="J173" t="s">
        <v>1631</v>
      </c>
      <c r="K173" t="s">
        <v>1632</v>
      </c>
      <c r="L173" t="s">
        <v>1633</v>
      </c>
      <c r="M173" t="s">
        <v>1322</v>
      </c>
      <c r="N173" t="s">
        <v>140</v>
      </c>
      <c r="O173" t="s">
        <v>117</v>
      </c>
      <c r="P173" s="4">
        <v>96950</v>
      </c>
      <c r="Q173" t="s">
        <v>118</v>
      </c>
      <c r="R173" t="s">
        <v>117</v>
      </c>
      <c r="S173" s="5">
        <v>16702351096</v>
      </c>
      <c r="U173">
        <v>722515</v>
      </c>
      <c r="V173" t="s">
        <v>120</v>
      </c>
      <c r="X173" t="s">
        <v>1634</v>
      </c>
      <c r="Y173" t="s">
        <v>1635</v>
      </c>
      <c r="Z173" t="s">
        <v>1636</v>
      </c>
      <c r="AA173" t="s">
        <v>168</v>
      </c>
      <c r="AB173" t="s">
        <v>1633</v>
      </c>
      <c r="AC173" t="s">
        <v>1322</v>
      </c>
      <c r="AD173" t="s">
        <v>140</v>
      </c>
      <c r="AE173" t="s">
        <v>117</v>
      </c>
      <c r="AF173" s="4">
        <v>96950</v>
      </c>
      <c r="AG173" t="s">
        <v>118</v>
      </c>
      <c r="AH173" t="s">
        <v>117</v>
      </c>
      <c r="AI173" s="5">
        <v>16702351096</v>
      </c>
      <c r="AK173" t="s">
        <v>1637</v>
      </c>
      <c r="BC173" t="str">
        <f>"35-2015.00"</f>
        <v>35-2015.00</v>
      </c>
      <c r="BD173" t="s">
        <v>1638</v>
      </c>
      <c r="BE173" t="s">
        <v>1639</v>
      </c>
      <c r="BF173" t="s">
        <v>520</v>
      </c>
      <c r="BG173">
        <v>4</v>
      </c>
      <c r="BH173">
        <v>4</v>
      </c>
      <c r="BI173" s="1">
        <v>44470</v>
      </c>
      <c r="BJ173" s="1">
        <v>44834</v>
      </c>
      <c r="BK173" s="1">
        <v>44495</v>
      </c>
      <c r="BL173" s="1">
        <v>44834</v>
      </c>
      <c r="BM173">
        <v>40</v>
      </c>
      <c r="BN173">
        <v>0</v>
      </c>
      <c r="BO173">
        <v>8</v>
      </c>
      <c r="BP173">
        <v>8</v>
      </c>
      <c r="BQ173">
        <v>8</v>
      </c>
      <c r="BR173">
        <v>8</v>
      </c>
      <c r="BS173">
        <v>8</v>
      </c>
      <c r="BT173">
        <v>0</v>
      </c>
      <c r="BU173" t="str">
        <f>"10:00 AM"</f>
        <v>10:00 AM</v>
      </c>
      <c r="BV173" t="str">
        <f>"7:00 PM"</f>
        <v>7:00 PM</v>
      </c>
      <c r="BW173" t="s">
        <v>150</v>
      </c>
      <c r="BX173">
        <v>0</v>
      </c>
      <c r="BY173">
        <v>3</v>
      </c>
      <c r="BZ173" t="s">
        <v>111</v>
      </c>
      <c r="CB173" t="s">
        <v>1640</v>
      </c>
      <c r="CC173" t="s">
        <v>1641</v>
      </c>
      <c r="CD173" t="s">
        <v>1322</v>
      </c>
      <c r="CE173" t="s">
        <v>140</v>
      </c>
      <c r="CF173" t="s">
        <v>117</v>
      </c>
      <c r="CG173" s="4">
        <v>96950</v>
      </c>
      <c r="CH173" s="3">
        <v>8.35</v>
      </c>
      <c r="CI173" s="3">
        <v>9</v>
      </c>
      <c r="CJ173" s="3">
        <v>12.52</v>
      </c>
      <c r="CK173" s="3">
        <v>13.5</v>
      </c>
      <c r="CL173" t="s">
        <v>131</v>
      </c>
      <c r="CM173" t="s">
        <v>134</v>
      </c>
      <c r="CN173" t="s">
        <v>579</v>
      </c>
      <c r="CP173" t="s">
        <v>111</v>
      </c>
      <c r="CQ173" t="s">
        <v>133</v>
      </c>
      <c r="CR173" t="s">
        <v>133</v>
      </c>
      <c r="CS173" t="s">
        <v>133</v>
      </c>
      <c r="CT173" t="s">
        <v>134</v>
      </c>
      <c r="CU173" t="s">
        <v>133</v>
      </c>
      <c r="CV173" t="s">
        <v>134</v>
      </c>
      <c r="CW173" t="s">
        <v>580</v>
      </c>
      <c r="CX173" s="5">
        <v>16702351096</v>
      </c>
      <c r="CY173" t="s">
        <v>1637</v>
      </c>
      <c r="CZ173" t="s">
        <v>134</v>
      </c>
      <c r="DA173" t="s">
        <v>133</v>
      </c>
      <c r="DB173" t="s">
        <v>111</v>
      </c>
    </row>
    <row r="174" spans="1:111" ht="15" customHeight="1" x14ac:dyDescent="0.35">
      <c r="A174" t="s">
        <v>3936</v>
      </c>
      <c r="B174" t="s">
        <v>159</v>
      </c>
      <c r="C174" s="1">
        <v>44410.829403009258</v>
      </c>
      <c r="D174" s="1">
        <v>44495</v>
      </c>
      <c r="E174" t="s">
        <v>110</v>
      </c>
      <c r="G174" t="s">
        <v>111</v>
      </c>
      <c r="H174" t="s">
        <v>111</v>
      </c>
      <c r="I174" t="s">
        <v>111</v>
      </c>
      <c r="J174" t="s">
        <v>854</v>
      </c>
      <c r="L174" t="s">
        <v>855</v>
      </c>
      <c r="N174" t="s">
        <v>115</v>
      </c>
      <c r="O174" t="s">
        <v>117</v>
      </c>
      <c r="P174" s="4">
        <v>96950</v>
      </c>
      <c r="Q174" t="s">
        <v>118</v>
      </c>
      <c r="S174" s="5">
        <v>16702352378</v>
      </c>
      <c r="U174">
        <v>621210</v>
      </c>
      <c r="V174" t="s">
        <v>120</v>
      </c>
      <c r="X174" t="s">
        <v>856</v>
      </c>
      <c r="Y174" t="s">
        <v>857</v>
      </c>
      <c r="AA174" t="s">
        <v>606</v>
      </c>
      <c r="AB174" t="s">
        <v>858</v>
      </c>
      <c r="AD174" t="s">
        <v>140</v>
      </c>
      <c r="AE174" t="s">
        <v>117</v>
      </c>
      <c r="AF174" s="4">
        <v>96950</v>
      </c>
      <c r="AG174" t="s">
        <v>118</v>
      </c>
      <c r="AI174" s="5">
        <v>16702352378</v>
      </c>
      <c r="AK174" t="s">
        <v>859</v>
      </c>
      <c r="BC174" t="str">
        <f>"37-2011.00"</f>
        <v>37-2011.00</v>
      </c>
      <c r="BD174" t="s">
        <v>284</v>
      </c>
      <c r="BE174" t="s">
        <v>860</v>
      </c>
      <c r="BF174" t="s">
        <v>3184</v>
      </c>
      <c r="BG174">
        <v>1</v>
      </c>
      <c r="BI174" s="1">
        <v>44470</v>
      </c>
      <c r="BJ174" s="1">
        <v>44834</v>
      </c>
      <c r="BM174">
        <v>35</v>
      </c>
      <c r="BN174">
        <v>0</v>
      </c>
      <c r="BO174">
        <v>7</v>
      </c>
      <c r="BP174">
        <v>7</v>
      </c>
      <c r="BQ174">
        <v>0</v>
      </c>
      <c r="BR174">
        <v>7</v>
      </c>
      <c r="BS174">
        <v>7</v>
      </c>
      <c r="BT174">
        <v>7</v>
      </c>
      <c r="BU174" t="str">
        <f>"10:00 AM"</f>
        <v>10:00 AM</v>
      </c>
      <c r="BV174" t="str">
        <f>"6:00 PM"</f>
        <v>6:00 PM</v>
      </c>
      <c r="BW174" t="s">
        <v>153</v>
      </c>
      <c r="BX174">
        <v>0</v>
      </c>
      <c r="BY174">
        <v>3</v>
      </c>
      <c r="BZ174" t="s">
        <v>111</v>
      </c>
      <c r="CB174" t="s">
        <v>862</v>
      </c>
      <c r="CC174" t="s">
        <v>858</v>
      </c>
      <c r="CE174" t="s">
        <v>140</v>
      </c>
      <c r="CF174" t="s">
        <v>117</v>
      </c>
      <c r="CG174" s="4">
        <v>96950</v>
      </c>
      <c r="CH174" s="3">
        <v>8.0500000000000007</v>
      </c>
      <c r="CI174" s="3">
        <v>8.0500000000000007</v>
      </c>
      <c r="CJ174" s="3">
        <v>12.08</v>
      </c>
      <c r="CK174" s="3">
        <v>12.08</v>
      </c>
      <c r="CL174" t="s">
        <v>131</v>
      </c>
      <c r="CN174" t="s">
        <v>132</v>
      </c>
      <c r="CP174" t="s">
        <v>111</v>
      </c>
      <c r="CQ174" t="s">
        <v>133</v>
      </c>
      <c r="CR174" t="s">
        <v>133</v>
      </c>
      <c r="CS174" t="s">
        <v>133</v>
      </c>
      <c r="CT174" t="s">
        <v>133</v>
      </c>
      <c r="CU174" t="s">
        <v>133</v>
      </c>
      <c r="CV174" t="s">
        <v>133</v>
      </c>
      <c r="CW174" t="s">
        <v>3559</v>
      </c>
      <c r="CX174" s="5">
        <v>16702352378</v>
      </c>
      <c r="CY174" t="s">
        <v>859</v>
      </c>
      <c r="CZ174" t="s">
        <v>134</v>
      </c>
      <c r="DA174" t="s">
        <v>133</v>
      </c>
      <c r="DB174" t="s">
        <v>111</v>
      </c>
    </row>
    <row r="175" spans="1:111" ht="15" customHeight="1" x14ac:dyDescent="0.35">
      <c r="A175" t="s">
        <v>1260</v>
      </c>
      <c r="B175" t="s">
        <v>159</v>
      </c>
      <c r="C175" s="1">
        <v>44411.161798958332</v>
      </c>
      <c r="D175" s="1">
        <v>44495</v>
      </c>
      <c r="E175" t="s">
        <v>110</v>
      </c>
      <c r="G175" t="s">
        <v>111</v>
      </c>
      <c r="H175" t="s">
        <v>111</v>
      </c>
      <c r="I175" t="s">
        <v>111</v>
      </c>
      <c r="J175" t="s">
        <v>1261</v>
      </c>
      <c r="K175" t="s">
        <v>1262</v>
      </c>
      <c r="L175" t="s">
        <v>1263</v>
      </c>
      <c r="N175" t="s">
        <v>140</v>
      </c>
      <c r="O175" t="s">
        <v>117</v>
      </c>
      <c r="P175" s="4">
        <v>96950</v>
      </c>
      <c r="Q175" t="s">
        <v>118</v>
      </c>
      <c r="S175" s="5">
        <v>16702339032</v>
      </c>
      <c r="U175">
        <v>53111</v>
      </c>
      <c r="V175" t="s">
        <v>120</v>
      </c>
      <c r="X175" t="s">
        <v>1264</v>
      </c>
      <c r="Y175" t="s">
        <v>1265</v>
      </c>
      <c r="Z175" t="s">
        <v>1266</v>
      </c>
      <c r="AA175" t="s">
        <v>936</v>
      </c>
      <c r="AB175" t="s">
        <v>1267</v>
      </c>
      <c r="AD175" t="s">
        <v>140</v>
      </c>
      <c r="AE175" t="s">
        <v>117</v>
      </c>
      <c r="AF175" s="4">
        <v>96950</v>
      </c>
      <c r="AG175" t="s">
        <v>118</v>
      </c>
      <c r="AI175" s="5">
        <v>16702339032</v>
      </c>
      <c r="AK175" t="s">
        <v>1268</v>
      </c>
      <c r="BC175" t="str">
        <f>"47-2111.00"</f>
        <v>47-2111.00</v>
      </c>
      <c r="BD175" t="s">
        <v>1269</v>
      </c>
      <c r="BE175" t="s">
        <v>1270</v>
      </c>
      <c r="BF175" t="s">
        <v>1271</v>
      </c>
      <c r="BG175">
        <v>1</v>
      </c>
      <c r="BI175" s="1">
        <v>44470</v>
      </c>
      <c r="BJ175" s="1">
        <v>44834</v>
      </c>
      <c r="BM175">
        <v>40</v>
      </c>
      <c r="BN175">
        <v>0</v>
      </c>
      <c r="BO175">
        <v>8</v>
      </c>
      <c r="BP175">
        <v>8</v>
      </c>
      <c r="BQ175">
        <v>8</v>
      </c>
      <c r="BR175">
        <v>8</v>
      </c>
      <c r="BS175">
        <v>8</v>
      </c>
      <c r="BT175">
        <v>0</v>
      </c>
      <c r="BU175" t="str">
        <f>"7:00 AM"</f>
        <v>7:00 AM</v>
      </c>
      <c r="BV175" t="str">
        <f>"4:00 PM"</f>
        <v>4:00 PM</v>
      </c>
      <c r="BW175" t="s">
        <v>150</v>
      </c>
      <c r="BX175">
        <v>0</v>
      </c>
      <c r="BY175">
        <v>12</v>
      </c>
      <c r="BZ175" t="s">
        <v>111</v>
      </c>
      <c r="CB175" t="s">
        <v>1272</v>
      </c>
      <c r="CC175" t="s">
        <v>1273</v>
      </c>
      <c r="CE175" t="s">
        <v>140</v>
      </c>
      <c r="CF175" t="s">
        <v>117</v>
      </c>
      <c r="CG175" s="4">
        <v>96950</v>
      </c>
      <c r="CH175" s="3">
        <v>11.35</v>
      </c>
      <c r="CI175" s="3">
        <v>11.35</v>
      </c>
      <c r="CJ175" s="3">
        <v>0</v>
      </c>
      <c r="CK175" s="3">
        <v>0</v>
      </c>
      <c r="CL175" t="s">
        <v>131</v>
      </c>
      <c r="CM175" t="s">
        <v>670</v>
      </c>
      <c r="CN175" t="s">
        <v>132</v>
      </c>
      <c r="CP175" t="s">
        <v>111</v>
      </c>
      <c r="CQ175" t="s">
        <v>133</v>
      </c>
      <c r="CR175" t="s">
        <v>111</v>
      </c>
      <c r="CS175" t="s">
        <v>111</v>
      </c>
      <c r="CT175" t="s">
        <v>134</v>
      </c>
      <c r="CU175" t="s">
        <v>133</v>
      </c>
      <c r="CV175" t="s">
        <v>134</v>
      </c>
      <c r="CW175" t="s">
        <v>942</v>
      </c>
      <c r="CX175" s="5">
        <v>16702339032</v>
      </c>
      <c r="CY175" t="s">
        <v>1268</v>
      </c>
      <c r="CZ175" t="s">
        <v>134</v>
      </c>
      <c r="DA175" t="s">
        <v>133</v>
      </c>
      <c r="DB175" t="s">
        <v>111</v>
      </c>
      <c r="DC175" t="s">
        <v>1264</v>
      </c>
      <c r="DD175" t="s">
        <v>1265</v>
      </c>
      <c r="DE175" t="s">
        <v>1266</v>
      </c>
      <c r="DF175" t="s">
        <v>1262</v>
      </c>
      <c r="DG175" t="s">
        <v>1268</v>
      </c>
    </row>
    <row r="176" spans="1:111" ht="15" customHeight="1" x14ac:dyDescent="0.35">
      <c r="A176" t="s">
        <v>3520</v>
      </c>
      <c r="B176" t="s">
        <v>159</v>
      </c>
      <c r="C176" s="1">
        <v>44413.023799884257</v>
      </c>
      <c r="D176" s="1">
        <v>44495</v>
      </c>
      <c r="E176" t="s">
        <v>110</v>
      </c>
      <c r="G176" t="s">
        <v>111</v>
      </c>
      <c r="H176" t="s">
        <v>111</v>
      </c>
      <c r="I176" t="s">
        <v>111</v>
      </c>
      <c r="J176" t="s">
        <v>3521</v>
      </c>
      <c r="L176" t="s">
        <v>3522</v>
      </c>
      <c r="N176" t="s">
        <v>140</v>
      </c>
      <c r="O176" t="s">
        <v>117</v>
      </c>
      <c r="P176" s="4">
        <v>96950</v>
      </c>
      <c r="Q176" t="s">
        <v>118</v>
      </c>
      <c r="S176" s="5">
        <v>16702870689</v>
      </c>
      <c r="U176">
        <v>115112</v>
      </c>
      <c r="V176" t="s">
        <v>120</v>
      </c>
      <c r="X176" t="s">
        <v>3523</v>
      </c>
      <c r="Y176" t="s">
        <v>3524</v>
      </c>
      <c r="Z176" t="s">
        <v>3525</v>
      </c>
      <c r="AA176" t="s">
        <v>459</v>
      </c>
      <c r="AB176" t="s">
        <v>3522</v>
      </c>
      <c r="AD176" t="s">
        <v>140</v>
      </c>
      <c r="AE176" t="s">
        <v>117</v>
      </c>
      <c r="AF176" s="4">
        <v>96950</v>
      </c>
      <c r="AG176" t="s">
        <v>118</v>
      </c>
      <c r="AI176" s="5">
        <v>16702870689</v>
      </c>
      <c r="AK176" t="s">
        <v>3526</v>
      </c>
      <c r="BC176" t="str">
        <f>"45-2092.02"</f>
        <v>45-2092.02</v>
      </c>
      <c r="BD176" t="s">
        <v>1487</v>
      </c>
      <c r="BE176" t="s">
        <v>3527</v>
      </c>
      <c r="BF176" t="s">
        <v>3528</v>
      </c>
      <c r="BG176">
        <v>2</v>
      </c>
      <c r="BI176" s="1">
        <v>44470</v>
      </c>
      <c r="BJ176" s="1">
        <v>44834</v>
      </c>
      <c r="BM176">
        <v>40</v>
      </c>
      <c r="BN176">
        <v>0</v>
      </c>
      <c r="BO176">
        <v>8</v>
      </c>
      <c r="BP176">
        <v>8</v>
      </c>
      <c r="BQ176">
        <v>8</v>
      </c>
      <c r="BR176">
        <v>8</v>
      </c>
      <c r="BS176">
        <v>8</v>
      </c>
      <c r="BT176">
        <v>0</v>
      </c>
      <c r="BU176" t="str">
        <f>"6:00 AM"</f>
        <v>6:00 AM</v>
      </c>
      <c r="BV176" t="str">
        <f>"3:00 PM"</f>
        <v>3:00 PM</v>
      </c>
      <c r="BW176" t="s">
        <v>153</v>
      </c>
      <c r="BX176">
        <v>0</v>
      </c>
      <c r="BY176">
        <v>3</v>
      </c>
      <c r="BZ176" t="s">
        <v>111</v>
      </c>
      <c r="CB176" s="2" t="s">
        <v>3529</v>
      </c>
      <c r="CC176" t="s">
        <v>3530</v>
      </c>
      <c r="CE176" t="s">
        <v>140</v>
      </c>
      <c r="CF176" t="s">
        <v>117</v>
      </c>
      <c r="CG176" s="4">
        <v>96950</v>
      </c>
      <c r="CH176" s="3">
        <v>10.210000000000001</v>
      </c>
      <c r="CI176" s="3">
        <v>10.210000000000001</v>
      </c>
      <c r="CJ176" s="3">
        <v>0</v>
      </c>
      <c r="CK176" s="3">
        <v>0</v>
      </c>
      <c r="CL176" t="s">
        <v>131</v>
      </c>
      <c r="CM176" t="s">
        <v>153</v>
      </c>
      <c r="CN176" t="s">
        <v>132</v>
      </c>
      <c r="CP176" t="s">
        <v>111</v>
      </c>
      <c r="CQ176" t="s">
        <v>133</v>
      </c>
      <c r="CR176" t="s">
        <v>111</v>
      </c>
      <c r="CS176" t="s">
        <v>111</v>
      </c>
      <c r="CT176" t="s">
        <v>134</v>
      </c>
      <c r="CU176" t="s">
        <v>133</v>
      </c>
      <c r="CV176" t="s">
        <v>134</v>
      </c>
      <c r="CW176" t="s">
        <v>942</v>
      </c>
      <c r="CX176" s="5">
        <v>16702870689</v>
      </c>
      <c r="CY176" t="s">
        <v>3531</v>
      </c>
      <c r="CZ176" t="s">
        <v>134</v>
      </c>
      <c r="DA176" t="s">
        <v>133</v>
      </c>
      <c r="DB176" t="s">
        <v>111</v>
      </c>
      <c r="DC176" t="s">
        <v>3523</v>
      </c>
      <c r="DD176" t="s">
        <v>3532</v>
      </c>
      <c r="DE176" t="s">
        <v>625</v>
      </c>
      <c r="DF176" t="s">
        <v>3533</v>
      </c>
      <c r="DG176" t="s">
        <v>3531</v>
      </c>
    </row>
    <row r="177" spans="1:111" ht="15" customHeight="1" x14ac:dyDescent="0.35">
      <c r="A177" t="s">
        <v>1274</v>
      </c>
      <c r="B177" t="s">
        <v>159</v>
      </c>
      <c r="C177" s="1">
        <v>44427.607639814814</v>
      </c>
      <c r="D177" s="1">
        <v>44495</v>
      </c>
      <c r="E177" t="s">
        <v>110</v>
      </c>
      <c r="G177" t="s">
        <v>111</v>
      </c>
      <c r="H177" t="s">
        <v>111</v>
      </c>
      <c r="I177" t="s">
        <v>111</v>
      </c>
      <c r="J177" t="s">
        <v>1275</v>
      </c>
      <c r="K177" t="s">
        <v>1276</v>
      </c>
      <c r="L177" t="s">
        <v>1277</v>
      </c>
      <c r="M177" t="s">
        <v>1278</v>
      </c>
      <c r="N177" t="s">
        <v>140</v>
      </c>
      <c r="O177" t="s">
        <v>117</v>
      </c>
      <c r="P177" s="4">
        <v>96950</v>
      </c>
      <c r="Q177" t="s">
        <v>118</v>
      </c>
      <c r="R177" t="s">
        <v>134</v>
      </c>
      <c r="S177" s="5">
        <v>16702339875</v>
      </c>
      <c r="U177">
        <v>453110</v>
      </c>
      <c r="V177" t="s">
        <v>120</v>
      </c>
      <c r="X177" t="s">
        <v>1279</v>
      </c>
      <c r="Y177" t="s">
        <v>1280</v>
      </c>
      <c r="Z177" t="s">
        <v>1281</v>
      </c>
      <c r="AA177" t="s">
        <v>168</v>
      </c>
      <c r="AB177" t="s">
        <v>1282</v>
      </c>
      <c r="AC177" t="s">
        <v>1283</v>
      </c>
      <c r="AD177" t="s">
        <v>140</v>
      </c>
      <c r="AE177" t="s">
        <v>117</v>
      </c>
      <c r="AF177" s="4">
        <v>96950</v>
      </c>
      <c r="AG177" t="s">
        <v>118</v>
      </c>
      <c r="AH177" t="s">
        <v>134</v>
      </c>
      <c r="AI177" s="5">
        <v>16702339875</v>
      </c>
      <c r="AK177" t="s">
        <v>1284</v>
      </c>
      <c r="BC177" t="str">
        <f>"41-2031.00"</f>
        <v>41-2031.00</v>
      </c>
      <c r="BD177" t="s">
        <v>1285</v>
      </c>
      <c r="BE177" t="s">
        <v>1286</v>
      </c>
      <c r="BF177" t="s">
        <v>1287</v>
      </c>
      <c r="BG177">
        <v>1</v>
      </c>
      <c r="BI177" s="1">
        <v>44470</v>
      </c>
      <c r="BJ177" s="1">
        <v>44834</v>
      </c>
      <c r="BM177">
        <v>40</v>
      </c>
      <c r="BN177">
        <v>0</v>
      </c>
      <c r="BO177">
        <v>8</v>
      </c>
      <c r="BP177">
        <v>8</v>
      </c>
      <c r="BQ177">
        <v>8</v>
      </c>
      <c r="BR177">
        <v>8</v>
      </c>
      <c r="BS177">
        <v>8</v>
      </c>
      <c r="BT177">
        <v>0</v>
      </c>
      <c r="BU177" t="str">
        <f>"8:00 AM"</f>
        <v>8:00 AM</v>
      </c>
      <c r="BV177" t="str">
        <f>"5:00 PM"</f>
        <v>5:00 PM</v>
      </c>
      <c r="BW177" t="s">
        <v>150</v>
      </c>
      <c r="BX177">
        <v>0</v>
      </c>
      <c r="BY177">
        <v>12</v>
      </c>
      <c r="BZ177" t="s">
        <v>111</v>
      </c>
      <c r="CB177" t="s">
        <v>1288</v>
      </c>
      <c r="CC177" t="s">
        <v>1278</v>
      </c>
      <c r="CE177" t="s">
        <v>140</v>
      </c>
      <c r="CF177" t="s">
        <v>117</v>
      </c>
      <c r="CG177" s="4">
        <v>96950</v>
      </c>
      <c r="CH177" s="3">
        <v>8.48</v>
      </c>
      <c r="CI177" s="3">
        <v>8.48</v>
      </c>
      <c r="CJ177" s="3">
        <v>12.72</v>
      </c>
      <c r="CK177" s="3">
        <v>12.72</v>
      </c>
      <c r="CL177" t="s">
        <v>131</v>
      </c>
      <c r="CM177" t="s">
        <v>134</v>
      </c>
      <c r="CN177" t="s">
        <v>132</v>
      </c>
      <c r="CP177" t="s">
        <v>111</v>
      </c>
      <c r="CQ177" t="s">
        <v>133</v>
      </c>
      <c r="CR177" t="s">
        <v>133</v>
      </c>
      <c r="CS177" t="s">
        <v>133</v>
      </c>
      <c r="CT177" t="s">
        <v>134</v>
      </c>
      <c r="CU177" t="s">
        <v>133</v>
      </c>
      <c r="CV177" t="s">
        <v>134</v>
      </c>
      <c r="CW177" t="s">
        <v>134</v>
      </c>
      <c r="CX177" s="5">
        <v>16702339875</v>
      </c>
      <c r="CY177" t="s">
        <v>1289</v>
      </c>
      <c r="CZ177" t="s">
        <v>134</v>
      </c>
      <c r="DA177" t="s">
        <v>133</v>
      </c>
      <c r="DB177" t="s">
        <v>111</v>
      </c>
    </row>
    <row r="178" spans="1:111" ht="15" customHeight="1" x14ac:dyDescent="0.35">
      <c r="A178" t="s">
        <v>685</v>
      </c>
      <c r="B178" t="s">
        <v>109</v>
      </c>
      <c r="C178" s="1">
        <v>44413.853669560187</v>
      </c>
      <c r="D178" s="1">
        <v>44495</v>
      </c>
      <c r="E178" t="s">
        <v>199</v>
      </c>
      <c r="F178" s="1">
        <v>44468.833333333336</v>
      </c>
      <c r="G178" t="s">
        <v>111</v>
      </c>
      <c r="H178" t="s">
        <v>111</v>
      </c>
      <c r="I178" t="s">
        <v>111</v>
      </c>
      <c r="J178" t="s">
        <v>233</v>
      </c>
      <c r="K178" t="s">
        <v>234</v>
      </c>
      <c r="L178" t="s">
        <v>235</v>
      </c>
      <c r="M178" t="s">
        <v>236</v>
      </c>
      <c r="N178" t="s">
        <v>140</v>
      </c>
      <c r="O178" t="s">
        <v>117</v>
      </c>
      <c r="P178" s="4">
        <v>96950</v>
      </c>
      <c r="Q178" t="s">
        <v>118</v>
      </c>
      <c r="R178" t="s">
        <v>140</v>
      </c>
      <c r="S178" s="5">
        <v>16702342664</v>
      </c>
      <c r="T178">
        <v>0</v>
      </c>
      <c r="U178">
        <v>561320</v>
      </c>
      <c r="V178" t="s">
        <v>120</v>
      </c>
      <c r="X178" t="s">
        <v>237</v>
      </c>
      <c r="Y178" t="s">
        <v>238</v>
      </c>
      <c r="Z178" t="s">
        <v>239</v>
      </c>
      <c r="AA178" t="s">
        <v>240</v>
      </c>
      <c r="AB178" t="s">
        <v>235</v>
      </c>
      <c r="AC178" t="s">
        <v>236</v>
      </c>
      <c r="AD178" t="s">
        <v>140</v>
      </c>
      <c r="AE178" t="s">
        <v>117</v>
      </c>
      <c r="AF178" s="4">
        <v>96950</v>
      </c>
      <c r="AG178" t="s">
        <v>118</v>
      </c>
      <c r="AH178" t="s">
        <v>140</v>
      </c>
      <c r="AI178" s="5">
        <v>16702342664</v>
      </c>
      <c r="AJ178">
        <v>0</v>
      </c>
      <c r="AK178" t="s">
        <v>241</v>
      </c>
      <c r="BC178" t="str">
        <f>"37-2012.00"</f>
        <v>37-2012.00</v>
      </c>
      <c r="BD178" t="s">
        <v>242</v>
      </c>
      <c r="BE178" t="s">
        <v>243</v>
      </c>
      <c r="BF178" t="s">
        <v>244</v>
      </c>
      <c r="BG178">
        <v>10</v>
      </c>
      <c r="BI178" s="1">
        <v>44470</v>
      </c>
      <c r="BJ178" s="1">
        <v>44834</v>
      </c>
      <c r="BM178">
        <v>40</v>
      </c>
      <c r="BN178">
        <v>0</v>
      </c>
      <c r="BO178">
        <v>8</v>
      </c>
      <c r="BP178">
        <v>8</v>
      </c>
      <c r="BQ178">
        <v>8</v>
      </c>
      <c r="BR178">
        <v>8</v>
      </c>
      <c r="BS178">
        <v>8</v>
      </c>
      <c r="BT178">
        <v>0</v>
      </c>
      <c r="BU178" t="str">
        <f>"8:00 AM"</f>
        <v>8:00 AM</v>
      </c>
      <c r="BV178" t="str">
        <f>"5:00 PM"</f>
        <v>5:00 PM</v>
      </c>
      <c r="BW178" t="s">
        <v>150</v>
      </c>
      <c r="BX178">
        <v>0</v>
      </c>
      <c r="BY178">
        <v>3</v>
      </c>
      <c r="BZ178" t="s">
        <v>111</v>
      </c>
      <c r="CB178" t="s">
        <v>134</v>
      </c>
      <c r="CC178" t="s">
        <v>235</v>
      </c>
      <c r="CD178" t="s">
        <v>236</v>
      </c>
      <c r="CE178" t="s">
        <v>140</v>
      </c>
      <c r="CF178" t="s">
        <v>117</v>
      </c>
      <c r="CG178" s="4">
        <v>96950</v>
      </c>
      <c r="CH178" s="3">
        <v>7.59</v>
      </c>
      <c r="CI178" s="3">
        <v>7.59</v>
      </c>
      <c r="CJ178" s="3">
        <v>11.39</v>
      </c>
      <c r="CK178" s="3">
        <v>11.39</v>
      </c>
      <c r="CL178" t="s">
        <v>131</v>
      </c>
      <c r="CM178" t="s">
        <v>134</v>
      </c>
      <c r="CN178" t="s">
        <v>132</v>
      </c>
      <c r="CP178" t="s">
        <v>111</v>
      </c>
      <c r="CQ178" t="s">
        <v>133</v>
      </c>
      <c r="CR178" t="s">
        <v>111</v>
      </c>
      <c r="CS178" t="s">
        <v>133</v>
      </c>
      <c r="CT178" t="s">
        <v>134</v>
      </c>
      <c r="CU178" t="s">
        <v>133</v>
      </c>
      <c r="CV178" t="s">
        <v>134</v>
      </c>
      <c r="CW178" t="s">
        <v>246</v>
      </c>
      <c r="CX178" s="5">
        <v>16702342664</v>
      </c>
      <c r="CY178" t="s">
        <v>241</v>
      </c>
      <c r="CZ178" t="s">
        <v>247</v>
      </c>
      <c r="DA178" t="s">
        <v>133</v>
      </c>
      <c r="DB178" t="s">
        <v>111</v>
      </c>
    </row>
    <row r="179" spans="1:111" ht="15" customHeight="1" x14ac:dyDescent="0.35">
      <c r="A179" t="s">
        <v>2061</v>
      </c>
      <c r="B179" t="s">
        <v>137</v>
      </c>
      <c r="C179" s="1">
        <v>44441.868101273147</v>
      </c>
      <c r="D179" s="1">
        <v>44496</v>
      </c>
      <c r="E179" t="s">
        <v>110</v>
      </c>
      <c r="G179" t="s">
        <v>111</v>
      </c>
      <c r="H179" t="s">
        <v>111</v>
      </c>
      <c r="I179" t="s">
        <v>111</v>
      </c>
      <c r="J179" t="s">
        <v>993</v>
      </c>
      <c r="K179" t="s">
        <v>134</v>
      </c>
      <c r="L179" t="s">
        <v>994</v>
      </c>
      <c r="M179" t="s">
        <v>2062</v>
      </c>
      <c r="N179" t="s">
        <v>115</v>
      </c>
      <c r="O179" t="s">
        <v>117</v>
      </c>
      <c r="P179" s="4">
        <v>96950</v>
      </c>
      <c r="Q179" t="s">
        <v>118</v>
      </c>
      <c r="R179" t="s">
        <v>134</v>
      </c>
      <c r="S179" s="5">
        <v>16702368202</v>
      </c>
      <c r="T179">
        <v>3554</v>
      </c>
      <c r="U179">
        <v>62211</v>
      </c>
      <c r="V179" t="s">
        <v>120</v>
      </c>
      <c r="X179" t="s">
        <v>996</v>
      </c>
      <c r="Y179" t="s">
        <v>997</v>
      </c>
      <c r="Z179" t="s">
        <v>998</v>
      </c>
      <c r="AA179" t="s">
        <v>999</v>
      </c>
      <c r="AB179" t="s">
        <v>994</v>
      </c>
      <c r="AC179" t="s">
        <v>2062</v>
      </c>
      <c r="AD179" t="s">
        <v>115</v>
      </c>
      <c r="AE179" t="s">
        <v>117</v>
      </c>
      <c r="AF179" s="4">
        <v>96950</v>
      </c>
      <c r="AG179" t="s">
        <v>118</v>
      </c>
      <c r="AH179" t="s">
        <v>134</v>
      </c>
      <c r="AI179" s="5">
        <v>16702368202</v>
      </c>
      <c r="AJ179">
        <v>3554</v>
      </c>
      <c r="AK179" t="s">
        <v>1000</v>
      </c>
      <c r="BC179" t="str">
        <f>"29-2012"</f>
        <v>29-2012</v>
      </c>
      <c r="BD179" t="s">
        <v>2063</v>
      </c>
      <c r="BE179" t="s">
        <v>2064</v>
      </c>
      <c r="BF179" t="s">
        <v>2065</v>
      </c>
      <c r="BG179">
        <v>3</v>
      </c>
      <c r="BH179">
        <v>3</v>
      </c>
      <c r="BI179" s="1">
        <v>44551</v>
      </c>
      <c r="BJ179" s="1">
        <v>44915</v>
      </c>
      <c r="BK179" s="1">
        <v>44551</v>
      </c>
      <c r="BL179" s="1">
        <v>44915</v>
      </c>
      <c r="BM179">
        <v>40</v>
      </c>
      <c r="BN179">
        <v>0</v>
      </c>
      <c r="BO179">
        <v>8</v>
      </c>
      <c r="BP179">
        <v>8</v>
      </c>
      <c r="BQ179">
        <v>8</v>
      </c>
      <c r="BR179">
        <v>8</v>
      </c>
      <c r="BS179">
        <v>8</v>
      </c>
      <c r="BT179">
        <v>0</v>
      </c>
      <c r="BU179" t="str">
        <f>"7:00 AM"</f>
        <v>7:00 AM</v>
      </c>
      <c r="BV179" t="str">
        <f>"4:00 PM"</f>
        <v>4:00 PM</v>
      </c>
      <c r="BW179" t="s">
        <v>504</v>
      </c>
      <c r="BX179">
        <v>0</v>
      </c>
      <c r="BY179">
        <v>24</v>
      </c>
      <c r="BZ179" t="s">
        <v>111</v>
      </c>
      <c r="CB179" t="s">
        <v>2066</v>
      </c>
      <c r="CC179" t="s">
        <v>994</v>
      </c>
      <c r="CD179" t="s">
        <v>995</v>
      </c>
      <c r="CE179" t="s">
        <v>115</v>
      </c>
      <c r="CF179" t="s">
        <v>117</v>
      </c>
      <c r="CG179" s="4">
        <v>96950</v>
      </c>
      <c r="CH179" s="3">
        <v>14.78</v>
      </c>
      <c r="CI179" s="3">
        <v>23.57</v>
      </c>
      <c r="CJ179" s="3">
        <v>22.17</v>
      </c>
      <c r="CK179" s="3">
        <v>35.35</v>
      </c>
      <c r="CL179" t="s">
        <v>131</v>
      </c>
      <c r="CM179" t="s">
        <v>1005</v>
      </c>
      <c r="CN179" t="s">
        <v>132</v>
      </c>
      <c r="CP179" t="s">
        <v>111</v>
      </c>
      <c r="CQ179" t="s">
        <v>133</v>
      </c>
      <c r="CR179" t="s">
        <v>111</v>
      </c>
      <c r="CS179" t="s">
        <v>133</v>
      </c>
      <c r="CT179" t="s">
        <v>134</v>
      </c>
      <c r="CU179" t="s">
        <v>133</v>
      </c>
      <c r="CV179" t="s">
        <v>134</v>
      </c>
      <c r="CW179" t="s">
        <v>1006</v>
      </c>
      <c r="CX179" s="5">
        <v>16702368202</v>
      </c>
      <c r="CY179" t="s">
        <v>1007</v>
      </c>
      <c r="CZ179" t="s">
        <v>1008</v>
      </c>
      <c r="DA179" t="s">
        <v>133</v>
      </c>
      <c r="DB179" t="s">
        <v>111</v>
      </c>
      <c r="DC179" t="s">
        <v>646</v>
      </c>
      <c r="DD179" t="s">
        <v>1009</v>
      </c>
      <c r="DE179" t="s">
        <v>1010</v>
      </c>
      <c r="DF179" t="s">
        <v>993</v>
      </c>
      <c r="DG179" t="s">
        <v>1011</v>
      </c>
    </row>
    <row r="180" spans="1:111" ht="15" customHeight="1" x14ac:dyDescent="0.35">
      <c r="A180" t="s">
        <v>3900</v>
      </c>
      <c r="B180" t="s">
        <v>137</v>
      </c>
      <c r="C180" s="1">
        <v>44447.949801041665</v>
      </c>
      <c r="D180" s="1">
        <v>44496</v>
      </c>
      <c r="E180" t="s">
        <v>110</v>
      </c>
      <c r="G180" t="s">
        <v>133</v>
      </c>
      <c r="H180" t="s">
        <v>111</v>
      </c>
      <c r="I180" t="s">
        <v>111</v>
      </c>
      <c r="J180" t="s">
        <v>3901</v>
      </c>
      <c r="K180" t="s">
        <v>3902</v>
      </c>
      <c r="L180" t="s">
        <v>3903</v>
      </c>
      <c r="M180" t="s">
        <v>3904</v>
      </c>
      <c r="N180" t="s">
        <v>140</v>
      </c>
      <c r="O180" t="s">
        <v>117</v>
      </c>
      <c r="P180" s="4">
        <v>96950</v>
      </c>
      <c r="Q180" t="s">
        <v>118</v>
      </c>
      <c r="R180" t="s">
        <v>134</v>
      </c>
      <c r="S180" s="5">
        <v>16704839683</v>
      </c>
      <c r="U180">
        <v>81211</v>
      </c>
      <c r="V180" t="s">
        <v>120</v>
      </c>
      <c r="X180" t="s">
        <v>1394</v>
      </c>
      <c r="Y180" t="s">
        <v>2785</v>
      </c>
      <c r="Z180" t="s">
        <v>3905</v>
      </c>
      <c r="AA180" t="s">
        <v>459</v>
      </c>
      <c r="AB180" t="s">
        <v>3906</v>
      </c>
      <c r="AC180" t="s">
        <v>3907</v>
      </c>
      <c r="AD180" t="s">
        <v>140</v>
      </c>
      <c r="AE180" t="s">
        <v>117</v>
      </c>
      <c r="AF180" s="4">
        <v>96950</v>
      </c>
      <c r="AG180" t="s">
        <v>118</v>
      </c>
      <c r="AI180" s="5">
        <v>16704839683</v>
      </c>
      <c r="AK180" t="s">
        <v>3908</v>
      </c>
      <c r="BC180" t="str">
        <f>"39-5012.00"</f>
        <v>39-5012.00</v>
      </c>
      <c r="BD180" t="s">
        <v>539</v>
      </c>
      <c r="BE180" t="s">
        <v>3909</v>
      </c>
      <c r="BF180" t="s">
        <v>3910</v>
      </c>
      <c r="BG180">
        <v>3</v>
      </c>
      <c r="BH180">
        <v>3</v>
      </c>
      <c r="BI180" s="1">
        <v>44470</v>
      </c>
      <c r="BJ180" s="1">
        <v>45565</v>
      </c>
      <c r="BK180" s="1">
        <v>44496</v>
      </c>
      <c r="BL180" s="1">
        <v>45565</v>
      </c>
      <c r="BM180">
        <v>35</v>
      </c>
      <c r="BN180">
        <v>5</v>
      </c>
      <c r="BO180">
        <v>0</v>
      </c>
      <c r="BP180">
        <v>6</v>
      </c>
      <c r="BQ180">
        <v>6</v>
      </c>
      <c r="BR180">
        <v>6</v>
      </c>
      <c r="BS180">
        <v>6</v>
      </c>
      <c r="BT180">
        <v>6</v>
      </c>
      <c r="BU180" t="str">
        <f>"12:00 PM"</f>
        <v>12:00 PM</v>
      </c>
      <c r="BV180" t="str">
        <f>"6:00 PM"</f>
        <v>6:00 PM</v>
      </c>
      <c r="BW180" t="s">
        <v>153</v>
      </c>
      <c r="BX180">
        <v>0</v>
      </c>
      <c r="BY180">
        <v>24</v>
      </c>
      <c r="BZ180" t="s">
        <v>111</v>
      </c>
      <c r="CB180" t="s">
        <v>3911</v>
      </c>
      <c r="CC180" t="s">
        <v>3903</v>
      </c>
      <c r="CD180" t="s">
        <v>3904</v>
      </c>
      <c r="CE180" t="s">
        <v>140</v>
      </c>
      <c r="CF180" t="s">
        <v>117</v>
      </c>
      <c r="CG180" s="4">
        <v>96950</v>
      </c>
      <c r="CH180" s="3">
        <v>7.52</v>
      </c>
      <c r="CI180" s="3">
        <v>7.52</v>
      </c>
      <c r="CJ180" s="3">
        <v>11.28</v>
      </c>
      <c r="CK180" s="3">
        <v>11.28</v>
      </c>
      <c r="CL180" t="s">
        <v>131</v>
      </c>
      <c r="CN180" t="s">
        <v>132</v>
      </c>
      <c r="CP180" t="s">
        <v>111</v>
      </c>
      <c r="CQ180" t="s">
        <v>133</v>
      </c>
      <c r="CR180" t="s">
        <v>111</v>
      </c>
      <c r="CS180" t="s">
        <v>133</v>
      </c>
      <c r="CT180" t="s">
        <v>134</v>
      </c>
      <c r="CU180" t="s">
        <v>133</v>
      </c>
      <c r="CV180" t="s">
        <v>134</v>
      </c>
      <c r="CW180" t="s">
        <v>134</v>
      </c>
      <c r="CX180" s="5">
        <v>16704839683</v>
      </c>
      <c r="CY180" t="s">
        <v>3908</v>
      </c>
      <c r="CZ180" t="s">
        <v>670</v>
      </c>
      <c r="DA180" t="s">
        <v>133</v>
      </c>
      <c r="DB180" t="s">
        <v>111</v>
      </c>
    </row>
    <row r="181" spans="1:111" ht="15" customHeight="1" x14ac:dyDescent="0.35">
      <c r="A181" t="s">
        <v>3938</v>
      </c>
      <c r="B181" t="s">
        <v>137</v>
      </c>
      <c r="C181" s="1">
        <v>44449.820801851849</v>
      </c>
      <c r="D181" s="1">
        <v>44496</v>
      </c>
      <c r="E181" t="s">
        <v>199</v>
      </c>
      <c r="F181" s="1">
        <v>44468.833333333336</v>
      </c>
      <c r="G181" t="s">
        <v>111</v>
      </c>
      <c r="H181" t="s">
        <v>111</v>
      </c>
      <c r="I181" t="s">
        <v>111</v>
      </c>
      <c r="J181" t="s">
        <v>3939</v>
      </c>
      <c r="K181" t="s">
        <v>3940</v>
      </c>
      <c r="L181" t="s">
        <v>3941</v>
      </c>
      <c r="M181" t="s">
        <v>3942</v>
      </c>
      <c r="N181" t="s">
        <v>140</v>
      </c>
      <c r="O181" t="s">
        <v>117</v>
      </c>
      <c r="P181" s="4">
        <v>96950</v>
      </c>
      <c r="Q181" t="s">
        <v>118</v>
      </c>
      <c r="R181" t="s">
        <v>164</v>
      </c>
      <c r="S181" s="5">
        <v>16702347326</v>
      </c>
      <c r="U181">
        <v>611110</v>
      </c>
      <c r="V181" t="s">
        <v>120</v>
      </c>
      <c r="X181" t="s">
        <v>3943</v>
      </c>
      <c r="Y181" t="s">
        <v>3944</v>
      </c>
      <c r="AA181" t="s">
        <v>2339</v>
      </c>
      <c r="AB181" t="s">
        <v>3941</v>
      </c>
      <c r="AC181" t="s">
        <v>3942</v>
      </c>
      <c r="AD181" t="s">
        <v>140</v>
      </c>
      <c r="AE181" t="s">
        <v>117</v>
      </c>
      <c r="AF181" s="4">
        <v>96950</v>
      </c>
      <c r="AG181" t="s">
        <v>118</v>
      </c>
      <c r="AH181" t="s">
        <v>164</v>
      </c>
      <c r="AI181" s="5">
        <v>16702347326</v>
      </c>
      <c r="AK181" t="s">
        <v>3945</v>
      </c>
      <c r="BC181" t="str">
        <f>"25-2011.00"</f>
        <v>25-2011.00</v>
      </c>
      <c r="BD181" t="s">
        <v>3946</v>
      </c>
      <c r="BE181" t="s">
        <v>3947</v>
      </c>
      <c r="BF181" t="s">
        <v>3948</v>
      </c>
      <c r="BG181">
        <v>1</v>
      </c>
      <c r="BH181">
        <v>1</v>
      </c>
      <c r="BI181" s="1">
        <v>44469</v>
      </c>
      <c r="BJ181" s="1">
        <v>44833</v>
      </c>
      <c r="BK181" s="1">
        <v>44496</v>
      </c>
      <c r="BL181" s="1">
        <v>44833</v>
      </c>
      <c r="BM181">
        <v>35</v>
      </c>
      <c r="BN181">
        <v>0</v>
      </c>
      <c r="BO181">
        <v>7</v>
      </c>
      <c r="BP181">
        <v>7</v>
      </c>
      <c r="BQ181">
        <v>7</v>
      </c>
      <c r="BR181">
        <v>7</v>
      </c>
      <c r="BS181">
        <v>7</v>
      </c>
      <c r="BT181">
        <v>0</v>
      </c>
      <c r="BU181" t="str">
        <f>"8:00 AM"</f>
        <v>8:00 AM</v>
      </c>
      <c r="BV181" t="str">
        <f>"4:00 PM"</f>
        <v>4:00 PM</v>
      </c>
      <c r="BW181" t="s">
        <v>129</v>
      </c>
      <c r="BX181">
        <v>0</v>
      </c>
      <c r="BY181">
        <v>12</v>
      </c>
      <c r="BZ181" t="s">
        <v>111</v>
      </c>
      <c r="CB181" t="s">
        <v>3949</v>
      </c>
      <c r="CC181" t="s">
        <v>3950</v>
      </c>
      <c r="CD181" t="s">
        <v>3951</v>
      </c>
      <c r="CE181" t="s">
        <v>140</v>
      </c>
      <c r="CF181" t="s">
        <v>117</v>
      </c>
      <c r="CG181" s="4">
        <v>96950</v>
      </c>
      <c r="CH181" s="3">
        <v>19.45</v>
      </c>
      <c r="CI181" s="3">
        <v>19.45</v>
      </c>
      <c r="CJ181" s="3">
        <v>29.18</v>
      </c>
      <c r="CK181" s="3">
        <v>29.18</v>
      </c>
      <c r="CL181" t="s">
        <v>131</v>
      </c>
      <c r="CM181" t="s">
        <v>164</v>
      </c>
      <c r="CN181" t="s">
        <v>132</v>
      </c>
      <c r="CP181" t="s">
        <v>111</v>
      </c>
      <c r="CQ181" t="s">
        <v>133</v>
      </c>
      <c r="CR181" t="s">
        <v>111</v>
      </c>
      <c r="CS181" t="s">
        <v>133</v>
      </c>
      <c r="CT181" t="s">
        <v>134</v>
      </c>
      <c r="CU181" t="s">
        <v>133</v>
      </c>
      <c r="CV181" t="s">
        <v>134</v>
      </c>
      <c r="CW181" t="s">
        <v>164</v>
      </c>
      <c r="CX181" s="5">
        <v>16702347326</v>
      </c>
      <c r="CY181" t="s">
        <v>3945</v>
      </c>
      <c r="CZ181" t="s">
        <v>358</v>
      </c>
      <c r="DA181" t="s">
        <v>133</v>
      </c>
      <c r="DB181" t="s">
        <v>111</v>
      </c>
    </row>
    <row r="182" spans="1:111" ht="15" customHeight="1" x14ac:dyDescent="0.35">
      <c r="A182" t="s">
        <v>3386</v>
      </c>
      <c r="B182" t="s">
        <v>137</v>
      </c>
      <c r="C182" s="1">
        <v>44450.328942824075</v>
      </c>
      <c r="D182" s="1">
        <v>44496</v>
      </c>
      <c r="E182" t="s">
        <v>110</v>
      </c>
      <c r="G182" t="s">
        <v>133</v>
      </c>
      <c r="H182" t="s">
        <v>133</v>
      </c>
      <c r="I182" t="s">
        <v>111</v>
      </c>
      <c r="J182" t="s">
        <v>3387</v>
      </c>
      <c r="K182" t="s">
        <v>3388</v>
      </c>
      <c r="L182" t="s">
        <v>3389</v>
      </c>
      <c r="M182" t="s">
        <v>3390</v>
      </c>
      <c r="N182" t="s">
        <v>115</v>
      </c>
      <c r="O182" t="s">
        <v>117</v>
      </c>
      <c r="P182" s="4">
        <v>96950</v>
      </c>
      <c r="Q182" t="s">
        <v>118</v>
      </c>
      <c r="R182" t="s">
        <v>119</v>
      </c>
      <c r="S182" s="5">
        <v>16702341071</v>
      </c>
      <c r="U182">
        <v>56132</v>
      </c>
      <c r="V182" t="s">
        <v>120</v>
      </c>
      <c r="X182" t="s">
        <v>3391</v>
      </c>
      <c r="Y182" t="s">
        <v>3392</v>
      </c>
      <c r="Z182" t="s">
        <v>337</v>
      </c>
      <c r="AA182" t="s">
        <v>338</v>
      </c>
      <c r="AB182" t="s">
        <v>3389</v>
      </c>
      <c r="AC182" t="s">
        <v>3390</v>
      </c>
      <c r="AD182" t="s">
        <v>115</v>
      </c>
      <c r="AE182" t="s">
        <v>117</v>
      </c>
      <c r="AF182" s="4">
        <v>96950</v>
      </c>
      <c r="AG182" t="s">
        <v>118</v>
      </c>
      <c r="AH182" t="s">
        <v>134</v>
      </c>
      <c r="AI182" s="5">
        <v>16702854403</v>
      </c>
      <c r="AK182" t="s">
        <v>3393</v>
      </c>
      <c r="BC182" t="str">
        <f>"13-2011.01"</f>
        <v>13-2011.01</v>
      </c>
      <c r="BD182" t="s">
        <v>1781</v>
      </c>
      <c r="BE182" t="s">
        <v>3394</v>
      </c>
      <c r="BF182" t="s">
        <v>3278</v>
      </c>
      <c r="BG182">
        <v>3</v>
      </c>
      <c r="BH182">
        <v>3</v>
      </c>
      <c r="BI182" s="1">
        <v>44501</v>
      </c>
      <c r="BJ182" s="1">
        <v>45565</v>
      </c>
      <c r="BK182" s="1">
        <v>44501</v>
      </c>
      <c r="BL182" s="1">
        <v>45565</v>
      </c>
      <c r="BM182">
        <v>40</v>
      </c>
      <c r="BN182">
        <v>0</v>
      </c>
      <c r="BO182">
        <v>8</v>
      </c>
      <c r="BP182">
        <v>8</v>
      </c>
      <c r="BQ182">
        <v>8</v>
      </c>
      <c r="BR182">
        <v>8</v>
      </c>
      <c r="BS182">
        <v>8</v>
      </c>
      <c r="BT182">
        <v>0</v>
      </c>
      <c r="BU182" t="str">
        <f>"8:00 AM"</f>
        <v>8:00 AM</v>
      </c>
      <c r="BV182" t="str">
        <f>"5:00 PM"</f>
        <v>5:00 PM</v>
      </c>
      <c r="BW182" t="s">
        <v>504</v>
      </c>
      <c r="BX182">
        <v>0</v>
      </c>
      <c r="BY182">
        <v>36</v>
      </c>
      <c r="BZ182" t="s">
        <v>111</v>
      </c>
      <c r="CB182" s="2" t="s">
        <v>3395</v>
      </c>
      <c r="CC182" t="s">
        <v>3389</v>
      </c>
      <c r="CD182" t="s">
        <v>3390</v>
      </c>
      <c r="CE182" t="s">
        <v>115</v>
      </c>
      <c r="CF182" t="s">
        <v>117</v>
      </c>
      <c r="CG182" s="4">
        <v>96950</v>
      </c>
      <c r="CH182" s="3">
        <v>15.29</v>
      </c>
      <c r="CI182" s="3">
        <v>15.29</v>
      </c>
      <c r="CJ182" s="3">
        <v>22.93</v>
      </c>
      <c r="CK182" s="3">
        <v>22.93</v>
      </c>
      <c r="CL182" t="s">
        <v>131</v>
      </c>
      <c r="CM182" t="s">
        <v>3396</v>
      </c>
      <c r="CN182" t="s">
        <v>132</v>
      </c>
      <c r="CP182" t="s">
        <v>111</v>
      </c>
      <c r="CQ182" t="s">
        <v>133</v>
      </c>
      <c r="CR182" t="s">
        <v>133</v>
      </c>
      <c r="CS182" t="s">
        <v>133</v>
      </c>
      <c r="CT182" t="s">
        <v>134</v>
      </c>
      <c r="CU182" t="s">
        <v>133</v>
      </c>
      <c r="CV182" t="s">
        <v>133</v>
      </c>
      <c r="CW182" t="s">
        <v>684</v>
      </c>
      <c r="CX182" s="5">
        <v>16702341071</v>
      </c>
      <c r="CY182" t="s">
        <v>3393</v>
      </c>
      <c r="CZ182" t="s">
        <v>247</v>
      </c>
      <c r="DA182" t="s">
        <v>133</v>
      </c>
      <c r="DB182" t="s">
        <v>111</v>
      </c>
    </row>
    <row r="183" spans="1:111" ht="15" customHeight="1" x14ac:dyDescent="0.35">
      <c r="A183" t="s">
        <v>480</v>
      </c>
      <c r="B183" t="s">
        <v>137</v>
      </c>
      <c r="C183" s="1">
        <v>44454.02285011574</v>
      </c>
      <c r="D183" s="1">
        <v>44496</v>
      </c>
      <c r="E183" t="s">
        <v>199</v>
      </c>
      <c r="F183" s="1">
        <v>44611.791666666664</v>
      </c>
      <c r="G183" t="s">
        <v>133</v>
      </c>
      <c r="H183" t="s">
        <v>111</v>
      </c>
      <c r="I183" t="s">
        <v>111</v>
      </c>
      <c r="J183" t="s">
        <v>481</v>
      </c>
      <c r="K183" t="s">
        <v>482</v>
      </c>
      <c r="L183" t="s">
        <v>483</v>
      </c>
      <c r="M183" t="s">
        <v>484</v>
      </c>
      <c r="N183" t="s">
        <v>140</v>
      </c>
      <c r="O183" t="s">
        <v>117</v>
      </c>
      <c r="P183" s="4">
        <v>96950</v>
      </c>
      <c r="Q183" t="s">
        <v>118</v>
      </c>
      <c r="R183" t="s">
        <v>134</v>
      </c>
      <c r="S183" s="5">
        <v>16702352020</v>
      </c>
      <c r="U183">
        <v>312112</v>
      </c>
      <c r="V183" t="s">
        <v>120</v>
      </c>
      <c r="X183" t="s">
        <v>485</v>
      </c>
      <c r="Y183" t="s">
        <v>486</v>
      </c>
      <c r="Z183" t="s">
        <v>487</v>
      </c>
      <c r="AA183" t="s">
        <v>488</v>
      </c>
      <c r="AB183" t="s">
        <v>483</v>
      </c>
      <c r="AC183" t="s">
        <v>484</v>
      </c>
      <c r="AD183" t="s">
        <v>140</v>
      </c>
      <c r="AE183" t="s">
        <v>117</v>
      </c>
      <c r="AF183" s="4">
        <v>96950</v>
      </c>
      <c r="AG183" t="s">
        <v>118</v>
      </c>
      <c r="AH183" t="s">
        <v>134</v>
      </c>
      <c r="AI183" s="5">
        <v>16702352020</v>
      </c>
      <c r="AK183" t="s">
        <v>489</v>
      </c>
      <c r="BC183" t="str">
        <f>"43-3031.00"</f>
        <v>43-3031.00</v>
      </c>
      <c r="BD183" t="s">
        <v>126</v>
      </c>
      <c r="BE183" t="s">
        <v>490</v>
      </c>
      <c r="BF183" t="s">
        <v>488</v>
      </c>
      <c r="BG183">
        <v>1</v>
      </c>
      <c r="BH183">
        <v>1</v>
      </c>
      <c r="BI183" s="1">
        <v>44613</v>
      </c>
      <c r="BJ183" s="1">
        <v>44977</v>
      </c>
      <c r="BK183" s="1">
        <v>44613</v>
      </c>
      <c r="BL183" s="1">
        <v>44977</v>
      </c>
      <c r="BM183">
        <v>35</v>
      </c>
      <c r="BN183">
        <v>0</v>
      </c>
      <c r="BO183">
        <v>7</v>
      </c>
      <c r="BP183">
        <v>7</v>
      </c>
      <c r="BQ183">
        <v>7</v>
      </c>
      <c r="BR183">
        <v>7</v>
      </c>
      <c r="BS183">
        <v>7</v>
      </c>
      <c r="BT183">
        <v>0</v>
      </c>
      <c r="BU183" t="str">
        <f>"8:00 AM"</f>
        <v>8:00 AM</v>
      </c>
      <c r="BV183" t="str">
        <f>"5:00 PM"</f>
        <v>5:00 PM</v>
      </c>
      <c r="BW183" t="s">
        <v>129</v>
      </c>
      <c r="BX183">
        <v>0</v>
      </c>
      <c r="BY183">
        <v>24</v>
      </c>
      <c r="BZ183" t="s">
        <v>111</v>
      </c>
      <c r="CB183" t="s">
        <v>491</v>
      </c>
      <c r="CC183" t="s">
        <v>483</v>
      </c>
      <c r="CD183" t="s">
        <v>484</v>
      </c>
      <c r="CE183" t="s">
        <v>140</v>
      </c>
      <c r="CF183" t="s">
        <v>117</v>
      </c>
      <c r="CG183" s="4">
        <v>96950</v>
      </c>
      <c r="CH183" s="3">
        <v>10.16</v>
      </c>
      <c r="CI183" s="3">
        <v>10.16</v>
      </c>
      <c r="CJ183" s="3">
        <v>0</v>
      </c>
      <c r="CK183" s="3">
        <v>0</v>
      </c>
      <c r="CL183" t="s">
        <v>131</v>
      </c>
      <c r="CM183" t="s">
        <v>134</v>
      </c>
      <c r="CN183" t="s">
        <v>132</v>
      </c>
      <c r="CP183" t="s">
        <v>111</v>
      </c>
      <c r="CQ183" t="s">
        <v>133</v>
      </c>
      <c r="CR183" t="s">
        <v>111</v>
      </c>
      <c r="CS183" t="s">
        <v>111</v>
      </c>
      <c r="CT183" t="s">
        <v>134</v>
      </c>
      <c r="CU183" t="s">
        <v>133</v>
      </c>
      <c r="CV183" t="s">
        <v>134</v>
      </c>
      <c r="CW183" t="s">
        <v>492</v>
      </c>
      <c r="CX183" s="5">
        <v>16702352020</v>
      </c>
      <c r="CY183" t="s">
        <v>489</v>
      </c>
      <c r="CZ183" t="s">
        <v>134</v>
      </c>
      <c r="DA183" t="s">
        <v>133</v>
      </c>
      <c r="DB183" t="s">
        <v>111</v>
      </c>
    </row>
    <row r="184" spans="1:111" ht="15" customHeight="1" x14ac:dyDescent="0.35">
      <c r="A184" t="s">
        <v>3912</v>
      </c>
      <c r="B184" t="s">
        <v>137</v>
      </c>
      <c r="C184" s="1">
        <v>44456.195687615742</v>
      </c>
      <c r="D184" s="1">
        <v>44496</v>
      </c>
      <c r="E184" t="s">
        <v>110</v>
      </c>
      <c r="G184" t="s">
        <v>111</v>
      </c>
      <c r="H184" t="s">
        <v>111</v>
      </c>
      <c r="I184" t="s">
        <v>111</v>
      </c>
      <c r="J184" t="s">
        <v>275</v>
      </c>
      <c r="K184" t="s">
        <v>472</v>
      </c>
      <c r="L184" t="s">
        <v>473</v>
      </c>
      <c r="M184" t="s">
        <v>474</v>
      </c>
      <c r="N184" t="s">
        <v>277</v>
      </c>
      <c r="O184" t="s">
        <v>117</v>
      </c>
      <c r="P184" s="4">
        <v>96950</v>
      </c>
      <c r="Q184" t="s">
        <v>118</v>
      </c>
      <c r="R184" t="s">
        <v>134</v>
      </c>
      <c r="S184" s="5">
        <v>16702333839</v>
      </c>
      <c r="U184">
        <v>722515</v>
      </c>
      <c r="V184" t="s">
        <v>120</v>
      </c>
      <c r="X184" t="s">
        <v>278</v>
      </c>
      <c r="Y184" t="s">
        <v>279</v>
      </c>
      <c r="Z184" t="s">
        <v>280</v>
      </c>
      <c r="AA184" t="s">
        <v>281</v>
      </c>
      <c r="AB184" t="s">
        <v>473</v>
      </c>
      <c r="AC184" t="s">
        <v>474</v>
      </c>
      <c r="AD184" t="s">
        <v>277</v>
      </c>
      <c r="AE184" t="s">
        <v>117</v>
      </c>
      <c r="AF184" s="4">
        <v>96950</v>
      </c>
      <c r="AG184" t="s">
        <v>118</v>
      </c>
      <c r="AH184" t="s">
        <v>134</v>
      </c>
      <c r="AI184" s="5">
        <v>16702333839</v>
      </c>
      <c r="AK184" t="s">
        <v>283</v>
      </c>
      <c r="BC184" t="str">
        <f>"35-2021.00"</f>
        <v>35-2021.00</v>
      </c>
      <c r="BD184" t="s">
        <v>342</v>
      </c>
      <c r="BE184" t="s">
        <v>475</v>
      </c>
      <c r="BF184" t="s">
        <v>476</v>
      </c>
      <c r="BG184">
        <v>15</v>
      </c>
      <c r="BH184">
        <v>15</v>
      </c>
      <c r="BI184" s="1">
        <v>44470</v>
      </c>
      <c r="BJ184" s="1">
        <v>44834</v>
      </c>
      <c r="BK184" s="1">
        <v>44496</v>
      </c>
      <c r="BL184" s="1">
        <v>44834</v>
      </c>
      <c r="BM184">
        <v>35</v>
      </c>
      <c r="BN184">
        <v>0</v>
      </c>
      <c r="BO184">
        <v>7</v>
      </c>
      <c r="BP184">
        <v>7</v>
      </c>
      <c r="BQ184">
        <v>7</v>
      </c>
      <c r="BR184">
        <v>7</v>
      </c>
      <c r="BS184">
        <v>7</v>
      </c>
      <c r="BT184">
        <v>0</v>
      </c>
      <c r="BU184" t="str">
        <f>"6:00 AM"</f>
        <v>6:00 AM</v>
      </c>
      <c r="BV184" t="str">
        <f>"2:00 PM"</f>
        <v>2:00 PM</v>
      </c>
      <c r="BW184" t="s">
        <v>150</v>
      </c>
      <c r="BX184">
        <v>0</v>
      </c>
      <c r="BY184">
        <v>3</v>
      </c>
      <c r="BZ184" t="s">
        <v>111</v>
      </c>
      <c r="CB184" t="s">
        <v>477</v>
      </c>
      <c r="CC184" t="s">
        <v>473</v>
      </c>
      <c r="CD184" t="s">
        <v>474</v>
      </c>
      <c r="CE184" t="s">
        <v>140</v>
      </c>
      <c r="CF184" t="s">
        <v>117</v>
      </c>
      <c r="CG184" s="4">
        <v>96950</v>
      </c>
      <c r="CH184" s="3">
        <v>7.99</v>
      </c>
      <c r="CI184" s="3">
        <v>7.99</v>
      </c>
      <c r="CJ184" s="3">
        <v>11.98</v>
      </c>
      <c r="CK184" s="3">
        <v>11.98</v>
      </c>
      <c r="CL184" t="s">
        <v>131</v>
      </c>
      <c r="CM184" t="s">
        <v>3913</v>
      </c>
      <c r="CN184" t="s">
        <v>132</v>
      </c>
      <c r="CP184" t="s">
        <v>111</v>
      </c>
      <c r="CQ184" t="s">
        <v>133</v>
      </c>
      <c r="CR184" t="s">
        <v>133</v>
      </c>
      <c r="CS184" t="s">
        <v>133</v>
      </c>
      <c r="CT184" t="s">
        <v>134</v>
      </c>
      <c r="CU184" t="s">
        <v>133</v>
      </c>
      <c r="CV184" t="s">
        <v>133</v>
      </c>
      <c r="CW184" t="s">
        <v>3914</v>
      </c>
      <c r="CX184" s="5">
        <v>16702333839</v>
      </c>
      <c r="CY184" t="s">
        <v>283</v>
      </c>
      <c r="CZ184" t="s">
        <v>134</v>
      </c>
      <c r="DA184" t="s">
        <v>133</v>
      </c>
      <c r="DB184" t="s">
        <v>111</v>
      </c>
    </row>
    <row r="185" spans="1:111" ht="15" customHeight="1" x14ac:dyDescent="0.35">
      <c r="A185" t="s">
        <v>1642</v>
      </c>
      <c r="B185" t="s">
        <v>137</v>
      </c>
      <c r="C185" s="1">
        <v>44459.992540393519</v>
      </c>
      <c r="D185" s="1">
        <v>44496</v>
      </c>
      <c r="E185" t="s">
        <v>110</v>
      </c>
      <c r="G185" t="s">
        <v>111</v>
      </c>
      <c r="H185" t="s">
        <v>111</v>
      </c>
      <c r="I185" t="s">
        <v>111</v>
      </c>
      <c r="J185" t="s">
        <v>1100</v>
      </c>
      <c r="L185" t="s">
        <v>1101</v>
      </c>
      <c r="M185" t="s">
        <v>1101</v>
      </c>
      <c r="N185" t="s">
        <v>115</v>
      </c>
      <c r="O185" t="s">
        <v>117</v>
      </c>
      <c r="P185" s="4">
        <v>96950</v>
      </c>
      <c r="Q185" t="s">
        <v>118</v>
      </c>
      <c r="S185" s="5">
        <v>16702346445</v>
      </c>
      <c r="T185">
        <v>2263</v>
      </c>
      <c r="U185">
        <v>445110</v>
      </c>
      <c r="V185" t="s">
        <v>120</v>
      </c>
      <c r="X185" t="s">
        <v>1102</v>
      </c>
      <c r="Y185" t="s">
        <v>1103</v>
      </c>
      <c r="AA185" t="s">
        <v>1104</v>
      </c>
      <c r="AB185" t="s">
        <v>1101</v>
      </c>
      <c r="AC185" t="s">
        <v>1101</v>
      </c>
      <c r="AD185" t="s">
        <v>115</v>
      </c>
      <c r="AE185" t="s">
        <v>117</v>
      </c>
      <c r="AF185" s="4">
        <v>96950</v>
      </c>
      <c r="AG185" t="s">
        <v>118</v>
      </c>
      <c r="AI185" s="5">
        <v>16702346445</v>
      </c>
      <c r="AJ185">
        <v>2263</v>
      </c>
      <c r="AK185" t="s">
        <v>1105</v>
      </c>
      <c r="BC185" t="str">
        <f>"41-4012.00"</f>
        <v>41-4012.00</v>
      </c>
      <c r="BD185" t="s">
        <v>1643</v>
      </c>
      <c r="BE185" t="s">
        <v>1644</v>
      </c>
      <c r="BF185" t="s">
        <v>1298</v>
      </c>
      <c r="BG185">
        <v>1</v>
      </c>
      <c r="BH185">
        <v>1</v>
      </c>
      <c r="BI185" s="1">
        <v>44470</v>
      </c>
      <c r="BJ185" s="1">
        <v>44834</v>
      </c>
      <c r="BK185" s="1">
        <v>44496</v>
      </c>
      <c r="BL185" s="1">
        <v>44834</v>
      </c>
      <c r="BM185">
        <v>40</v>
      </c>
      <c r="BN185">
        <v>0</v>
      </c>
      <c r="BO185">
        <v>8</v>
      </c>
      <c r="BP185">
        <v>8</v>
      </c>
      <c r="BQ185">
        <v>8</v>
      </c>
      <c r="BR185">
        <v>8</v>
      </c>
      <c r="BS185">
        <v>8</v>
      </c>
      <c r="BT185">
        <v>0</v>
      </c>
      <c r="BU185" t="str">
        <f>"8:00 AM"</f>
        <v>8:00 AM</v>
      </c>
      <c r="BV185" t="str">
        <f>"5:00 PM"</f>
        <v>5:00 PM</v>
      </c>
      <c r="BW185" t="s">
        <v>150</v>
      </c>
      <c r="BX185">
        <v>0</v>
      </c>
      <c r="BY185">
        <v>6</v>
      </c>
      <c r="BZ185" t="s">
        <v>111</v>
      </c>
      <c r="CB185" s="2" t="s">
        <v>1645</v>
      </c>
      <c r="CC185" t="s">
        <v>1101</v>
      </c>
      <c r="CD185" t="s">
        <v>1101</v>
      </c>
      <c r="CE185" t="s">
        <v>115</v>
      </c>
      <c r="CF185" t="s">
        <v>117</v>
      </c>
      <c r="CG185" s="4">
        <v>96950</v>
      </c>
      <c r="CH185" s="3">
        <v>10.26</v>
      </c>
      <c r="CI185" s="3">
        <v>10.26</v>
      </c>
      <c r="CJ185" s="3">
        <v>15.39</v>
      </c>
      <c r="CK185" s="3">
        <v>15.39</v>
      </c>
      <c r="CL185" t="s">
        <v>131</v>
      </c>
      <c r="CM185" t="s">
        <v>1301</v>
      </c>
      <c r="CN185" t="s">
        <v>132</v>
      </c>
      <c r="CP185" t="s">
        <v>111</v>
      </c>
      <c r="CQ185" t="s">
        <v>133</v>
      </c>
      <c r="CR185" t="s">
        <v>111</v>
      </c>
      <c r="CS185" t="s">
        <v>133</v>
      </c>
      <c r="CT185" t="s">
        <v>134</v>
      </c>
      <c r="CU185" t="s">
        <v>133</v>
      </c>
      <c r="CV185" t="s">
        <v>134</v>
      </c>
      <c r="CW185" t="s">
        <v>134</v>
      </c>
      <c r="CX185" s="5">
        <v>16702346445</v>
      </c>
      <c r="CY185" t="s">
        <v>1105</v>
      </c>
      <c r="CZ185" t="s">
        <v>134</v>
      </c>
      <c r="DA185" t="s">
        <v>133</v>
      </c>
      <c r="DB185" t="s">
        <v>111</v>
      </c>
      <c r="DC185" t="s">
        <v>1102</v>
      </c>
      <c r="DD185" t="s">
        <v>1103</v>
      </c>
      <c r="DF185" t="s">
        <v>1111</v>
      </c>
      <c r="DG185" t="s">
        <v>1105</v>
      </c>
    </row>
    <row r="186" spans="1:111" ht="15" customHeight="1" x14ac:dyDescent="0.35">
      <c r="A186" t="s">
        <v>3258</v>
      </c>
      <c r="B186" t="s">
        <v>137</v>
      </c>
      <c r="C186" s="1">
        <v>44460.335215509258</v>
      </c>
      <c r="D186" s="1">
        <v>44496</v>
      </c>
      <c r="E186" t="s">
        <v>110</v>
      </c>
      <c r="G186" t="s">
        <v>111</v>
      </c>
      <c r="H186" t="s">
        <v>111</v>
      </c>
      <c r="I186" t="s">
        <v>111</v>
      </c>
      <c r="J186" t="s">
        <v>1631</v>
      </c>
      <c r="K186" t="s">
        <v>1632</v>
      </c>
      <c r="L186" t="s">
        <v>1633</v>
      </c>
      <c r="M186" t="s">
        <v>1322</v>
      </c>
      <c r="N186" t="s">
        <v>140</v>
      </c>
      <c r="O186" t="s">
        <v>117</v>
      </c>
      <c r="P186" s="4">
        <v>96950</v>
      </c>
      <c r="Q186" t="s">
        <v>118</v>
      </c>
      <c r="R186" t="s">
        <v>117</v>
      </c>
      <c r="S186" s="5">
        <v>16702351096</v>
      </c>
      <c r="U186">
        <v>722515</v>
      </c>
      <c r="V186" t="s">
        <v>120</v>
      </c>
      <c r="X186" t="s">
        <v>1634</v>
      </c>
      <c r="Y186" t="s">
        <v>1635</v>
      </c>
      <c r="Z186" t="s">
        <v>1636</v>
      </c>
      <c r="AA186" t="s">
        <v>168</v>
      </c>
      <c r="AB186" t="s">
        <v>1633</v>
      </c>
      <c r="AC186" t="s">
        <v>1322</v>
      </c>
      <c r="AD186" t="s">
        <v>140</v>
      </c>
      <c r="AE186" t="s">
        <v>117</v>
      </c>
      <c r="AF186" s="4">
        <v>96950</v>
      </c>
      <c r="AG186" t="s">
        <v>118</v>
      </c>
      <c r="AH186" t="s">
        <v>117</v>
      </c>
      <c r="AI186" s="5">
        <v>16702351096</v>
      </c>
      <c r="AK186" t="s">
        <v>1637</v>
      </c>
      <c r="BC186" t="str">
        <f>"35-2015.00"</f>
        <v>35-2015.00</v>
      </c>
      <c r="BD186" t="s">
        <v>1638</v>
      </c>
      <c r="BE186" t="s">
        <v>1639</v>
      </c>
      <c r="BF186" t="s">
        <v>520</v>
      </c>
      <c r="BG186">
        <v>2</v>
      </c>
      <c r="BH186">
        <v>2</v>
      </c>
      <c r="BI186" s="1">
        <v>44470</v>
      </c>
      <c r="BJ186" s="1">
        <v>44834</v>
      </c>
      <c r="BK186" s="1">
        <v>44496</v>
      </c>
      <c r="BL186" s="1">
        <v>44834</v>
      </c>
      <c r="BM186">
        <v>40</v>
      </c>
      <c r="BN186">
        <v>0</v>
      </c>
      <c r="BO186">
        <v>8</v>
      </c>
      <c r="BP186">
        <v>8</v>
      </c>
      <c r="BQ186">
        <v>8</v>
      </c>
      <c r="BR186">
        <v>8</v>
      </c>
      <c r="BS186">
        <v>8</v>
      </c>
      <c r="BT186">
        <v>0</v>
      </c>
      <c r="BU186" t="str">
        <f>"10:00 AM"</f>
        <v>10:00 AM</v>
      </c>
      <c r="BV186" t="str">
        <f>"7:00 PM"</f>
        <v>7:00 PM</v>
      </c>
      <c r="BW186" t="s">
        <v>150</v>
      </c>
      <c r="BX186">
        <v>0</v>
      </c>
      <c r="BY186">
        <v>3</v>
      </c>
      <c r="BZ186" t="s">
        <v>111</v>
      </c>
      <c r="CB186" t="s">
        <v>3259</v>
      </c>
      <c r="CC186" t="s">
        <v>1641</v>
      </c>
      <c r="CD186" t="s">
        <v>1322</v>
      </c>
      <c r="CE186" t="s">
        <v>140</v>
      </c>
      <c r="CF186" t="s">
        <v>117</v>
      </c>
      <c r="CG186" s="4">
        <v>96950</v>
      </c>
      <c r="CH186" s="3">
        <v>8.35</v>
      </c>
      <c r="CI186" s="3">
        <v>9</v>
      </c>
      <c r="CJ186" s="3">
        <v>12.52</v>
      </c>
      <c r="CK186" s="3">
        <v>13.5</v>
      </c>
      <c r="CL186" t="s">
        <v>131</v>
      </c>
      <c r="CM186" t="s">
        <v>134</v>
      </c>
      <c r="CN186" t="s">
        <v>579</v>
      </c>
      <c r="CP186" t="s">
        <v>111</v>
      </c>
      <c r="CQ186" t="s">
        <v>133</v>
      </c>
      <c r="CR186" t="s">
        <v>133</v>
      </c>
      <c r="CS186" t="s">
        <v>133</v>
      </c>
      <c r="CT186" t="s">
        <v>134</v>
      </c>
      <c r="CU186" t="s">
        <v>133</v>
      </c>
      <c r="CV186" t="s">
        <v>134</v>
      </c>
      <c r="CW186" t="s">
        <v>580</v>
      </c>
      <c r="CX186" s="5">
        <v>16702351096</v>
      </c>
      <c r="CY186" t="s">
        <v>1637</v>
      </c>
      <c r="CZ186" t="s">
        <v>134</v>
      </c>
      <c r="DA186" t="s">
        <v>133</v>
      </c>
      <c r="DB186" t="s">
        <v>111</v>
      </c>
    </row>
    <row r="187" spans="1:111" ht="15" customHeight="1" x14ac:dyDescent="0.35">
      <c r="A187" t="s">
        <v>471</v>
      </c>
      <c r="B187" t="s">
        <v>137</v>
      </c>
      <c r="C187" s="1">
        <v>44461.12153113426</v>
      </c>
      <c r="D187" s="1">
        <v>44496</v>
      </c>
      <c r="E187" t="s">
        <v>199</v>
      </c>
      <c r="F187" s="1">
        <v>44468.833333333336</v>
      </c>
      <c r="G187" t="s">
        <v>111</v>
      </c>
      <c r="H187" t="s">
        <v>111</v>
      </c>
      <c r="I187" t="s">
        <v>111</v>
      </c>
      <c r="J187" t="s">
        <v>275</v>
      </c>
      <c r="K187" t="s">
        <v>472</v>
      </c>
      <c r="L187" t="s">
        <v>473</v>
      </c>
      <c r="M187" t="s">
        <v>474</v>
      </c>
      <c r="N187" t="s">
        <v>277</v>
      </c>
      <c r="O187" t="s">
        <v>117</v>
      </c>
      <c r="P187" s="4">
        <v>96950</v>
      </c>
      <c r="Q187" t="s">
        <v>118</v>
      </c>
      <c r="R187" t="s">
        <v>134</v>
      </c>
      <c r="S187" s="5">
        <v>16702333839</v>
      </c>
      <c r="U187">
        <v>722515</v>
      </c>
      <c r="V187" t="s">
        <v>120</v>
      </c>
      <c r="X187" t="s">
        <v>278</v>
      </c>
      <c r="Y187" t="s">
        <v>279</v>
      </c>
      <c r="Z187" t="s">
        <v>280</v>
      </c>
      <c r="AA187" t="s">
        <v>281</v>
      </c>
      <c r="AB187" t="s">
        <v>473</v>
      </c>
      <c r="AC187" t="s">
        <v>474</v>
      </c>
      <c r="AD187" t="s">
        <v>277</v>
      </c>
      <c r="AE187" t="s">
        <v>117</v>
      </c>
      <c r="AF187" s="4">
        <v>96950</v>
      </c>
      <c r="AG187" t="s">
        <v>118</v>
      </c>
      <c r="AH187" t="s">
        <v>134</v>
      </c>
      <c r="AI187" s="5">
        <v>16702333839</v>
      </c>
      <c r="AK187" t="s">
        <v>283</v>
      </c>
      <c r="BC187" t="str">
        <f>"35-2021.00"</f>
        <v>35-2021.00</v>
      </c>
      <c r="BD187" t="s">
        <v>342</v>
      </c>
      <c r="BE187" t="s">
        <v>475</v>
      </c>
      <c r="BF187" t="s">
        <v>476</v>
      </c>
      <c r="BG187">
        <v>15</v>
      </c>
      <c r="BH187">
        <v>15</v>
      </c>
      <c r="BI187" s="1">
        <v>44470</v>
      </c>
      <c r="BJ187" s="1">
        <v>44834</v>
      </c>
      <c r="BK187" s="1">
        <v>44496</v>
      </c>
      <c r="BL187" s="1">
        <v>44834</v>
      </c>
      <c r="BM187">
        <v>35</v>
      </c>
      <c r="BN187">
        <v>0</v>
      </c>
      <c r="BO187">
        <v>7</v>
      </c>
      <c r="BP187">
        <v>7</v>
      </c>
      <c r="BQ187">
        <v>7</v>
      </c>
      <c r="BR187">
        <v>7</v>
      </c>
      <c r="BS187">
        <v>7</v>
      </c>
      <c r="BT187">
        <v>0</v>
      </c>
      <c r="BU187" t="str">
        <f>"8:00 AM"</f>
        <v>8:00 AM</v>
      </c>
      <c r="BV187" t="str">
        <f>"4:00 PM"</f>
        <v>4:00 PM</v>
      </c>
      <c r="BW187" t="s">
        <v>150</v>
      </c>
      <c r="BX187">
        <v>0</v>
      </c>
      <c r="BY187">
        <v>3</v>
      </c>
      <c r="BZ187" t="s">
        <v>111</v>
      </c>
      <c r="CB187" t="s">
        <v>477</v>
      </c>
      <c r="CC187" t="s">
        <v>473</v>
      </c>
      <c r="CD187" t="s">
        <v>474</v>
      </c>
      <c r="CE187" t="s">
        <v>140</v>
      </c>
      <c r="CF187" t="s">
        <v>117</v>
      </c>
      <c r="CG187" s="4">
        <v>96950</v>
      </c>
      <c r="CH187" s="3">
        <v>7.99</v>
      </c>
      <c r="CI187" s="3">
        <v>7.99</v>
      </c>
      <c r="CJ187" s="3">
        <v>11.98</v>
      </c>
      <c r="CK187" s="3">
        <v>11.98</v>
      </c>
      <c r="CL187" t="s">
        <v>131</v>
      </c>
      <c r="CM187" t="s">
        <v>478</v>
      </c>
      <c r="CN187" t="s">
        <v>479</v>
      </c>
      <c r="CP187" t="s">
        <v>111</v>
      </c>
      <c r="CQ187" t="s">
        <v>133</v>
      </c>
      <c r="CR187" t="s">
        <v>133</v>
      </c>
      <c r="CS187" t="s">
        <v>133</v>
      </c>
      <c r="CT187" t="s">
        <v>134</v>
      </c>
      <c r="CU187" t="s">
        <v>133</v>
      </c>
      <c r="CV187" t="s">
        <v>133</v>
      </c>
      <c r="CW187" t="s">
        <v>290</v>
      </c>
      <c r="CX187" s="5">
        <v>16702333839</v>
      </c>
      <c r="CY187" t="s">
        <v>283</v>
      </c>
      <c r="CZ187" t="s">
        <v>134</v>
      </c>
      <c r="DA187" t="s">
        <v>133</v>
      </c>
      <c r="DB187" t="s">
        <v>111</v>
      </c>
    </row>
    <row r="188" spans="1:111" ht="15" customHeight="1" x14ac:dyDescent="0.35">
      <c r="A188" t="s">
        <v>469</v>
      </c>
      <c r="B188" t="s">
        <v>159</v>
      </c>
      <c r="C188" s="1">
        <v>44413.844449305558</v>
      </c>
      <c r="D188" s="1">
        <v>44496</v>
      </c>
      <c r="E188" t="s">
        <v>199</v>
      </c>
      <c r="F188" s="1">
        <v>44468.833333333336</v>
      </c>
      <c r="G188" t="s">
        <v>111</v>
      </c>
      <c r="H188" t="s">
        <v>111</v>
      </c>
      <c r="I188" t="s">
        <v>111</v>
      </c>
      <c r="J188" t="s">
        <v>233</v>
      </c>
      <c r="K188" t="s">
        <v>234</v>
      </c>
      <c r="L188" t="s">
        <v>235</v>
      </c>
      <c r="M188" t="s">
        <v>236</v>
      </c>
      <c r="N188" t="s">
        <v>140</v>
      </c>
      <c r="O188" t="s">
        <v>117</v>
      </c>
      <c r="P188" s="4">
        <v>96950</v>
      </c>
      <c r="Q188" t="s">
        <v>118</v>
      </c>
      <c r="R188" t="s">
        <v>140</v>
      </c>
      <c r="S188" s="5">
        <v>16702342664</v>
      </c>
      <c r="T188">
        <v>0</v>
      </c>
      <c r="U188">
        <v>561320</v>
      </c>
      <c r="V188" t="s">
        <v>120</v>
      </c>
      <c r="X188" t="s">
        <v>237</v>
      </c>
      <c r="Y188" t="s">
        <v>238</v>
      </c>
      <c r="Z188" t="s">
        <v>239</v>
      </c>
      <c r="AA188" t="s">
        <v>240</v>
      </c>
      <c r="AB188" t="s">
        <v>235</v>
      </c>
      <c r="AC188" t="s">
        <v>236</v>
      </c>
      <c r="AD188" t="s">
        <v>140</v>
      </c>
      <c r="AE188" t="s">
        <v>117</v>
      </c>
      <c r="AF188" s="4">
        <v>96950</v>
      </c>
      <c r="AG188" t="s">
        <v>118</v>
      </c>
      <c r="AH188" t="s">
        <v>140</v>
      </c>
      <c r="AI188" s="5">
        <v>16702342664</v>
      </c>
      <c r="AJ188">
        <v>0</v>
      </c>
      <c r="AK188" t="s">
        <v>241</v>
      </c>
      <c r="BC188" t="str">
        <f>"37-2012.00"</f>
        <v>37-2012.00</v>
      </c>
      <c r="BD188" t="s">
        <v>242</v>
      </c>
      <c r="BE188" t="s">
        <v>243</v>
      </c>
      <c r="BF188" t="s">
        <v>244</v>
      </c>
      <c r="BG188">
        <v>10</v>
      </c>
      <c r="BI188" s="1">
        <v>44470</v>
      </c>
      <c r="BJ188" s="1">
        <v>44834</v>
      </c>
      <c r="BM188">
        <v>40</v>
      </c>
      <c r="BN188">
        <v>0</v>
      </c>
      <c r="BO188">
        <v>8</v>
      </c>
      <c r="BP188">
        <v>8</v>
      </c>
      <c r="BQ188">
        <v>8</v>
      </c>
      <c r="BR188">
        <v>8</v>
      </c>
      <c r="BS188">
        <v>8</v>
      </c>
      <c r="BT188">
        <v>0</v>
      </c>
      <c r="BU188" t="str">
        <f>"8:00 AM"</f>
        <v>8:00 AM</v>
      </c>
      <c r="BV188" t="str">
        <f>"5:00 PM"</f>
        <v>5:00 PM</v>
      </c>
      <c r="BW188" t="s">
        <v>150</v>
      </c>
      <c r="BX188">
        <v>0</v>
      </c>
      <c r="BY188">
        <v>3</v>
      </c>
      <c r="BZ188" t="s">
        <v>111</v>
      </c>
      <c r="CB188" t="s">
        <v>470</v>
      </c>
      <c r="CC188" t="s">
        <v>235</v>
      </c>
      <c r="CD188" t="s">
        <v>236</v>
      </c>
      <c r="CE188" t="s">
        <v>140</v>
      </c>
      <c r="CF188" t="s">
        <v>117</v>
      </c>
      <c r="CG188" s="4">
        <v>96950</v>
      </c>
      <c r="CH188" s="3">
        <v>7.59</v>
      </c>
      <c r="CI188" s="3">
        <v>7.59</v>
      </c>
      <c r="CJ188" s="3">
        <v>11.39</v>
      </c>
      <c r="CK188" s="3">
        <v>11.39</v>
      </c>
      <c r="CL188" t="s">
        <v>131</v>
      </c>
      <c r="CM188" t="s">
        <v>134</v>
      </c>
      <c r="CN188" t="s">
        <v>132</v>
      </c>
      <c r="CP188" t="s">
        <v>111</v>
      </c>
      <c r="CQ188" t="s">
        <v>133</v>
      </c>
      <c r="CR188" t="s">
        <v>111</v>
      </c>
      <c r="CS188" t="s">
        <v>133</v>
      </c>
      <c r="CT188" t="s">
        <v>134</v>
      </c>
      <c r="CU188" t="s">
        <v>133</v>
      </c>
      <c r="CV188" t="s">
        <v>134</v>
      </c>
      <c r="CW188" t="s">
        <v>246</v>
      </c>
      <c r="CX188" s="5">
        <v>16702342664</v>
      </c>
      <c r="CY188" t="s">
        <v>241</v>
      </c>
      <c r="CZ188" t="s">
        <v>358</v>
      </c>
      <c r="DA188" t="s">
        <v>133</v>
      </c>
      <c r="DB188" t="s">
        <v>111</v>
      </c>
    </row>
    <row r="189" spans="1:111" ht="15" customHeight="1" x14ac:dyDescent="0.35">
      <c r="A189" t="s">
        <v>3738</v>
      </c>
      <c r="B189" t="s">
        <v>159</v>
      </c>
      <c r="C189" s="1">
        <v>44421.197664699073</v>
      </c>
      <c r="D189" s="1">
        <v>44496</v>
      </c>
      <c r="E189" t="s">
        <v>110</v>
      </c>
      <c r="G189" t="s">
        <v>111</v>
      </c>
      <c r="H189" t="s">
        <v>111</v>
      </c>
      <c r="I189" t="s">
        <v>111</v>
      </c>
      <c r="J189" t="s">
        <v>3739</v>
      </c>
      <c r="L189" t="s">
        <v>3740</v>
      </c>
      <c r="N189" t="s">
        <v>140</v>
      </c>
      <c r="O189" t="s">
        <v>117</v>
      </c>
      <c r="P189" s="4">
        <v>96950</v>
      </c>
      <c r="Q189" t="s">
        <v>118</v>
      </c>
      <c r="S189" s="5">
        <v>16702350467</v>
      </c>
      <c r="U189">
        <v>4451</v>
      </c>
      <c r="V189" t="s">
        <v>120</v>
      </c>
      <c r="X189" t="s">
        <v>3741</v>
      </c>
      <c r="Y189" t="s">
        <v>3742</v>
      </c>
      <c r="Z189" t="s">
        <v>134</v>
      </c>
      <c r="AA189" t="s">
        <v>168</v>
      </c>
      <c r="AB189" t="s">
        <v>3743</v>
      </c>
      <c r="AC189" t="s">
        <v>3744</v>
      </c>
      <c r="AD189" t="s">
        <v>140</v>
      </c>
      <c r="AE189" t="s">
        <v>117</v>
      </c>
      <c r="AF189" s="4">
        <v>96950</v>
      </c>
      <c r="AG189" t="s">
        <v>118</v>
      </c>
      <c r="AI189" s="5">
        <v>16702350467</v>
      </c>
      <c r="AK189" t="s">
        <v>3745</v>
      </c>
      <c r="BC189" t="str">
        <f>"37-2011.00"</f>
        <v>37-2011.00</v>
      </c>
      <c r="BD189" t="s">
        <v>284</v>
      </c>
      <c r="BE189" t="s">
        <v>3746</v>
      </c>
      <c r="BF189" t="s">
        <v>526</v>
      </c>
      <c r="BG189">
        <v>3</v>
      </c>
      <c r="BI189" s="1">
        <v>44470</v>
      </c>
      <c r="BJ189" s="1">
        <v>44834</v>
      </c>
      <c r="BM189">
        <v>40</v>
      </c>
      <c r="BN189">
        <v>0</v>
      </c>
      <c r="BO189">
        <v>8</v>
      </c>
      <c r="BP189">
        <v>8</v>
      </c>
      <c r="BQ189">
        <v>8</v>
      </c>
      <c r="BR189">
        <v>8</v>
      </c>
      <c r="BS189">
        <v>8</v>
      </c>
      <c r="BT189">
        <v>0</v>
      </c>
      <c r="BU189" t="str">
        <f>"8:00 AM"</f>
        <v>8:00 AM</v>
      </c>
      <c r="BV189" t="str">
        <f>"5:00 PM"</f>
        <v>5:00 PM</v>
      </c>
      <c r="BW189" t="s">
        <v>153</v>
      </c>
      <c r="BX189">
        <v>0</v>
      </c>
      <c r="BY189">
        <v>6</v>
      </c>
      <c r="BZ189" t="s">
        <v>111</v>
      </c>
      <c r="CB189" s="2" t="s">
        <v>3747</v>
      </c>
      <c r="CC189" t="s">
        <v>3748</v>
      </c>
      <c r="CE189" t="s">
        <v>534</v>
      </c>
      <c r="CF189" t="s">
        <v>117</v>
      </c>
      <c r="CG189" s="4">
        <v>96950</v>
      </c>
      <c r="CH189" s="3">
        <v>7.93</v>
      </c>
      <c r="CI189" s="3">
        <v>7.93</v>
      </c>
      <c r="CJ189" s="3">
        <v>0</v>
      </c>
      <c r="CK189" s="3">
        <v>0</v>
      </c>
      <c r="CL189" t="s">
        <v>131</v>
      </c>
      <c r="CM189" t="s">
        <v>153</v>
      </c>
      <c r="CN189" t="s">
        <v>132</v>
      </c>
      <c r="CP189" t="s">
        <v>111</v>
      </c>
      <c r="CQ189" t="s">
        <v>133</v>
      </c>
      <c r="CR189" t="s">
        <v>111</v>
      </c>
      <c r="CS189" t="s">
        <v>111</v>
      </c>
      <c r="CT189" t="s">
        <v>134</v>
      </c>
      <c r="CU189" t="s">
        <v>133</v>
      </c>
      <c r="CV189" t="s">
        <v>134</v>
      </c>
      <c r="CW189" t="s">
        <v>942</v>
      </c>
      <c r="CX189" s="5">
        <v>16702350467</v>
      </c>
      <c r="CY189" t="s">
        <v>3745</v>
      </c>
      <c r="CZ189" t="s">
        <v>134</v>
      </c>
      <c r="DA189" t="s">
        <v>133</v>
      </c>
      <c r="DB189" t="s">
        <v>111</v>
      </c>
      <c r="DC189" t="s">
        <v>3741</v>
      </c>
      <c r="DD189" t="s">
        <v>3742</v>
      </c>
      <c r="DE189" t="s">
        <v>164</v>
      </c>
      <c r="DF189" t="s">
        <v>3749</v>
      </c>
      <c r="DG189" t="s">
        <v>3745</v>
      </c>
    </row>
    <row r="190" spans="1:111" ht="15" customHeight="1" x14ac:dyDescent="0.35">
      <c r="A190" t="s">
        <v>1290</v>
      </c>
      <c r="B190" t="s">
        <v>159</v>
      </c>
      <c r="C190" s="1">
        <v>44426.073317129631</v>
      </c>
      <c r="D190" s="1">
        <v>44496</v>
      </c>
      <c r="E190" t="s">
        <v>110</v>
      </c>
      <c r="G190" t="s">
        <v>111</v>
      </c>
      <c r="H190" t="s">
        <v>111</v>
      </c>
      <c r="I190" t="s">
        <v>111</v>
      </c>
      <c r="J190" t="s">
        <v>559</v>
      </c>
      <c r="K190" t="s">
        <v>701</v>
      </c>
      <c r="L190" t="s">
        <v>162</v>
      </c>
      <c r="M190" t="s">
        <v>702</v>
      </c>
      <c r="N190" t="s">
        <v>140</v>
      </c>
      <c r="O190" t="s">
        <v>117</v>
      </c>
      <c r="P190" s="4">
        <v>96950</v>
      </c>
      <c r="Q190" t="s">
        <v>118</v>
      </c>
      <c r="R190" t="s">
        <v>164</v>
      </c>
      <c r="S190" s="5">
        <v>16703236877</v>
      </c>
      <c r="U190">
        <v>62161</v>
      </c>
      <c r="V190" t="s">
        <v>120</v>
      </c>
      <c r="X190" t="s">
        <v>165</v>
      </c>
      <c r="Y190" t="s">
        <v>166</v>
      </c>
      <c r="Z190" t="s">
        <v>167</v>
      </c>
      <c r="AA190" t="s">
        <v>168</v>
      </c>
      <c r="AB190" t="s">
        <v>169</v>
      </c>
      <c r="AD190" t="s">
        <v>170</v>
      </c>
      <c r="AE190" t="s">
        <v>171</v>
      </c>
      <c r="AF190" s="4">
        <v>96931</v>
      </c>
      <c r="AG190" t="s">
        <v>118</v>
      </c>
      <c r="AH190" t="s">
        <v>164</v>
      </c>
      <c r="AI190" s="5">
        <v>16716498746</v>
      </c>
      <c r="AJ190">
        <v>203</v>
      </c>
      <c r="AK190" t="s">
        <v>172</v>
      </c>
      <c r="BC190" t="str">
        <f>"29-2061.00"</f>
        <v>29-2061.00</v>
      </c>
      <c r="BD190" t="s">
        <v>1291</v>
      </c>
      <c r="BE190" t="s">
        <v>1292</v>
      </c>
      <c r="BF190" t="s">
        <v>1293</v>
      </c>
      <c r="BG190">
        <v>4</v>
      </c>
      <c r="BI190" s="1">
        <v>44545</v>
      </c>
      <c r="BJ190" s="1">
        <v>44909</v>
      </c>
      <c r="BM190">
        <v>40</v>
      </c>
      <c r="BN190">
        <v>0</v>
      </c>
      <c r="BO190">
        <v>8</v>
      </c>
      <c r="BP190">
        <v>8</v>
      </c>
      <c r="BQ190">
        <v>8</v>
      </c>
      <c r="BR190">
        <v>8</v>
      </c>
      <c r="BS190">
        <v>5</v>
      </c>
      <c r="BT190">
        <v>3</v>
      </c>
      <c r="BU190" t="str">
        <f>"8:30 AM"</f>
        <v>8:30 AM</v>
      </c>
      <c r="BV190" t="str">
        <f>"5:30 PM"</f>
        <v>5:30 PM</v>
      </c>
      <c r="BW190" t="s">
        <v>129</v>
      </c>
      <c r="BX190">
        <v>0</v>
      </c>
      <c r="BY190">
        <v>0</v>
      </c>
      <c r="BZ190" t="s">
        <v>111</v>
      </c>
      <c r="CB190" s="2" t="s">
        <v>1294</v>
      </c>
      <c r="CC190" t="s">
        <v>162</v>
      </c>
      <c r="CD190" t="s">
        <v>702</v>
      </c>
      <c r="CE190" t="s">
        <v>140</v>
      </c>
      <c r="CF190" t="s">
        <v>117</v>
      </c>
      <c r="CG190" s="4">
        <v>96950</v>
      </c>
      <c r="CH190" s="3">
        <v>14.78</v>
      </c>
      <c r="CI190" s="3">
        <v>14.78</v>
      </c>
      <c r="CJ190" s="3">
        <v>22.17</v>
      </c>
      <c r="CK190" s="3">
        <v>22.17</v>
      </c>
      <c r="CL190" t="s">
        <v>131</v>
      </c>
      <c r="CN190" t="s">
        <v>132</v>
      </c>
      <c r="CP190" t="s">
        <v>111</v>
      </c>
      <c r="CQ190" t="s">
        <v>133</v>
      </c>
      <c r="CR190" t="s">
        <v>111</v>
      </c>
      <c r="CS190" t="s">
        <v>133</v>
      </c>
      <c r="CT190" t="s">
        <v>134</v>
      </c>
      <c r="CU190" t="s">
        <v>133</v>
      </c>
      <c r="CV190" t="s">
        <v>134</v>
      </c>
      <c r="CW190" t="s">
        <v>177</v>
      </c>
      <c r="CX190" s="5">
        <v>16703236877</v>
      </c>
      <c r="CY190" t="s">
        <v>178</v>
      </c>
      <c r="CZ190" t="s">
        <v>134</v>
      </c>
      <c r="DA190" t="s">
        <v>133</v>
      </c>
      <c r="DB190" t="s">
        <v>111</v>
      </c>
    </row>
    <row r="191" spans="1:111" ht="15" customHeight="1" x14ac:dyDescent="0.35">
      <c r="A191" t="s">
        <v>1090</v>
      </c>
      <c r="B191" t="s">
        <v>159</v>
      </c>
      <c r="C191" s="1">
        <v>44433.318157407404</v>
      </c>
      <c r="D191" s="1">
        <v>44496</v>
      </c>
      <c r="E191" t="s">
        <v>110</v>
      </c>
      <c r="G191" t="s">
        <v>133</v>
      </c>
      <c r="H191" t="s">
        <v>111</v>
      </c>
      <c r="I191" t="s">
        <v>111</v>
      </c>
      <c r="J191" t="s">
        <v>1091</v>
      </c>
      <c r="K191" t="s">
        <v>400</v>
      </c>
      <c r="L191" t="s">
        <v>401</v>
      </c>
      <c r="M191" t="s">
        <v>402</v>
      </c>
      <c r="N191" t="s">
        <v>407</v>
      </c>
      <c r="O191" t="s">
        <v>117</v>
      </c>
      <c r="P191" s="4">
        <v>96950</v>
      </c>
      <c r="Q191" t="s">
        <v>118</v>
      </c>
      <c r="R191" t="s">
        <v>407</v>
      </c>
      <c r="S191" s="5">
        <v>16702342664</v>
      </c>
      <c r="T191">
        <v>0</v>
      </c>
      <c r="U191">
        <v>236220</v>
      </c>
      <c r="V191" t="s">
        <v>120</v>
      </c>
      <c r="X191" t="s">
        <v>403</v>
      </c>
      <c r="Y191" t="s">
        <v>404</v>
      </c>
      <c r="Z191" t="s">
        <v>1092</v>
      </c>
      <c r="AA191" t="s">
        <v>1093</v>
      </c>
      <c r="AB191" t="s">
        <v>401</v>
      </c>
      <c r="AC191" t="s">
        <v>402</v>
      </c>
      <c r="AD191" t="s">
        <v>407</v>
      </c>
      <c r="AE191" t="s">
        <v>117</v>
      </c>
      <c r="AF191" s="4">
        <v>96950</v>
      </c>
      <c r="AG191" t="s">
        <v>118</v>
      </c>
      <c r="AH191" t="s">
        <v>407</v>
      </c>
      <c r="AI191" s="5">
        <v>16702342664</v>
      </c>
      <c r="AJ191">
        <v>0</v>
      </c>
      <c r="AK191" t="s">
        <v>405</v>
      </c>
      <c r="BC191" t="str">
        <f>"17-2051.00"</f>
        <v>17-2051.00</v>
      </c>
      <c r="BD191" t="s">
        <v>1094</v>
      </c>
      <c r="BE191" t="s">
        <v>1095</v>
      </c>
      <c r="BF191" t="s">
        <v>1096</v>
      </c>
      <c r="BG191">
        <v>2</v>
      </c>
      <c r="BI191" s="1">
        <v>44470</v>
      </c>
      <c r="BJ191" s="1">
        <v>45565</v>
      </c>
      <c r="BM191">
        <v>40</v>
      </c>
      <c r="BN191">
        <v>0</v>
      </c>
      <c r="BO191">
        <v>8</v>
      </c>
      <c r="BP191">
        <v>8</v>
      </c>
      <c r="BQ191">
        <v>8</v>
      </c>
      <c r="BR191">
        <v>8</v>
      </c>
      <c r="BS191">
        <v>8</v>
      </c>
      <c r="BT191">
        <v>0</v>
      </c>
      <c r="BU191" t="str">
        <f>"8:00 AM"</f>
        <v>8:00 AM</v>
      </c>
      <c r="BV191" t="str">
        <f>"5:00 PM"</f>
        <v>5:00 PM</v>
      </c>
      <c r="BW191" t="s">
        <v>504</v>
      </c>
      <c r="BX191">
        <v>0</v>
      </c>
      <c r="BY191">
        <v>12</v>
      </c>
      <c r="BZ191" t="s">
        <v>111</v>
      </c>
      <c r="CB191" t="s">
        <v>1097</v>
      </c>
      <c r="CC191" t="s">
        <v>401</v>
      </c>
      <c r="CD191" t="s">
        <v>236</v>
      </c>
      <c r="CE191" t="s">
        <v>407</v>
      </c>
      <c r="CF191" t="s">
        <v>117</v>
      </c>
      <c r="CG191" s="4">
        <v>96950</v>
      </c>
      <c r="CH191" s="3">
        <v>24.86</v>
      </c>
      <c r="CI191" s="3">
        <v>24.86</v>
      </c>
      <c r="CJ191" s="3">
        <v>37.29</v>
      </c>
      <c r="CK191" s="3">
        <v>37.29</v>
      </c>
      <c r="CL191" t="s">
        <v>131</v>
      </c>
      <c r="CN191" t="s">
        <v>132</v>
      </c>
      <c r="CP191" t="s">
        <v>111</v>
      </c>
      <c r="CQ191" t="s">
        <v>133</v>
      </c>
      <c r="CR191" t="s">
        <v>133</v>
      </c>
      <c r="CS191" t="s">
        <v>133</v>
      </c>
      <c r="CT191" t="s">
        <v>134</v>
      </c>
      <c r="CU191" t="s">
        <v>133</v>
      </c>
      <c r="CV191" t="s">
        <v>134</v>
      </c>
      <c r="CW191" t="s">
        <v>1098</v>
      </c>
      <c r="CX191" s="5">
        <v>16702342664</v>
      </c>
      <c r="CY191" t="s">
        <v>405</v>
      </c>
      <c r="CZ191" t="s">
        <v>247</v>
      </c>
      <c r="DA191" t="s">
        <v>133</v>
      </c>
      <c r="DB191" t="s">
        <v>111</v>
      </c>
    </row>
    <row r="192" spans="1:111" ht="15" customHeight="1" x14ac:dyDescent="0.35">
      <c r="A192" t="s">
        <v>3750</v>
      </c>
      <c r="B192" t="s">
        <v>137</v>
      </c>
      <c r="C192" s="1">
        <v>44434.094715393519</v>
      </c>
      <c r="D192" s="1">
        <v>44497</v>
      </c>
      <c r="E192" t="s">
        <v>199</v>
      </c>
      <c r="F192" s="1">
        <v>44468.833333333336</v>
      </c>
      <c r="G192" t="s">
        <v>111</v>
      </c>
      <c r="H192" t="s">
        <v>111</v>
      </c>
      <c r="I192" t="s">
        <v>111</v>
      </c>
      <c r="J192" t="s">
        <v>3182</v>
      </c>
      <c r="L192" t="s">
        <v>3751</v>
      </c>
      <c r="M192" t="s">
        <v>855</v>
      </c>
      <c r="N192" t="s">
        <v>115</v>
      </c>
      <c r="O192" t="s">
        <v>117</v>
      </c>
      <c r="P192" s="4">
        <v>96950</v>
      </c>
      <c r="Q192" t="s">
        <v>118</v>
      </c>
      <c r="S192" s="5">
        <v>16702352378</v>
      </c>
      <c r="U192">
        <v>621210</v>
      </c>
      <c r="V192" t="s">
        <v>120</v>
      </c>
      <c r="X192" t="s">
        <v>856</v>
      </c>
      <c r="Y192" t="s">
        <v>857</v>
      </c>
      <c r="AA192" t="s">
        <v>606</v>
      </c>
      <c r="AB192" t="s">
        <v>3751</v>
      </c>
      <c r="AD192" t="s">
        <v>855</v>
      </c>
      <c r="AE192" t="s">
        <v>117</v>
      </c>
      <c r="AF192" s="4">
        <v>96950</v>
      </c>
      <c r="AG192" t="s">
        <v>118</v>
      </c>
      <c r="AI192" s="5">
        <v>16702352378</v>
      </c>
      <c r="AK192" t="s">
        <v>859</v>
      </c>
      <c r="BC192" t="str">
        <f>"31-9091.00"</f>
        <v>31-9091.00</v>
      </c>
      <c r="BD192" t="s">
        <v>2470</v>
      </c>
      <c r="BE192" t="s">
        <v>3752</v>
      </c>
      <c r="BF192" t="s">
        <v>3753</v>
      </c>
      <c r="BG192">
        <v>1</v>
      </c>
      <c r="BH192">
        <v>1</v>
      </c>
      <c r="BI192" s="1">
        <v>44470</v>
      </c>
      <c r="BJ192" s="1">
        <v>44834</v>
      </c>
      <c r="BK192" s="1">
        <v>44497</v>
      </c>
      <c r="BL192" s="1">
        <v>44834</v>
      </c>
      <c r="BM192">
        <v>35</v>
      </c>
      <c r="BN192">
        <v>0</v>
      </c>
      <c r="BO192">
        <v>7</v>
      </c>
      <c r="BP192">
        <v>7</v>
      </c>
      <c r="BQ192">
        <v>0</v>
      </c>
      <c r="BR192">
        <v>7</v>
      </c>
      <c r="BS192">
        <v>7</v>
      </c>
      <c r="BT192">
        <v>7</v>
      </c>
      <c r="BU192" t="str">
        <f>"10:00 AM"</f>
        <v>10:00 AM</v>
      </c>
      <c r="BV192" t="str">
        <f>"6:00 PM"</f>
        <v>6:00 PM</v>
      </c>
      <c r="BW192" t="s">
        <v>129</v>
      </c>
      <c r="BX192">
        <v>0</v>
      </c>
      <c r="BY192">
        <v>6</v>
      </c>
      <c r="BZ192" t="s">
        <v>111</v>
      </c>
      <c r="CB192" t="s">
        <v>134</v>
      </c>
      <c r="CC192" t="s">
        <v>3754</v>
      </c>
      <c r="CD192" t="s">
        <v>855</v>
      </c>
      <c r="CE192" t="s">
        <v>115</v>
      </c>
      <c r="CF192" t="s">
        <v>117</v>
      </c>
      <c r="CG192" s="4">
        <v>96950</v>
      </c>
      <c r="CH192" s="3">
        <v>13.09</v>
      </c>
      <c r="CI192" s="3">
        <v>13.09</v>
      </c>
      <c r="CJ192" s="3">
        <v>19.64</v>
      </c>
      <c r="CK192" s="3">
        <v>19.64</v>
      </c>
      <c r="CL192" t="s">
        <v>131</v>
      </c>
      <c r="CN192" t="s">
        <v>132</v>
      </c>
      <c r="CP192" t="s">
        <v>111</v>
      </c>
      <c r="CQ192" t="s">
        <v>133</v>
      </c>
      <c r="CR192" t="s">
        <v>133</v>
      </c>
      <c r="CS192" t="s">
        <v>133</v>
      </c>
      <c r="CT192" t="s">
        <v>133</v>
      </c>
      <c r="CU192" t="s">
        <v>133</v>
      </c>
      <c r="CV192" t="s">
        <v>133</v>
      </c>
      <c r="CW192" t="s">
        <v>3559</v>
      </c>
      <c r="CX192" s="5">
        <v>16702352378</v>
      </c>
      <c r="CY192" t="s">
        <v>859</v>
      </c>
      <c r="CZ192" t="s">
        <v>134</v>
      </c>
      <c r="DA192" t="s">
        <v>133</v>
      </c>
      <c r="DB192" t="s">
        <v>111</v>
      </c>
    </row>
    <row r="193" spans="1:111" ht="15" customHeight="1" x14ac:dyDescent="0.35">
      <c r="A193" t="s">
        <v>1970</v>
      </c>
      <c r="B193" t="s">
        <v>137</v>
      </c>
      <c r="C193" s="1">
        <v>44434.942511805559</v>
      </c>
      <c r="D193" s="1">
        <v>44497</v>
      </c>
      <c r="E193" t="s">
        <v>110</v>
      </c>
      <c r="G193" t="s">
        <v>111</v>
      </c>
      <c r="H193" t="s">
        <v>111</v>
      </c>
      <c r="I193" t="s">
        <v>111</v>
      </c>
      <c r="J193" t="s">
        <v>1971</v>
      </c>
      <c r="K193" t="s">
        <v>1972</v>
      </c>
      <c r="L193" t="s">
        <v>1973</v>
      </c>
      <c r="N193" t="s">
        <v>140</v>
      </c>
      <c r="O193" t="s">
        <v>117</v>
      </c>
      <c r="P193" s="4">
        <v>96950</v>
      </c>
      <c r="Q193" t="s">
        <v>118</v>
      </c>
      <c r="S193" s="5">
        <v>16702858609</v>
      </c>
      <c r="U193">
        <v>812112</v>
      </c>
      <c r="V193" t="s">
        <v>120</v>
      </c>
      <c r="X193" t="s">
        <v>1974</v>
      </c>
      <c r="Y193" t="s">
        <v>1975</v>
      </c>
      <c r="Z193" t="s">
        <v>1976</v>
      </c>
      <c r="AA193" t="s">
        <v>351</v>
      </c>
      <c r="AB193" t="s">
        <v>1973</v>
      </c>
      <c r="AC193" t="s">
        <v>1977</v>
      </c>
      <c r="AD193" t="s">
        <v>140</v>
      </c>
      <c r="AE193" t="s">
        <v>117</v>
      </c>
      <c r="AF193" s="4">
        <v>96950</v>
      </c>
      <c r="AG193" t="s">
        <v>118</v>
      </c>
      <c r="AI193" s="5">
        <v>16702858609</v>
      </c>
      <c r="AK193" t="s">
        <v>1978</v>
      </c>
      <c r="BC193" t="str">
        <f>"39-5012.00"</f>
        <v>39-5012.00</v>
      </c>
      <c r="BD193" t="s">
        <v>539</v>
      </c>
      <c r="BE193" t="s">
        <v>1979</v>
      </c>
      <c r="BF193" t="s">
        <v>541</v>
      </c>
      <c r="BG193">
        <v>6</v>
      </c>
      <c r="BH193">
        <v>6</v>
      </c>
      <c r="BI193" s="1">
        <v>44470</v>
      </c>
      <c r="BJ193" s="1">
        <v>44834</v>
      </c>
      <c r="BK193" s="1">
        <v>44497</v>
      </c>
      <c r="BL193" s="1">
        <v>44834</v>
      </c>
      <c r="BM193">
        <v>35</v>
      </c>
      <c r="BN193">
        <v>0</v>
      </c>
      <c r="BO193">
        <v>7</v>
      </c>
      <c r="BP193">
        <v>7</v>
      </c>
      <c r="BQ193">
        <v>7</v>
      </c>
      <c r="BR193">
        <v>7</v>
      </c>
      <c r="BS193">
        <v>7</v>
      </c>
      <c r="BT193">
        <v>0</v>
      </c>
      <c r="BU193" t="str">
        <f>"10:00 AM"</f>
        <v>10:00 AM</v>
      </c>
      <c r="BV193" t="str">
        <f>"6:00 PM"</f>
        <v>6:00 PM</v>
      </c>
      <c r="BW193" t="s">
        <v>150</v>
      </c>
      <c r="BX193">
        <v>0</v>
      </c>
      <c r="BY193">
        <v>12</v>
      </c>
      <c r="BZ193" t="s">
        <v>111</v>
      </c>
      <c r="CB193" t="s">
        <v>542</v>
      </c>
      <c r="CC193" t="s">
        <v>1980</v>
      </c>
      <c r="CE193" t="s">
        <v>140</v>
      </c>
      <c r="CF193" t="s">
        <v>117</v>
      </c>
      <c r="CG193" s="4">
        <v>96950</v>
      </c>
      <c r="CH193" s="3">
        <v>7.52</v>
      </c>
      <c r="CI193" s="3">
        <v>7.52</v>
      </c>
      <c r="CJ193" s="3">
        <v>11.28</v>
      </c>
      <c r="CK193" s="3">
        <v>11.28</v>
      </c>
      <c r="CL193" t="s">
        <v>131</v>
      </c>
      <c r="CM193" t="s">
        <v>542</v>
      </c>
      <c r="CN193" t="s">
        <v>132</v>
      </c>
      <c r="CP193" t="s">
        <v>111</v>
      </c>
      <c r="CQ193" t="s">
        <v>133</v>
      </c>
      <c r="CR193" t="s">
        <v>111</v>
      </c>
      <c r="CS193" t="s">
        <v>133</v>
      </c>
      <c r="CT193" t="s">
        <v>134</v>
      </c>
      <c r="CU193" t="s">
        <v>133</v>
      </c>
      <c r="CV193" t="s">
        <v>134</v>
      </c>
      <c r="CW193" t="s">
        <v>1023</v>
      </c>
      <c r="CX193" s="5">
        <v>16702858609</v>
      </c>
      <c r="CY193" t="s">
        <v>1978</v>
      </c>
      <c r="CZ193" t="s">
        <v>134</v>
      </c>
      <c r="DA193" t="s">
        <v>133</v>
      </c>
      <c r="DB193" t="s">
        <v>111</v>
      </c>
    </row>
    <row r="194" spans="1:111" ht="15" customHeight="1" x14ac:dyDescent="0.35">
      <c r="A194" t="s">
        <v>1777</v>
      </c>
      <c r="B194" t="s">
        <v>137</v>
      </c>
      <c r="C194" s="1">
        <v>44438.249566087965</v>
      </c>
      <c r="D194" s="1">
        <v>44497</v>
      </c>
      <c r="E194" t="s">
        <v>199</v>
      </c>
      <c r="F194" s="1">
        <v>44468.833333333336</v>
      </c>
      <c r="G194" t="s">
        <v>111</v>
      </c>
      <c r="H194" t="s">
        <v>111</v>
      </c>
      <c r="I194" t="s">
        <v>111</v>
      </c>
      <c r="J194" t="s">
        <v>1778</v>
      </c>
      <c r="K194" t="s">
        <v>1779</v>
      </c>
      <c r="L194" t="s">
        <v>1540</v>
      </c>
      <c r="N194" t="s">
        <v>115</v>
      </c>
      <c r="O194" t="s">
        <v>117</v>
      </c>
      <c r="P194" s="4">
        <v>96950</v>
      </c>
      <c r="Q194" t="s">
        <v>118</v>
      </c>
      <c r="S194" s="5">
        <v>16709893291</v>
      </c>
      <c r="U194">
        <v>56179</v>
      </c>
      <c r="V194" t="s">
        <v>120</v>
      </c>
      <c r="X194" t="s">
        <v>1541</v>
      </c>
      <c r="Y194" t="s">
        <v>1542</v>
      </c>
      <c r="Z194" t="s">
        <v>165</v>
      </c>
      <c r="AA194" t="s">
        <v>168</v>
      </c>
      <c r="AB194" t="s">
        <v>1780</v>
      </c>
      <c r="AD194" t="s">
        <v>140</v>
      </c>
      <c r="AE194" t="s">
        <v>117</v>
      </c>
      <c r="AF194" s="4">
        <v>96950</v>
      </c>
      <c r="AG194" t="s">
        <v>118</v>
      </c>
      <c r="AI194" s="5">
        <v>16709893291</v>
      </c>
      <c r="AK194" t="s">
        <v>1544</v>
      </c>
      <c r="BC194" t="str">
        <f>"13-2011.01"</f>
        <v>13-2011.01</v>
      </c>
      <c r="BD194" t="s">
        <v>1781</v>
      </c>
      <c r="BE194" t="s">
        <v>1782</v>
      </c>
      <c r="BF194" t="s">
        <v>1783</v>
      </c>
      <c r="BG194">
        <v>1</v>
      </c>
      <c r="BH194">
        <v>1</v>
      </c>
      <c r="BI194" s="1">
        <v>44470</v>
      </c>
      <c r="BJ194" s="1">
        <v>44834</v>
      </c>
      <c r="BK194" s="1">
        <v>44497</v>
      </c>
      <c r="BL194" s="1">
        <v>44834</v>
      </c>
      <c r="BM194">
        <v>40</v>
      </c>
      <c r="BN194">
        <v>0</v>
      </c>
      <c r="BO194">
        <v>8</v>
      </c>
      <c r="BP194">
        <v>8</v>
      </c>
      <c r="BQ194">
        <v>8</v>
      </c>
      <c r="BR194">
        <v>8</v>
      </c>
      <c r="BS194">
        <v>8</v>
      </c>
      <c r="BT194">
        <v>0</v>
      </c>
      <c r="BU194" t="str">
        <f>"8:00 AM"</f>
        <v>8:00 AM</v>
      </c>
      <c r="BV194" t="str">
        <f>"5:00 PM"</f>
        <v>5:00 PM</v>
      </c>
      <c r="BW194" t="s">
        <v>504</v>
      </c>
      <c r="BX194">
        <v>0</v>
      </c>
      <c r="BY194">
        <v>48</v>
      </c>
      <c r="BZ194" t="s">
        <v>133</v>
      </c>
      <c r="CA194">
        <v>5</v>
      </c>
      <c r="CB194" t="s">
        <v>1784</v>
      </c>
      <c r="CC194" t="s">
        <v>1785</v>
      </c>
      <c r="CE194" t="s">
        <v>115</v>
      </c>
      <c r="CF194" t="s">
        <v>117</v>
      </c>
      <c r="CG194" s="4">
        <v>96950</v>
      </c>
      <c r="CH194" s="3">
        <v>14.85</v>
      </c>
      <c r="CI194" s="3">
        <v>15</v>
      </c>
      <c r="CJ194" s="3">
        <v>22.27</v>
      </c>
      <c r="CK194" s="3">
        <v>22.5</v>
      </c>
      <c r="CL194" t="s">
        <v>131</v>
      </c>
      <c r="CM194" t="s">
        <v>134</v>
      </c>
      <c r="CN194" t="s">
        <v>132</v>
      </c>
      <c r="CP194" t="s">
        <v>111</v>
      </c>
      <c r="CQ194" t="s">
        <v>133</v>
      </c>
      <c r="CR194" t="s">
        <v>133</v>
      </c>
      <c r="CS194" t="s">
        <v>133</v>
      </c>
      <c r="CT194" t="s">
        <v>134</v>
      </c>
      <c r="CU194" t="s">
        <v>133</v>
      </c>
      <c r="CV194" t="s">
        <v>134</v>
      </c>
      <c r="CW194" t="s">
        <v>1786</v>
      </c>
      <c r="CX194" s="5">
        <v>16709893291</v>
      </c>
      <c r="CY194" t="s">
        <v>1544</v>
      </c>
      <c r="CZ194" t="s">
        <v>134</v>
      </c>
      <c r="DA194" t="s">
        <v>133</v>
      </c>
      <c r="DB194" t="s">
        <v>111</v>
      </c>
    </row>
    <row r="195" spans="1:111" ht="15" customHeight="1" x14ac:dyDescent="0.35">
      <c r="A195" t="s">
        <v>3616</v>
      </c>
      <c r="B195" t="s">
        <v>137</v>
      </c>
      <c r="C195" s="1">
        <v>44440.791470717595</v>
      </c>
      <c r="D195" s="1">
        <v>44497</v>
      </c>
      <c r="E195" t="s">
        <v>199</v>
      </c>
      <c r="F195" s="1">
        <v>44619.791666666664</v>
      </c>
      <c r="G195" t="s">
        <v>111</v>
      </c>
      <c r="H195" t="s">
        <v>111</v>
      </c>
      <c r="I195" t="s">
        <v>111</v>
      </c>
      <c r="J195" t="s">
        <v>993</v>
      </c>
      <c r="K195" t="s">
        <v>134</v>
      </c>
      <c r="L195" t="s">
        <v>994</v>
      </c>
      <c r="M195" t="s">
        <v>995</v>
      </c>
      <c r="N195" t="s">
        <v>115</v>
      </c>
      <c r="O195" t="s">
        <v>117</v>
      </c>
      <c r="P195" s="4">
        <v>96950</v>
      </c>
      <c r="Q195" t="s">
        <v>118</v>
      </c>
      <c r="R195" t="s">
        <v>134</v>
      </c>
      <c r="S195" s="5">
        <v>16702368202</v>
      </c>
      <c r="T195">
        <v>3554</v>
      </c>
      <c r="U195">
        <v>62211</v>
      </c>
      <c r="V195" t="s">
        <v>120</v>
      </c>
      <c r="X195" t="s">
        <v>996</v>
      </c>
      <c r="Y195" t="s">
        <v>997</v>
      </c>
      <c r="Z195" t="s">
        <v>998</v>
      </c>
      <c r="AA195" t="s">
        <v>999</v>
      </c>
      <c r="AB195" t="s">
        <v>994</v>
      </c>
      <c r="AC195" t="s">
        <v>995</v>
      </c>
      <c r="AD195" t="s">
        <v>115</v>
      </c>
      <c r="AE195" t="s">
        <v>117</v>
      </c>
      <c r="AF195" s="4">
        <v>96950</v>
      </c>
      <c r="AG195" t="s">
        <v>118</v>
      </c>
      <c r="AH195" t="s">
        <v>134</v>
      </c>
      <c r="AI195" s="5">
        <v>16702368202</v>
      </c>
      <c r="AJ195">
        <v>3554</v>
      </c>
      <c r="AK195" t="s">
        <v>1000</v>
      </c>
      <c r="BC195" t="str">
        <f>"29-1141.00"</f>
        <v>29-1141.00</v>
      </c>
      <c r="BD195" t="s">
        <v>909</v>
      </c>
      <c r="BE195" t="s">
        <v>1225</v>
      </c>
      <c r="BF195" t="s">
        <v>1226</v>
      </c>
      <c r="BG195">
        <v>3</v>
      </c>
      <c r="BH195">
        <v>3</v>
      </c>
      <c r="BI195" s="1">
        <v>44621</v>
      </c>
      <c r="BJ195" s="1">
        <v>44985</v>
      </c>
      <c r="BK195" s="1">
        <v>44621</v>
      </c>
      <c r="BL195" s="1">
        <v>44985</v>
      </c>
      <c r="BM195">
        <v>40</v>
      </c>
      <c r="BN195">
        <v>12</v>
      </c>
      <c r="BO195">
        <v>12</v>
      </c>
      <c r="BP195">
        <v>12</v>
      </c>
      <c r="BQ195">
        <v>4</v>
      </c>
      <c r="BR195">
        <v>0</v>
      </c>
      <c r="BS195">
        <v>0</v>
      </c>
      <c r="BT195">
        <v>0</v>
      </c>
      <c r="BU195" t="str">
        <f>"7:30 AM"</f>
        <v>7:30 AM</v>
      </c>
      <c r="BV195" t="str">
        <f>"7:30 PM"</f>
        <v>7:30 PM</v>
      </c>
      <c r="BW195" t="s">
        <v>129</v>
      </c>
      <c r="BX195">
        <v>0</v>
      </c>
      <c r="BY195">
        <v>0</v>
      </c>
      <c r="BZ195" t="s">
        <v>111</v>
      </c>
      <c r="CB195" t="s">
        <v>1227</v>
      </c>
      <c r="CC195" t="s">
        <v>994</v>
      </c>
      <c r="CD195" t="s">
        <v>995</v>
      </c>
      <c r="CE195" t="s">
        <v>115</v>
      </c>
      <c r="CF195" t="s">
        <v>117</v>
      </c>
      <c r="CG195" s="4">
        <v>96950</v>
      </c>
      <c r="CH195" s="3">
        <v>21.83</v>
      </c>
      <c r="CI195" s="3">
        <v>28.42</v>
      </c>
      <c r="CL195" t="s">
        <v>131</v>
      </c>
      <c r="CM195" t="s">
        <v>1005</v>
      </c>
      <c r="CN195" t="s">
        <v>132</v>
      </c>
      <c r="CP195" t="s">
        <v>133</v>
      </c>
      <c r="CQ195" t="s">
        <v>133</v>
      </c>
      <c r="CR195" t="s">
        <v>111</v>
      </c>
      <c r="CS195" t="s">
        <v>111</v>
      </c>
      <c r="CT195" t="s">
        <v>134</v>
      </c>
      <c r="CU195" t="s">
        <v>133</v>
      </c>
      <c r="CV195" t="s">
        <v>134</v>
      </c>
      <c r="CW195" t="s">
        <v>1006</v>
      </c>
      <c r="CX195" s="5">
        <v>16702368202</v>
      </c>
      <c r="CY195" t="s">
        <v>1007</v>
      </c>
      <c r="CZ195" t="s">
        <v>1008</v>
      </c>
      <c r="DA195" t="s">
        <v>133</v>
      </c>
      <c r="DB195" t="s">
        <v>111</v>
      </c>
      <c r="DC195" t="s">
        <v>646</v>
      </c>
      <c r="DD195" t="s">
        <v>1009</v>
      </c>
      <c r="DE195" t="s">
        <v>2035</v>
      </c>
      <c r="DF195" t="s">
        <v>993</v>
      </c>
      <c r="DG195" t="s">
        <v>1011</v>
      </c>
    </row>
    <row r="196" spans="1:111" ht="15" customHeight="1" x14ac:dyDescent="0.35">
      <c r="A196" t="s">
        <v>3245</v>
      </c>
      <c r="B196" t="s">
        <v>137</v>
      </c>
      <c r="C196" s="1">
        <v>44446.157922685183</v>
      </c>
      <c r="D196" s="1">
        <v>44497</v>
      </c>
      <c r="E196" t="s">
        <v>110</v>
      </c>
      <c r="G196" t="s">
        <v>111</v>
      </c>
      <c r="H196" t="s">
        <v>111</v>
      </c>
      <c r="I196" t="s">
        <v>111</v>
      </c>
      <c r="J196" t="s">
        <v>3246</v>
      </c>
      <c r="K196" t="s">
        <v>3247</v>
      </c>
      <c r="L196" t="s">
        <v>3248</v>
      </c>
      <c r="N196" t="s">
        <v>115</v>
      </c>
      <c r="O196" t="s">
        <v>117</v>
      </c>
      <c r="P196" s="4">
        <v>96950</v>
      </c>
      <c r="Q196" t="s">
        <v>118</v>
      </c>
      <c r="S196" s="5">
        <v>16702876776</v>
      </c>
      <c r="U196">
        <v>531110</v>
      </c>
      <c r="V196" t="s">
        <v>120</v>
      </c>
      <c r="X196" t="s">
        <v>662</v>
      </c>
      <c r="Y196" t="s">
        <v>3249</v>
      </c>
      <c r="Z196" t="s">
        <v>3250</v>
      </c>
      <c r="AA196" t="s">
        <v>3251</v>
      </c>
      <c r="AB196" t="s">
        <v>3248</v>
      </c>
      <c r="AD196" t="s">
        <v>115</v>
      </c>
      <c r="AE196" t="s">
        <v>117</v>
      </c>
      <c r="AF196" s="4">
        <v>96950</v>
      </c>
      <c r="AG196" t="s">
        <v>118</v>
      </c>
      <c r="AI196" s="5">
        <v>16702876776</v>
      </c>
      <c r="AK196" t="s">
        <v>3252</v>
      </c>
      <c r="BC196" t="str">
        <f>"45-2092.02"</f>
        <v>45-2092.02</v>
      </c>
      <c r="BD196" t="s">
        <v>1487</v>
      </c>
      <c r="BE196" t="s">
        <v>3253</v>
      </c>
      <c r="BF196" t="s">
        <v>3254</v>
      </c>
      <c r="BG196">
        <v>3</v>
      </c>
      <c r="BH196">
        <v>3</v>
      </c>
      <c r="BI196" s="1">
        <v>44501</v>
      </c>
      <c r="BJ196" s="1">
        <v>44865</v>
      </c>
      <c r="BK196" s="1">
        <v>44501</v>
      </c>
      <c r="BL196" s="1">
        <v>44865</v>
      </c>
      <c r="BM196">
        <v>40</v>
      </c>
      <c r="BN196">
        <v>0</v>
      </c>
      <c r="BO196">
        <v>7</v>
      </c>
      <c r="BP196">
        <v>7</v>
      </c>
      <c r="BQ196">
        <v>7</v>
      </c>
      <c r="BR196">
        <v>7</v>
      </c>
      <c r="BS196">
        <v>7</v>
      </c>
      <c r="BT196">
        <v>5</v>
      </c>
      <c r="BU196" t="str">
        <f>"8:00 AM"</f>
        <v>8:00 AM</v>
      </c>
      <c r="BV196" t="str">
        <f>"4:00 PM"</f>
        <v>4:00 PM</v>
      </c>
      <c r="BW196" t="s">
        <v>153</v>
      </c>
      <c r="BX196">
        <v>0</v>
      </c>
      <c r="BY196">
        <v>0</v>
      </c>
      <c r="BZ196" t="s">
        <v>111</v>
      </c>
      <c r="CB196" t="s">
        <v>542</v>
      </c>
      <c r="CC196" t="s">
        <v>3255</v>
      </c>
      <c r="CD196" t="s">
        <v>3256</v>
      </c>
      <c r="CE196" t="s">
        <v>140</v>
      </c>
      <c r="CF196" t="s">
        <v>117</v>
      </c>
      <c r="CG196" s="4">
        <v>96950</v>
      </c>
      <c r="CH196" s="3">
        <v>10.210000000000001</v>
      </c>
      <c r="CI196" s="3">
        <v>10.3</v>
      </c>
      <c r="CJ196" s="3">
        <v>15.32</v>
      </c>
      <c r="CK196" s="3">
        <v>15.45</v>
      </c>
      <c r="CL196" t="s">
        <v>131</v>
      </c>
      <c r="CM196" t="s">
        <v>134</v>
      </c>
      <c r="CN196" t="s">
        <v>132</v>
      </c>
      <c r="CP196" t="s">
        <v>111</v>
      </c>
      <c r="CQ196" t="s">
        <v>133</v>
      </c>
      <c r="CR196" t="s">
        <v>133</v>
      </c>
      <c r="CS196" t="s">
        <v>133</v>
      </c>
      <c r="CT196" t="s">
        <v>134</v>
      </c>
      <c r="CU196" t="s">
        <v>133</v>
      </c>
      <c r="CV196" t="s">
        <v>134</v>
      </c>
      <c r="CW196" t="s">
        <v>3257</v>
      </c>
      <c r="CX196" s="5">
        <v>16702876776</v>
      </c>
      <c r="CY196" t="s">
        <v>3252</v>
      </c>
      <c r="CZ196" t="s">
        <v>134</v>
      </c>
      <c r="DA196" t="s">
        <v>133</v>
      </c>
      <c r="DB196" t="s">
        <v>111</v>
      </c>
    </row>
    <row r="197" spans="1:111" ht="15" customHeight="1" x14ac:dyDescent="0.35">
      <c r="A197" t="s">
        <v>3036</v>
      </c>
      <c r="B197" t="s">
        <v>137</v>
      </c>
      <c r="C197" s="1">
        <v>44459.797399189818</v>
      </c>
      <c r="D197" s="1">
        <v>44497</v>
      </c>
      <c r="E197" t="s">
        <v>110</v>
      </c>
      <c r="G197" t="s">
        <v>111</v>
      </c>
      <c r="H197" t="s">
        <v>111</v>
      </c>
      <c r="I197" t="s">
        <v>111</v>
      </c>
      <c r="J197" t="s">
        <v>673</v>
      </c>
      <c r="L197" t="s">
        <v>674</v>
      </c>
      <c r="M197" t="s">
        <v>3037</v>
      </c>
      <c r="N197" t="s">
        <v>3038</v>
      </c>
      <c r="O197" t="s">
        <v>117</v>
      </c>
      <c r="P197" s="4">
        <v>96950</v>
      </c>
      <c r="Q197" t="s">
        <v>118</v>
      </c>
      <c r="S197" s="5">
        <v>16702887999</v>
      </c>
      <c r="U197">
        <v>23711</v>
      </c>
      <c r="V197" t="s">
        <v>120</v>
      </c>
      <c r="X197" t="s">
        <v>677</v>
      </c>
      <c r="Y197" t="s">
        <v>678</v>
      </c>
      <c r="Z197" t="s">
        <v>679</v>
      </c>
      <c r="AA197" t="s">
        <v>168</v>
      </c>
      <c r="AB197" t="s">
        <v>674</v>
      </c>
      <c r="AC197" t="s">
        <v>675</v>
      </c>
      <c r="AD197" t="s">
        <v>3038</v>
      </c>
      <c r="AE197" t="s">
        <v>117</v>
      </c>
      <c r="AF197" s="4">
        <v>96950</v>
      </c>
      <c r="AG197" t="s">
        <v>118</v>
      </c>
      <c r="AI197" s="5">
        <v>16702887999</v>
      </c>
      <c r="AK197" t="s">
        <v>680</v>
      </c>
      <c r="BC197" t="str">
        <f>"51-4122.00"</f>
        <v>51-4122.00</v>
      </c>
      <c r="BD197" t="s">
        <v>1655</v>
      </c>
      <c r="BE197" t="s">
        <v>3039</v>
      </c>
      <c r="BF197" t="s">
        <v>3040</v>
      </c>
      <c r="BG197">
        <v>1</v>
      </c>
      <c r="BH197">
        <v>1</v>
      </c>
      <c r="BI197" s="1">
        <v>44470</v>
      </c>
      <c r="BJ197" s="1">
        <v>44834</v>
      </c>
      <c r="BK197" s="1">
        <v>44497</v>
      </c>
      <c r="BL197" s="1">
        <v>44834</v>
      </c>
      <c r="BM197">
        <v>40</v>
      </c>
      <c r="BN197">
        <v>0</v>
      </c>
      <c r="BO197">
        <v>8</v>
      </c>
      <c r="BP197">
        <v>8</v>
      </c>
      <c r="BQ197">
        <v>8</v>
      </c>
      <c r="BR197">
        <v>8</v>
      </c>
      <c r="BS197">
        <v>8</v>
      </c>
      <c r="BT197">
        <v>0</v>
      </c>
      <c r="BU197" t="str">
        <f>"8:00 AM"</f>
        <v>8:00 AM</v>
      </c>
      <c r="BV197" t="str">
        <f>"5:00 PM"</f>
        <v>5:00 PM</v>
      </c>
      <c r="BW197" t="s">
        <v>150</v>
      </c>
      <c r="BX197">
        <v>0</v>
      </c>
      <c r="BY197">
        <v>12</v>
      </c>
      <c r="BZ197" t="s">
        <v>111</v>
      </c>
      <c r="CB197" t="s">
        <v>3041</v>
      </c>
      <c r="CC197" t="s">
        <v>674</v>
      </c>
      <c r="CD197" t="s">
        <v>675</v>
      </c>
      <c r="CE197" t="s">
        <v>3038</v>
      </c>
      <c r="CF197" t="s">
        <v>117</v>
      </c>
      <c r="CG197" s="4">
        <v>96950</v>
      </c>
      <c r="CH197" s="3">
        <v>13.31</v>
      </c>
      <c r="CI197" s="3">
        <v>13.31</v>
      </c>
      <c r="CJ197" s="3">
        <v>0</v>
      </c>
      <c r="CK197" s="3">
        <v>0</v>
      </c>
      <c r="CL197" t="s">
        <v>131</v>
      </c>
      <c r="CM197" t="s">
        <v>153</v>
      </c>
      <c r="CN197" t="s">
        <v>132</v>
      </c>
      <c r="CP197" t="s">
        <v>111</v>
      </c>
      <c r="CQ197" t="s">
        <v>133</v>
      </c>
      <c r="CR197" t="s">
        <v>111</v>
      </c>
      <c r="CS197" t="s">
        <v>111</v>
      </c>
      <c r="CT197" t="s">
        <v>134</v>
      </c>
      <c r="CU197" t="s">
        <v>133</v>
      </c>
      <c r="CV197" t="s">
        <v>134</v>
      </c>
      <c r="CW197" t="s">
        <v>3042</v>
      </c>
      <c r="CX197" s="5">
        <v>16702887999</v>
      </c>
      <c r="CY197" t="s">
        <v>680</v>
      </c>
      <c r="CZ197" t="s">
        <v>134</v>
      </c>
      <c r="DA197" t="s">
        <v>133</v>
      </c>
      <c r="DB197" t="s">
        <v>111</v>
      </c>
    </row>
    <row r="198" spans="1:111" ht="15" customHeight="1" x14ac:dyDescent="0.35">
      <c r="A198" t="s">
        <v>3606</v>
      </c>
      <c r="B198" t="s">
        <v>159</v>
      </c>
      <c r="C198" s="1">
        <v>44431.834355902778</v>
      </c>
      <c r="D198" s="1">
        <v>44497</v>
      </c>
      <c r="E198" t="s">
        <v>199</v>
      </c>
      <c r="F198" s="1">
        <v>44468.833333333336</v>
      </c>
      <c r="G198" t="s">
        <v>111</v>
      </c>
      <c r="H198" t="s">
        <v>111</v>
      </c>
      <c r="I198" t="s">
        <v>111</v>
      </c>
      <c r="J198" t="s">
        <v>3607</v>
      </c>
      <c r="L198" t="s">
        <v>3608</v>
      </c>
      <c r="N198" t="s">
        <v>115</v>
      </c>
      <c r="O198" t="s">
        <v>117</v>
      </c>
      <c r="P198" s="4">
        <v>96950</v>
      </c>
      <c r="Q198" t="s">
        <v>118</v>
      </c>
      <c r="S198" s="5">
        <v>16702354000</v>
      </c>
      <c r="U198">
        <v>48819</v>
      </c>
      <c r="V198" t="s">
        <v>120</v>
      </c>
      <c r="X198" t="s">
        <v>3609</v>
      </c>
      <c r="Y198" t="s">
        <v>1501</v>
      </c>
      <c r="Z198" t="s">
        <v>3610</v>
      </c>
      <c r="AA198" t="s">
        <v>606</v>
      </c>
      <c r="AB198" t="s">
        <v>3608</v>
      </c>
      <c r="AD198" t="s">
        <v>115</v>
      </c>
      <c r="AE198" t="s">
        <v>117</v>
      </c>
      <c r="AF198" s="4">
        <v>96950</v>
      </c>
      <c r="AG198" t="s">
        <v>118</v>
      </c>
      <c r="AI198" s="5">
        <v>16702354000</v>
      </c>
      <c r="AK198" t="s">
        <v>3611</v>
      </c>
      <c r="BC198" t="str">
        <f>"33-9032.00"</f>
        <v>33-9032.00</v>
      </c>
      <c r="BD198" t="s">
        <v>368</v>
      </c>
      <c r="BE198" t="s">
        <v>3612</v>
      </c>
      <c r="BF198" t="s">
        <v>3613</v>
      </c>
      <c r="BG198">
        <v>1</v>
      </c>
      <c r="BI198" s="1">
        <v>44470</v>
      </c>
      <c r="BJ198" s="1">
        <v>44834</v>
      </c>
      <c r="BM198">
        <v>35</v>
      </c>
      <c r="BN198">
        <v>6</v>
      </c>
      <c r="BO198">
        <v>6</v>
      </c>
      <c r="BP198">
        <v>6</v>
      </c>
      <c r="BQ198">
        <v>6</v>
      </c>
      <c r="BR198">
        <v>6</v>
      </c>
      <c r="BS198">
        <v>5</v>
      </c>
      <c r="BT198">
        <v>0</v>
      </c>
      <c r="BU198" t="str">
        <f>"1:30 AM"</f>
        <v>1:30 AM</v>
      </c>
      <c r="BV198" t="str">
        <f>"7:30 AM"</f>
        <v>7:30 AM</v>
      </c>
      <c r="BW198" t="s">
        <v>150</v>
      </c>
      <c r="BX198">
        <v>0</v>
      </c>
      <c r="BY198">
        <v>12</v>
      </c>
      <c r="BZ198" t="s">
        <v>111</v>
      </c>
      <c r="CB198" t="s">
        <v>134</v>
      </c>
      <c r="CC198" t="s">
        <v>631</v>
      </c>
      <c r="CD198" t="s">
        <v>3614</v>
      </c>
      <c r="CE198" t="s">
        <v>115</v>
      </c>
      <c r="CF198" t="s">
        <v>117</v>
      </c>
      <c r="CG198" s="4">
        <v>96950</v>
      </c>
      <c r="CH198" s="3">
        <v>7.6</v>
      </c>
      <c r="CI198" s="3">
        <v>7.6</v>
      </c>
      <c r="CJ198" s="3">
        <v>11.4</v>
      </c>
      <c r="CK198" s="3">
        <v>11.4</v>
      </c>
      <c r="CL198" t="s">
        <v>131</v>
      </c>
      <c r="CN198" t="s">
        <v>132</v>
      </c>
      <c r="CP198" t="s">
        <v>111</v>
      </c>
      <c r="CQ198" t="s">
        <v>133</v>
      </c>
      <c r="CR198" t="s">
        <v>111</v>
      </c>
      <c r="CS198" t="s">
        <v>133</v>
      </c>
      <c r="CT198" t="s">
        <v>134</v>
      </c>
      <c r="CU198" t="s">
        <v>133</v>
      </c>
      <c r="CV198" t="s">
        <v>134</v>
      </c>
      <c r="CW198" t="s">
        <v>3615</v>
      </c>
      <c r="CX198" s="5">
        <v>16702354000</v>
      </c>
      <c r="CY198" t="s">
        <v>3611</v>
      </c>
      <c r="CZ198" t="s">
        <v>134</v>
      </c>
      <c r="DA198" t="s">
        <v>133</v>
      </c>
      <c r="DB198" t="s">
        <v>111</v>
      </c>
      <c r="DC198" t="s">
        <v>164</v>
      </c>
    </row>
    <row r="199" spans="1:111" ht="15" customHeight="1" x14ac:dyDescent="0.35">
      <c r="A199" t="s">
        <v>3952</v>
      </c>
      <c r="B199" t="s">
        <v>159</v>
      </c>
      <c r="C199" s="1">
        <v>44438.255037268522</v>
      </c>
      <c r="D199" s="1">
        <v>44497</v>
      </c>
      <c r="E199" t="s">
        <v>199</v>
      </c>
      <c r="F199" s="1">
        <v>44468.833333333336</v>
      </c>
      <c r="G199" t="s">
        <v>111</v>
      </c>
      <c r="H199" t="s">
        <v>111</v>
      </c>
      <c r="I199" t="s">
        <v>111</v>
      </c>
      <c r="J199" t="s">
        <v>1778</v>
      </c>
      <c r="K199" t="s">
        <v>1779</v>
      </c>
      <c r="L199" t="s">
        <v>1880</v>
      </c>
      <c r="N199" t="s">
        <v>115</v>
      </c>
      <c r="O199" t="s">
        <v>117</v>
      </c>
      <c r="P199" s="4">
        <v>96950</v>
      </c>
      <c r="Q199" t="s">
        <v>118</v>
      </c>
      <c r="S199" s="5">
        <v>16709893291</v>
      </c>
      <c r="U199">
        <v>56179</v>
      </c>
      <c r="V199" t="s">
        <v>120</v>
      </c>
      <c r="X199" t="s">
        <v>1541</v>
      </c>
      <c r="Y199" t="s">
        <v>1542</v>
      </c>
      <c r="Z199" t="s">
        <v>165</v>
      </c>
      <c r="AA199" t="s">
        <v>168</v>
      </c>
      <c r="AB199" t="s">
        <v>1543</v>
      </c>
      <c r="AD199" t="s">
        <v>140</v>
      </c>
      <c r="AE199" t="s">
        <v>117</v>
      </c>
      <c r="AF199" s="4">
        <v>96950</v>
      </c>
      <c r="AG199" t="s">
        <v>118</v>
      </c>
      <c r="AI199" s="5">
        <v>16709893291</v>
      </c>
      <c r="AK199" t="s">
        <v>1544</v>
      </c>
      <c r="BC199" t="str">
        <f>"43-6011.00"</f>
        <v>43-6011.00</v>
      </c>
      <c r="BD199" t="s">
        <v>3953</v>
      </c>
      <c r="BE199" t="s">
        <v>3954</v>
      </c>
      <c r="BF199" t="s">
        <v>3955</v>
      </c>
      <c r="BG199">
        <v>1</v>
      </c>
      <c r="BI199" s="1">
        <v>44470</v>
      </c>
      <c r="BJ199" s="1">
        <v>44834</v>
      </c>
      <c r="BM199">
        <v>40</v>
      </c>
      <c r="BN199">
        <v>0</v>
      </c>
      <c r="BO199">
        <v>8</v>
      </c>
      <c r="BP199">
        <v>8</v>
      </c>
      <c r="BQ199">
        <v>8</v>
      </c>
      <c r="BR199">
        <v>8</v>
      </c>
      <c r="BS199">
        <v>8</v>
      </c>
      <c r="BT199">
        <v>0</v>
      </c>
      <c r="BU199" t="str">
        <f>"8:00 AM"</f>
        <v>8:00 AM</v>
      </c>
      <c r="BV199" t="str">
        <f>"5:00 PM"</f>
        <v>5:00 PM</v>
      </c>
      <c r="BW199" t="s">
        <v>150</v>
      </c>
      <c r="BX199">
        <v>0</v>
      </c>
      <c r="BY199">
        <v>12</v>
      </c>
      <c r="BZ199" t="s">
        <v>111</v>
      </c>
      <c r="CB199" t="s">
        <v>3956</v>
      </c>
      <c r="CC199" t="s">
        <v>3957</v>
      </c>
      <c r="CE199" t="s">
        <v>140</v>
      </c>
      <c r="CF199" t="s">
        <v>117</v>
      </c>
      <c r="CG199" s="4">
        <v>96950</v>
      </c>
      <c r="CH199" s="3">
        <v>15.46</v>
      </c>
      <c r="CI199" s="3">
        <v>17</v>
      </c>
      <c r="CJ199" s="3">
        <v>23.19</v>
      </c>
      <c r="CK199" s="3">
        <v>25.5</v>
      </c>
      <c r="CL199" t="s">
        <v>131</v>
      </c>
      <c r="CM199" t="s">
        <v>134</v>
      </c>
      <c r="CN199" t="s">
        <v>132</v>
      </c>
      <c r="CP199" t="s">
        <v>111</v>
      </c>
      <c r="CQ199" t="s">
        <v>133</v>
      </c>
      <c r="CR199" t="s">
        <v>133</v>
      </c>
      <c r="CS199" t="s">
        <v>133</v>
      </c>
      <c r="CT199" t="s">
        <v>134</v>
      </c>
      <c r="CU199" t="s">
        <v>133</v>
      </c>
      <c r="CV199" t="s">
        <v>134</v>
      </c>
      <c r="CW199" t="s">
        <v>3958</v>
      </c>
      <c r="CX199" s="5">
        <v>16709893291</v>
      </c>
      <c r="CY199" t="s">
        <v>1544</v>
      </c>
      <c r="CZ199" t="s">
        <v>134</v>
      </c>
      <c r="DA199" t="s">
        <v>133</v>
      </c>
      <c r="DB199" t="s">
        <v>111</v>
      </c>
    </row>
    <row r="200" spans="1:111" ht="15" customHeight="1" x14ac:dyDescent="0.35">
      <c r="A200" t="s">
        <v>2385</v>
      </c>
      <c r="B200" t="s">
        <v>159</v>
      </c>
      <c r="C200" s="1">
        <v>44446.846413425927</v>
      </c>
      <c r="D200" s="1">
        <v>44497</v>
      </c>
      <c r="E200" t="s">
        <v>110</v>
      </c>
      <c r="G200" t="s">
        <v>111</v>
      </c>
      <c r="H200" t="s">
        <v>111</v>
      </c>
      <c r="I200" t="s">
        <v>111</v>
      </c>
      <c r="J200" t="s">
        <v>864</v>
      </c>
      <c r="K200" t="s">
        <v>865</v>
      </c>
      <c r="L200" t="s">
        <v>866</v>
      </c>
      <c r="N200" t="s">
        <v>140</v>
      </c>
      <c r="O200" t="s">
        <v>117</v>
      </c>
      <c r="P200" s="4">
        <v>96950</v>
      </c>
      <c r="Q200" t="s">
        <v>118</v>
      </c>
      <c r="S200" s="5">
        <v>16702348011</v>
      </c>
      <c r="U200">
        <v>445110</v>
      </c>
      <c r="V200" t="s">
        <v>120</v>
      </c>
      <c r="X200" t="s">
        <v>313</v>
      </c>
      <c r="Y200" t="s">
        <v>314</v>
      </c>
      <c r="AA200" t="s">
        <v>168</v>
      </c>
      <c r="AB200" t="s">
        <v>866</v>
      </c>
      <c r="AD200" t="s">
        <v>140</v>
      </c>
      <c r="AE200" t="s">
        <v>117</v>
      </c>
      <c r="AF200" s="4">
        <v>96950</v>
      </c>
      <c r="AG200" t="s">
        <v>118</v>
      </c>
      <c r="AI200" s="5">
        <v>16702348011</v>
      </c>
      <c r="AK200" t="s">
        <v>867</v>
      </c>
      <c r="BC200" t="str">
        <f>"35-3021.00"</f>
        <v>35-3021.00</v>
      </c>
      <c r="BD200" t="s">
        <v>2386</v>
      </c>
      <c r="BE200" t="s">
        <v>2387</v>
      </c>
      <c r="BF200" t="s">
        <v>2388</v>
      </c>
      <c r="BG200">
        <v>5</v>
      </c>
      <c r="BI200" s="1">
        <v>44470</v>
      </c>
      <c r="BJ200" s="1">
        <v>44834</v>
      </c>
      <c r="BM200">
        <v>35</v>
      </c>
      <c r="BN200">
        <v>5</v>
      </c>
      <c r="BO200">
        <v>5</v>
      </c>
      <c r="BP200">
        <v>5</v>
      </c>
      <c r="BQ200">
        <v>5</v>
      </c>
      <c r="BR200">
        <v>5</v>
      </c>
      <c r="BS200">
        <v>5</v>
      </c>
      <c r="BT200">
        <v>5</v>
      </c>
      <c r="BU200" t="str">
        <f>"8:00 AM"</f>
        <v>8:00 AM</v>
      </c>
      <c r="BV200" t="str">
        <f>"2:00 PM"</f>
        <v>2:00 PM</v>
      </c>
      <c r="BW200" t="s">
        <v>150</v>
      </c>
      <c r="BX200">
        <v>0</v>
      </c>
      <c r="BY200">
        <v>3</v>
      </c>
      <c r="BZ200" t="s">
        <v>111</v>
      </c>
      <c r="CB200" s="2" t="s">
        <v>2389</v>
      </c>
      <c r="CC200" t="s">
        <v>866</v>
      </c>
      <c r="CE200" t="s">
        <v>140</v>
      </c>
      <c r="CF200" t="s">
        <v>117</v>
      </c>
      <c r="CG200" s="4">
        <v>96950</v>
      </c>
      <c r="CH200" s="3">
        <v>7.5</v>
      </c>
      <c r="CI200" s="3">
        <v>7.5</v>
      </c>
      <c r="CJ200" s="3">
        <v>11.25</v>
      </c>
      <c r="CK200" s="3">
        <v>11.25</v>
      </c>
      <c r="CL200" t="s">
        <v>131</v>
      </c>
      <c r="CM200" t="s">
        <v>134</v>
      </c>
      <c r="CN200" t="s">
        <v>132</v>
      </c>
      <c r="CP200" t="s">
        <v>111</v>
      </c>
      <c r="CQ200" t="s">
        <v>133</v>
      </c>
      <c r="CR200" t="s">
        <v>111</v>
      </c>
      <c r="CS200" t="s">
        <v>133</v>
      </c>
      <c r="CT200" t="s">
        <v>134</v>
      </c>
      <c r="CU200" t="s">
        <v>134</v>
      </c>
      <c r="CV200" t="s">
        <v>134</v>
      </c>
      <c r="CW200" t="s">
        <v>321</v>
      </c>
      <c r="CX200" s="5">
        <v>16702348011</v>
      </c>
      <c r="CY200" t="s">
        <v>867</v>
      </c>
      <c r="CZ200" t="s">
        <v>134</v>
      </c>
      <c r="DA200" t="s">
        <v>133</v>
      </c>
      <c r="DB200" t="s">
        <v>111</v>
      </c>
    </row>
    <row r="201" spans="1:111" ht="15" customHeight="1" x14ac:dyDescent="0.35">
      <c r="A201" t="s">
        <v>686</v>
      </c>
      <c r="B201" t="s">
        <v>567</v>
      </c>
      <c r="C201" s="1">
        <v>44472.198982638889</v>
      </c>
      <c r="D201" s="1">
        <v>44497</v>
      </c>
      <c r="E201" t="s">
        <v>110</v>
      </c>
      <c r="G201" t="s">
        <v>111</v>
      </c>
      <c r="H201" t="s">
        <v>111</v>
      </c>
      <c r="I201" t="s">
        <v>111</v>
      </c>
      <c r="J201" t="s">
        <v>687</v>
      </c>
      <c r="L201" t="s">
        <v>688</v>
      </c>
      <c r="M201" t="s">
        <v>689</v>
      </c>
      <c r="N201" t="s">
        <v>140</v>
      </c>
      <c r="O201" t="s">
        <v>117</v>
      </c>
      <c r="P201" s="4">
        <v>96950</v>
      </c>
      <c r="Q201" t="s">
        <v>118</v>
      </c>
      <c r="R201" t="s">
        <v>690</v>
      </c>
      <c r="S201" s="5">
        <v>16702881463</v>
      </c>
      <c r="U201">
        <v>561320</v>
      </c>
      <c r="V201" t="s">
        <v>120</v>
      </c>
      <c r="X201" t="s">
        <v>691</v>
      </c>
      <c r="Y201" t="s">
        <v>692</v>
      </c>
      <c r="Z201" t="s">
        <v>693</v>
      </c>
      <c r="AA201" t="s">
        <v>338</v>
      </c>
      <c r="AB201" t="s">
        <v>688</v>
      </c>
      <c r="AD201" t="s">
        <v>140</v>
      </c>
      <c r="AE201" t="s">
        <v>117</v>
      </c>
      <c r="AF201" s="4">
        <v>96950</v>
      </c>
      <c r="AG201" t="s">
        <v>118</v>
      </c>
      <c r="AH201" t="s">
        <v>690</v>
      </c>
      <c r="AI201" s="5">
        <v>16702881463</v>
      </c>
      <c r="AK201" t="s">
        <v>694</v>
      </c>
      <c r="BC201" t="str">
        <f>"49-9071.00"</f>
        <v>49-9071.00</v>
      </c>
      <c r="BD201" t="s">
        <v>147</v>
      </c>
      <c r="BE201" t="s">
        <v>695</v>
      </c>
      <c r="BF201" t="s">
        <v>696</v>
      </c>
      <c r="BG201">
        <v>20</v>
      </c>
      <c r="BH201">
        <v>17</v>
      </c>
      <c r="BI201" s="1">
        <v>44562</v>
      </c>
      <c r="BJ201" s="1">
        <v>44926</v>
      </c>
      <c r="BK201" s="1">
        <v>44562</v>
      </c>
      <c r="BL201" s="1">
        <v>44926</v>
      </c>
      <c r="BM201">
        <v>35</v>
      </c>
      <c r="BN201">
        <v>0</v>
      </c>
      <c r="BO201">
        <v>7</v>
      </c>
      <c r="BP201">
        <v>7</v>
      </c>
      <c r="BQ201">
        <v>7</v>
      </c>
      <c r="BR201">
        <v>7</v>
      </c>
      <c r="BS201">
        <v>7</v>
      </c>
      <c r="BT201">
        <v>0</v>
      </c>
      <c r="BU201" t="str">
        <f>"9:00 AM"</f>
        <v>9:00 AM</v>
      </c>
      <c r="BV201" t="str">
        <f>"5:00 PM"</f>
        <v>5:00 PM</v>
      </c>
      <c r="BW201" t="s">
        <v>150</v>
      </c>
      <c r="BX201">
        <v>1</v>
      </c>
      <c r="BY201">
        <v>1</v>
      </c>
      <c r="BZ201" t="s">
        <v>111</v>
      </c>
      <c r="CB201" s="2" t="s">
        <v>697</v>
      </c>
      <c r="CC201" t="s">
        <v>698</v>
      </c>
      <c r="CD201" t="s">
        <v>688</v>
      </c>
      <c r="CE201" t="s">
        <v>140</v>
      </c>
      <c r="CF201" t="s">
        <v>117</v>
      </c>
      <c r="CG201" s="4">
        <v>96950</v>
      </c>
      <c r="CH201" s="3">
        <v>8.7200000000000006</v>
      </c>
      <c r="CI201" s="3">
        <v>8.7200000000000006</v>
      </c>
      <c r="CJ201" s="3">
        <v>13.08</v>
      </c>
      <c r="CK201" s="3">
        <v>13.08</v>
      </c>
      <c r="CL201" t="s">
        <v>131</v>
      </c>
      <c r="CM201" t="s">
        <v>542</v>
      </c>
      <c r="CN201" t="s">
        <v>132</v>
      </c>
      <c r="CP201" t="s">
        <v>111</v>
      </c>
      <c r="CQ201" t="s">
        <v>133</v>
      </c>
      <c r="CR201" t="s">
        <v>133</v>
      </c>
      <c r="CS201" t="s">
        <v>133</v>
      </c>
      <c r="CT201" t="s">
        <v>133</v>
      </c>
      <c r="CU201" t="s">
        <v>133</v>
      </c>
      <c r="CV201" t="s">
        <v>133</v>
      </c>
      <c r="CW201" t="s">
        <v>699</v>
      </c>
      <c r="CX201" s="5">
        <v>16702881463</v>
      </c>
      <c r="CY201" t="s">
        <v>694</v>
      </c>
      <c r="CZ201" t="s">
        <v>358</v>
      </c>
      <c r="DA201" t="s">
        <v>133</v>
      </c>
      <c r="DB201" t="s">
        <v>111</v>
      </c>
    </row>
    <row r="202" spans="1:111" ht="15" customHeight="1" x14ac:dyDescent="0.35">
      <c r="A202" t="s">
        <v>2814</v>
      </c>
      <c r="B202" t="s">
        <v>2815</v>
      </c>
      <c r="C202" s="1">
        <v>44496.371072453701</v>
      </c>
      <c r="D202" s="1">
        <v>44497</v>
      </c>
      <c r="E202" t="s">
        <v>110</v>
      </c>
      <c r="G202" t="s">
        <v>111</v>
      </c>
      <c r="H202" t="s">
        <v>111</v>
      </c>
      <c r="I202" t="s">
        <v>111</v>
      </c>
      <c r="J202" t="s">
        <v>757</v>
      </c>
      <c r="K202" t="s">
        <v>758</v>
      </c>
      <c r="L202" t="s">
        <v>759</v>
      </c>
      <c r="N202" t="s">
        <v>115</v>
      </c>
      <c r="O202" t="s">
        <v>117</v>
      </c>
      <c r="P202" s="4">
        <v>96950</v>
      </c>
      <c r="Q202" t="s">
        <v>118</v>
      </c>
      <c r="S202" s="5">
        <v>16709890574</v>
      </c>
      <c r="U202">
        <v>445220</v>
      </c>
      <c r="V202" t="s">
        <v>120</v>
      </c>
      <c r="X202" t="s">
        <v>760</v>
      </c>
      <c r="Y202" t="s">
        <v>761</v>
      </c>
      <c r="Z202" t="s">
        <v>762</v>
      </c>
      <c r="AA202" t="s">
        <v>763</v>
      </c>
      <c r="AB202" t="s">
        <v>759</v>
      </c>
      <c r="AD202" t="s">
        <v>115</v>
      </c>
      <c r="AE202" t="s">
        <v>117</v>
      </c>
      <c r="AF202" s="4">
        <v>96950</v>
      </c>
      <c r="AG202" t="s">
        <v>118</v>
      </c>
      <c r="AI202" s="5">
        <v>16709890574</v>
      </c>
      <c r="AK202" t="s">
        <v>764</v>
      </c>
      <c r="BC202" t="str">
        <f>"35-2021.00"</f>
        <v>35-2021.00</v>
      </c>
      <c r="BD202" t="s">
        <v>342</v>
      </c>
      <c r="BE202" t="s">
        <v>765</v>
      </c>
      <c r="BF202" t="s">
        <v>766</v>
      </c>
      <c r="BG202">
        <v>5</v>
      </c>
      <c r="BI202" s="1">
        <v>44531</v>
      </c>
      <c r="BJ202" s="1">
        <v>44896</v>
      </c>
      <c r="BM202">
        <v>35</v>
      </c>
      <c r="BN202">
        <v>0</v>
      </c>
      <c r="BO202">
        <v>7</v>
      </c>
      <c r="BP202">
        <v>7</v>
      </c>
      <c r="BQ202">
        <v>7</v>
      </c>
      <c r="BR202">
        <v>7</v>
      </c>
      <c r="BS202">
        <v>7</v>
      </c>
      <c r="BT202">
        <v>0</v>
      </c>
      <c r="BU202" t="str">
        <f>"10:00 AM"</f>
        <v>10:00 AM</v>
      </c>
      <c r="BV202" t="str">
        <f>"6:00 PM"</f>
        <v>6:00 PM</v>
      </c>
      <c r="BW202" t="s">
        <v>150</v>
      </c>
      <c r="BX202">
        <v>0</v>
      </c>
      <c r="BY202">
        <v>6</v>
      </c>
      <c r="BZ202" t="s">
        <v>111</v>
      </c>
      <c r="CB202" t="s">
        <v>767</v>
      </c>
      <c r="CC202" t="s">
        <v>768</v>
      </c>
      <c r="CE202" t="s">
        <v>140</v>
      </c>
      <c r="CF202" t="s">
        <v>117</v>
      </c>
      <c r="CG202" s="4">
        <v>96950</v>
      </c>
      <c r="CH202" s="3">
        <v>7.71</v>
      </c>
      <c r="CI202" s="3">
        <v>7.71</v>
      </c>
      <c r="CJ202" s="3">
        <v>11.57</v>
      </c>
      <c r="CK202" s="3">
        <v>11.57</v>
      </c>
      <c r="CL202" t="s">
        <v>131</v>
      </c>
      <c r="CM202" t="s">
        <v>542</v>
      </c>
      <c r="CN202" t="s">
        <v>132</v>
      </c>
      <c r="CP202" t="s">
        <v>111</v>
      </c>
      <c r="CQ202" t="s">
        <v>133</v>
      </c>
      <c r="CR202" t="s">
        <v>111</v>
      </c>
      <c r="CS202" t="s">
        <v>133</v>
      </c>
      <c r="CT202" t="s">
        <v>134</v>
      </c>
      <c r="CU202" t="s">
        <v>134</v>
      </c>
      <c r="CV202" t="s">
        <v>134</v>
      </c>
      <c r="CW202" t="s">
        <v>2816</v>
      </c>
      <c r="CX202" s="5">
        <v>16709890574</v>
      </c>
      <c r="CY202" t="s">
        <v>764</v>
      </c>
      <c r="CZ202" t="s">
        <v>134</v>
      </c>
      <c r="DA202" t="s">
        <v>133</v>
      </c>
      <c r="DB202" t="s">
        <v>111</v>
      </c>
    </row>
    <row r="203" spans="1:111" ht="15" customHeight="1" x14ac:dyDescent="0.35">
      <c r="A203" t="s">
        <v>3260</v>
      </c>
      <c r="B203" t="s">
        <v>109</v>
      </c>
      <c r="C203" s="1">
        <v>44495.96231145833</v>
      </c>
      <c r="D203" s="1">
        <v>44497</v>
      </c>
      <c r="E203" t="s">
        <v>110</v>
      </c>
      <c r="G203" t="s">
        <v>133</v>
      </c>
      <c r="H203" t="s">
        <v>111</v>
      </c>
      <c r="I203" t="s">
        <v>111</v>
      </c>
      <c r="J203" t="s">
        <v>2694</v>
      </c>
      <c r="K203" t="s">
        <v>2695</v>
      </c>
      <c r="L203" t="s">
        <v>2696</v>
      </c>
      <c r="M203" t="s">
        <v>2366</v>
      </c>
      <c r="N203" t="s">
        <v>140</v>
      </c>
      <c r="O203" t="s">
        <v>117</v>
      </c>
      <c r="P203" s="4">
        <v>96950</v>
      </c>
      <c r="Q203" t="s">
        <v>118</v>
      </c>
      <c r="R203" t="s">
        <v>117</v>
      </c>
      <c r="S203" s="5">
        <v>16702351024</v>
      </c>
      <c r="U203">
        <v>81121</v>
      </c>
      <c r="V203" t="s">
        <v>120</v>
      </c>
      <c r="X203" t="s">
        <v>1983</v>
      </c>
      <c r="Y203" t="s">
        <v>2697</v>
      </c>
      <c r="Z203" t="s">
        <v>2698</v>
      </c>
      <c r="AA203" t="s">
        <v>168</v>
      </c>
      <c r="AB203" t="s">
        <v>2696</v>
      </c>
      <c r="AC203" t="s">
        <v>2366</v>
      </c>
      <c r="AD203" t="s">
        <v>140</v>
      </c>
      <c r="AE203" t="s">
        <v>117</v>
      </c>
      <c r="AF203" s="4">
        <v>96950</v>
      </c>
      <c r="AG203" t="s">
        <v>118</v>
      </c>
      <c r="AH203" t="s">
        <v>117</v>
      </c>
      <c r="AI203" s="5">
        <v>16702351024</v>
      </c>
      <c r="AK203" t="s">
        <v>2699</v>
      </c>
      <c r="BC203" t="str">
        <f>"13-2082.00"</f>
        <v>13-2082.00</v>
      </c>
      <c r="BD203" t="s">
        <v>2700</v>
      </c>
      <c r="BE203" t="s">
        <v>2701</v>
      </c>
      <c r="BF203" t="s">
        <v>2702</v>
      </c>
      <c r="BG203">
        <v>1</v>
      </c>
      <c r="BI203" s="1">
        <v>44496</v>
      </c>
      <c r="BJ203" s="1">
        <v>45565</v>
      </c>
      <c r="BM203">
        <v>35</v>
      </c>
      <c r="BN203">
        <v>0</v>
      </c>
      <c r="BO203">
        <v>7</v>
      </c>
      <c r="BP203">
        <v>7</v>
      </c>
      <c r="BQ203">
        <v>7</v>
      </c>
      <c r="BR203">
        <v>7</v>
      </c>
      <c r="BS203">
        <v>7</v>
      </c>
      <c r="BT203">
        <v>0</v>
      </c>
      <c r="BU203" t="str">
        <f>"8:00 AM"</f>
        <v>8:00 AM</v>
      </c>
      <c r="BV203" t="str">
        <f>"4:00 PM"</f>
        <v>4:00 PM</v>
      </c>
      <c r="BW203" t="s">
        <v>150</v>
      </c>
      <c r="BX203">
        <v>0</v>
      </c>
      <c r="BY203">
        <v>12</v>
      </c>
      <c r="BZ203" t="s">
        <v>111</v>
      </c>
      <c r="CB203" t="s">
        <v>2703</v>
      </c>
      <c r="CC203" t="s">
        <v>2704</v>
      </c>
      <c r="CD203" t="s">
        <v>2366</v>
      </c>
      <c r="CE203" t="s">
        <v>140</v>
      </c>
      <c r="CF203" t="s">
        <v>117</v>
      </c>
      <c r="CG203" s="4">
        <v>96950</v>
      </c>
      <c r="CH203" s="3">
        <v>11.65</v>
      </c>
      <c r="CI203" s="3">
        <v>12</v>
      </c>
      <c r="CJ203" s="3">
        <v>0</v>
      </c>
      <c r="CK203" s="3">
        <v>0</v>
      </c>
      <c r="CL203" t="s">
        <v>131</v>
      </c>
      <c r="CM203" t="s">
        <v>134</v>
      </c>
      <c r="CN203" t="s">
        <v>579</v>
      </c>
      <c r="CP203" t="s">
        <v>111</v>
      </c>
      <c r="CQ203" t="s">
        <v>133</v>
      </c>
      <c r="CR203" t="s">
        <v>133</v>
      </c>
      <c r="CS203" t="s">
        <v>111</v>
      </c>
      <c r="CT203" t="s">
        <v>134</v>
      </c>
      <c r="CU203" t="s">
        <v>133</v>
      </c>
      <c r="CV203" t="s">
        <v>134</v>
      </c>
      <c r="CW203" t="s">
        <v>580</v>
      </c>
      <c r="CX203" s="5">
        <v>16702351024</v>
      </c>
      <c r="CY203" t="s">
        <v>2699</v>
      </c>
      <c r="CZ203" t="s">
        <v>134</v>
      </c>
      <c r="DA203" t="s">
        <v>133</v>
      </c>
      <c r="DB203" t="s">
        <v>111</v>
      </c>
    </row>
    <row r="204" spans="1:111" ht="15" customHeight="1" x14ac:dyDescent="0.35">
      <c r="A204" t="s">
        <v>3534</v>
      </c>
      <c r="B204" t="s">
        <v>137</v>
      </c>
      <c r="C204" s="1">
        <v>44437.976523032405</v>
      </c>
      <c r="D204" s="1">
        <v>44498</v>
      </c>
      <c r="E204" t="s">
        <v>199</v>
      </c>
      <c r="F204" s="1">
        <v>44469.833333333336</v>
      </c>
      <c r="G204" t="s">
        <v>133</v>
      </c>
      <c r="H204" t="s">
        <v>111</v>
      </c>
      <c r="I204" t="s">
        <v>111</v>
      </c>
      <c r="J204" t="s">
        <v>2145</v>
      </c>
      <c r="K204" t="s">
        <v>2146</v>
      </c>
      <c r="L204" t="s">
        <v>2147</v>
      </c>
      <c r="N204" t="s">
        <v>140</v>
      </c>
      <c r="O204" t="s">
        <v>117</v>
      </c>
      <c r="P204" s="4">
        <v>96950</v>
      </c>
      <c r="Q204" t="s">
        <v>118</v>
      </c>
      <c r="S204" s="5">
        <v>16702358283</v>
      </c>
      <c r="U204">
        <v>81119</v>
      </c>
      <c r="V204" t="s">
        <v>120</v>
      </c>
      <c r="X204" t="s">
        <v>2148</v>
      </c>
      <c r="Y204" t="s">
        <v>2149</v>
      </c>
      <c r="AA204" t="s">
        <v>281</v>
      </c>
      <c r="AB204" t="s">
        <v>2147</v>
      </c>
      <c r="AD204" t="s">
        <v>140</v>
      </c>
      <c r="AE204" t="s">
        <v>117</v>
      </c>
      <c r="AF204" s="4">
        <v>96950</v>
      </c>
      <c r="AG204" t="s">
        <v>118</v>
      </c>
      <c r="AI204" s="5">
        <v>16702358283</v>
      </c>
      <c r="AK204" t="s">
        <v>185</v>
      </c>
      <c r="AL204" t="s">
        <v>186</v>
      </c>
      <c r="AM204" t="s">
        <v>187</v>
      </c>
      <c r="AN204" t="s">
        <v>188</v>
      </c>
      <c r="AP204" t="s">
        <v>189</v>
      </c>
      <c r="AR204" t="s">
        <v>140</v>
      </c>
      <c r="AS204" t="s">
        <v>117</v>
      </c>
      <c r="AT204" s="4">
        <v>96950</v>
      </c>
      <c r="AU204" t="s">
        <v>118</v>
      </c>
      <c r="AW204" s="5">
        <v>16702353403</v>
      </c>
      <c r="AY204" t="s">
        <v>2150</v>
      </c>
      <c r="AZ204" t="s">
        <v>3535</v>
      </c>
      <c r="BC204" t="str">
        <f>"49-3023.01"</f>
        <v>49-3023.01</v>
      </c>
      <c r="BD204" t="s">
        <v>1238</v>
      </c>
      <c r="BE204" t="s">
        <v>3536</v>
      </c>
      <c r="BF204" t="s">
        <v>3537</v>
      </c>
      <c r="BG204">
        <v>1</v>
      </c>
      <c r="BH204">
        <v>1</v>
      </c>
      <c r="BI204" s="1">
        <v>44471</v>
      </c>
      <c r="BJ204" s="1">
        <v>45566</v>
      </c>
      <c r="BK204" s="1">
        <v>44498</v>
      </c>
      <c r="BL204" s="1">
        <v>45566</v>
      </c>
      <c r="BM204">
        <v>35</v>
      </c>
      <c r="BN204">
        <v>0</v>
      </c>
      <c r="BO204">
        <v>7</v>
      </c>
      <c r="BP204">
        <v>7</v>
      </c>
      <c r="BQ204">
        <v>7</v>
      </c>
      <c r="BR204">
        <v>7</v>
      </c>
      <c r="BS204">
        <v>7</v>
      </c>
      <c r="BT204">
        <v>0</v>
      </c>
      <c r="BU204" t="str">
        <f>"9:00 AM"</f>
        <v>9:00 AM</v>
      </c>
      <c r="BV204" t="str">
        <f>"4:00 PM"</f>
        <v>4:00 PM</v>
      </c>
      <c r="BW204" t="s">
        <v>150</v>
      </c>
      <c r="BX204">
        <v>0</v>
      </c>
      <c r="BY204">
        <v>24</v>
      </c>
      <c r="BZ204" t="s">
        <v>111</v>
      </c>
      <c r="CB204" t="s">
        <v>3538</v>
      </c>
      <c r="CC204" t="s">
        <v>2154</v>
      </c>
      <c r="CE204" t="s">
        <v>140</v>
      </c>
      <c r="CF204" t="s">
        <v>117</v>
      </c>
      <c r="CG204" s="4">
        <v>96950</v>
      </c>
      <c r="CH204" s="3">
        <v>8.35</v>
      </c>
      <c r="CI204" s="3">
        <v>8.35</v>
      </c>
      <c r="CJ204" s="3">
        <v>12.53</v>
      </c>
      <c r="CK204" s="3">
        <v>12.53</v>
      </c>
      <c r="CL204" t="s">
        <v>131</v>
      </c>
      <c r="CN204" t="s">
        <v>132</v>
      </c>
      <c r="CP204" t="s">
        <v>111</v>
      </c>
      <c r="CQ204" t="s">
        <v>133</v>
      </c>
      <c r="CR204" t="s">
        <v>111</v>
      </c>
      <c r="CS204" t="s">
        <v>133</v>
      </c>
      <c r="CT204" t="s">
        <v>134</v>
      </c>
      <c r="CU204" t="s">
        <v>133</v>
      </c>
      <c r="CV204" t="s">
        <v>134</v>
      </c>
      <c r="CW204" t="s">
        <v>197</v>
      </c>
      <c r="CX204" s="5">
        <v>16702358283</v>
      </c>
      <c r="CY204" t="s">
        <v>185</v>
      </c>
      <c r="CZ204" t="s">
        <v>134</v>
      </c>
      <c r="DA204" t="s">
        <v>133</v>
      </c>
      <c r="DB204" t="s">
        <v>111</v>
      </c>
    </row>
    <row r="205" spans="1:111" ht="15" customHeight="1" x14ac:dyDescent="0.35">
      <c r="A205" t="s">
        <v>1089</v>
      </c>
      <c r="B205" t="s">
        <v>159</v>
      </c>
      <c r="C205" s="1">
        <v>44413.849189351851</v>
      </c>
      <c r="D205" s="1">
        <v>44498</v>
      </c>
      <c r="E205" t="s">
        <v>199</v>
      </c>
      <c r="F205" s="1">
        <v>44468.833333333336</v>
      </c>
      <c r="G205" t="s">
        <v>111</v>
      </c>
      <c r="H205" t="s">
        <v>111</v>
      </c>
      <c r="I205" t="s">
        <v>111</v>
      </c>
      <c r="J205" t="s">
        <v>233</v>
      </c>
      <c r="K205" t="s">
        <v>234</v>
      </c>
      <c r="L205" t="s">
        <v>235</v>
      </c>
      <c r="M205" t="s">
        <v>236</v>
      </c>
      <c r="N205" t="s">
        <v>140</v>
      </c>
      <c r="O205" t="s">
        <v>117</v>
      </c>
      <c r="P205" s="4">
        <v>96950</v>
      </c>
      <c r="Q205" t="s">
        <v>118</v>
      </c>
      <c r="R205" t="s">
        <v>140</v>
      </c>
      <c r="S205" s="5">
        <v>16702342664</v>
      </c>
      <c r="T205">
        <v>0</v>
      </c>
      <c r="U205">
        <v>561320</v>
      </c>
      <c r="V205" t="s">
        <v>120</v>
      </c>
      <c r="X205" t="s">
        <v>237</v>
      </c>
      <c r="Y205" t="s">
        <v>238</v>
      </c>
      <c r="Z205" t="s">
        <v>239</v>
      </c>
      <c r="AA205" t="s">
        <v>240</v>
      </c>
      <c r="AB205" t="s">
        <v>235</v>
      </c>
      <c r="AC205" t="s">
        <v>236</v>
      </c>
      <c r="AD205" t="s">
        <v>140</v>
      </c>
      <c r="AE205" t="s">
        <v>117</v>
      </c>
      <c r="AF205" s="4">
        <v>96950</v>
      </c>
      <c r="AG205" t="s">
        <v>118</v>
      </c>
      <c r="AH205" t="s">
        <v>140</v>
      </c>
      <c r="AI205" s="5">
        <v>16702342664</v>
      </c>
      <c r="AJ205">
        <v>0</v>
      </c>
      <c r="AK205" t="s">
        <v>241</v>
      </c>
      <c r="BC205" t="str">
        <f>"37-2012.00"</f>
        <v>37-2012.00</v>
      </c>
      <c r="BD205" t="s">
        <v>242</v>
      </c>
      <c r="BE205" t="s">
        <v>243</v>
      </c>
      <c r="BF205" t="s">
        <v>244</v>
      </c>
      <c r="BG205">
        <v>10</v>
      </c>
      <c r="BI205" s="1">
        <v>44470</v>
      </c>
      <c r="BJ205" s="1">
        <v>44834</v>
      </c>
      <c r="BM205">
        <v>40</v>
      </c>
      <c r="BN205">
        <v>0</v>
      </c>
      <c r="BO205">
        <v>8</v>
      </c>
      <c r="BP205">
        <v>8</v>
      </c>
      <c r="BQ205">
        <v>8</v>
      </c>
      <c r="BR205">
        <v>8</v>
      </c>
      <c r="BS205">
        <v>8</v>
      </c>
      <c r="BT205">
        <v>0</v>
      </c>
      <c r="BU205" t="str">
        <f t="shared" ref="BU205:BU210" si="3">"8:00 AM"</f>
        <v>8:00 AM</v>
      </c>
      <c r="BV205" t="str">
        <f>"5:00 PM"</f>
        <v>5:00 PM</v>
      </c>
      <c r="BW205" t="s">
        <v>150</v>
      </c>
      <c r="BX205">
        <v>0</v>
      </c>
      <c r="BY205">
        <v>3</v>
      </c>
      <c r="BZ205" t="s">
        <v>111</v>
      </c>
      <c r="CB205" t="s">
        <v>470</v>
      </c>
      <c r="CC205" t="s">
        <v>235</v>
      </c>
      <c r="CD205" t="s">
        <v>236</v>
      </c>
      <c r="CE205" t="s">
        <v>140</v>
      </c>
      <c r="CF205" t="s">
        <v>117</v>
      </c>
      <c r="CG205" s="4">
        <v>96950</v>
      </c>
      <c r="CH205" s="3">
        <v>7.59</v>
      </c>
      <c r="CI205" s="3">
        <v>7.59</v>
      </c>
      <c r="CJ205" s="3">
        <v>11.39</v>
      </c>
      <c r="CK205" s="3">
        <v>11.39</v>
      </c>
      <c r="CL205" t="s">
        <v>131</v>
      </c>
      <c r="CM205" t="s">
        <v>134</v>
      </c>
      <c r="CN205" t="s">
        <v>132</v>
      </c>
      <c r="CP205" t="s">
        <v>111</v>
      </c>
      <c r="CQ205" t="s">
        <v>133</v>
      </c>
      <c r="CR205" t="s">
        <v>111</v>
      </c>
      <c r="CS205" t="s">
        <v>133</v>
      </c>
      <c r="CT205" t="s">
        <v>134</v>
      </c>
      <c r="CU205" t="s">
        <v>133</v>
      </c>
      <c r="CV205" t="s">
        <v>134</v>
      </c>
      <c r="CW205" t="s">
        <v>246</v>
      </c>
      <c r="CX205" s="5">
        <v>16702342664</v>
      </c>
      <c r="CY205" t="s">
        <v>241</v>
      </c>
      <c r="CZ205" t="s">
        <v>247</v>
      </c>
      <c r="DA205" t="s">
        <v>133</v>
      </c>
      <c r="DB205" t="s">
        <v>111</v>
      </c>
    </row>
    <row r="206" spans="1:111" ht="15" customHeight="1" x14ac:dyDescent="0.35">
      <c r="A206" t="s">
        <v>2067</v>
      </c>
      <c r="B206" t="s">
        <v>159</v>
      </c>
      <c r="C206" s="1">
        <v>44413.880429976853</v>
      </c>
      <c r="D206" s="1">
        <v>44498</v>
      </c>
      <c r="E206" t="s">
        <v>110</v>
      </c>
      <c r="G206" t="s">
        <v>111</v>
      </c>
      <c r="H206" t="s">
        <v>111</v>
      </c>
      <c r="I206" t="s">
        <v>111</v>
      </c>
      <c r="J206" t="s">
        <v>233</v>
      </c>
      <c r="K206" t="s">
        <v>234</v>
      </c>
      <c r="L206" t="s">
        <v>235</v>
      </c>
      <c r="M206" t="s">
        <v>236</v>
      </c>
      <c r="N206" t="s">
        <v>140</v>
      </c>
      <c r="O206" t="s">
        <v>117</v>
      </c>
      <c r="P206" s="4">
        <v>96950</v>
      </c>
      <c r="Q206" t="s">
        <v>118</v>
      </c>
      <c r="R206" t="s">
        <v>140</v>
      </c>
      <c r="S206" s="5">
        <v>16702342664</v>
      </c>
      <c r="T206">
        <v>0</v>
      </c>
      <c r="U206">
        <v>561320</v>
      </c>
      <c r="V206" t="s">
        <v>120</v>
      </c>
      <c r="X206" t="s">
        <v>237</v>
      </c>
      <c r="Y206" t="s">
        <v>238</v>
      </c>
      <c r="Z206" t="s">
        <v>239</v>
      </c>
      <c r="AA206" t="s">
        <v>240</v>
      </c>
      <c r="AB206" t="s">
        <v>235</v>
      </c>
      <c r="AC206" t="s">
        <v>236</v>
      </c>
      <c r="AD206" t="s">
        <v>140</v>
      </c>
      <c r="AE206" t="s">
        <v>117</v>
      </c>
      <c r="AF206" s="4">
        <v>96950</v>
      </c>
      <c r="AG206" t="s">
        <v>118</v>
      </c>
      <c r="AH206" t="s">
        <v>140</v>
      </c>
      <c r="AI206" s="5">
        <v>16702342664</v>
      </c>
      <c r="AJ206">
        <v>0</v>
      </c>
      <c r="AK206" t="s">
        <v>241</v>
      </c>
      <c r="BC206" t="str">
        <f>"37-2012.00"</f>
        <v>37-2012.00</v>
      </c>
      <c r="BD206" t="s">
        <v>242</v>
      </c>
      <c r="BE206" t="s">
        <v>243</v>
      </c>
      <c r="BF206" t="s">
        <v>244</v>
      </c>
      <c r="BG206">
        <v>10</v>
      </c>
      <c r="BI206" s="1">
        <v>44470</v>
      </c>
      <c r="BJ206" s="1">
        <v>44834</v>
      </c>
      <c r="BM206">
        <v>40</v>
      </c>
      <c r="BN206">
        <v>0</v>
      </c>
      <c r="BO206">
        <v>8</v>
      </c>
      <c r="BP206">
        <v>8</v>
      </c>
      <c r="BQ206">
        <v>8</v>
      </c>
      <c r="BR206">
        <v>8</v>
      </c>
      <c r="BS206">
        <v>8</v>
      </c>
      <c r="BT206">
        <v>0</v>
      </c>
      <c r="BU206" t="str">
        <f t="shared" si="3"/>
        <v>8:00 AM</v>
      </c>
      <c r="BV206" t="str">
        <f>"5:00 PM"</f>
        <v>5:00 PM</v>
      </c>
      <c r="BW206" t="s">
        <v>150</v>
      </c>
      <c r="BX206">
        <v>0</v>
      </c>
      <c r="BY206">
        <v>3</v>
      </c>
      <c r="BZ206" t="s">
        <v>111</v>
      </c>
      <c r="CB206" t="s">
        <v>470</v>
      </c>
      <c r="CC206" t="s">
        <v>235</v>
      </c>
      <c r="CD206" t="s">
        <v>236</v>
      </c>
      <c r="CE206" t="s">
        <v>140</v>
      </c>
      <c r="CF206" t="s">
        <v>117</v>
      </c>
      <c r="CG206" s="4">
        <v>96950</v>
      </c>
      <c r="CH206" s="3">
        <v>7.59</v>
      </c>
      <c r="CI206" s="3">
        <v>7.59</v>
      </c>
      <c r="CJ206" s="3">
        <v>11.39</v>
      </c>
      <c r="CK206" s="3">
        <v>11.39</v>
      </c>
      <c r="CL206" t="s">
        <v>131</v>
      </c>
      <c r="CM206" t="s">
        <v>134</v>
      </c>
      <c r="CN206" t="s">
        <v>132</v>
      </c>
      <c r="CP206" t="s">
        <v>111</v>
      </c>
      <c r="CQ206" t="s">
        <v>133</v>
      </c>
      <c r="CR206" t="s">
        <v>111</v>
      </c>
      <c r="CS206" t="s">
        <v>133</v>
      </c>
      <c r="CT206" t="s">
        <v>134</v>
      </c>
      <c r="CU206" t="s">
        <v>133</v>
      </c>
      <c r="CV206" t="s">
        <v>134</v>
      </c>
      <c r="CW206" t="s">
        <v>2068</v>
      </c>
      <c r="CX206" s="5">
        <v>16702342664</v>
      </c>
      <c r="CY206" t="s">
        <v>241</v>
      </c>
      <c r="CZ206" t="s">
        <v>247</v>
      </c>
      <c r="DA206" t="s">
        <v>133</v>
      </c>
      <c r="DB206" t="s">
        <v>111</v>
      </c>
    </row>
    <row r="207" spans="1:111" ht="15" customHeight="1" x14ac:dyDescent="0.35">
      <c r="A207" t="s">
        <v>1964</v>
      </c>
      <c r="B207" t="s">
        <v>159</v>
      </c>
      <c r="C207" s="1">
        <v>44438.259741087961</v>
      </c>
      <c r="D207" s="1">
        <v>44498</v>
      </c>
      <c r="E207" t="s">
        <v>110</v>
      </c>
      <c r="G207" t="s">
        <v>111</v>
      </c>
      <c r="H207" t="s">
        <v>111</v>
      </c>
      <c r="I207" t="s">
        <v>111</v>
      </c>
      <c r="J207" t="s">
        <v>1778</v>
      </c>
      <c r="K207" t="s">
        <v>1779</v>
      </c>
      <c r="L207" t="s">
        <v>1880</v>
      </c>
      <c r="N207" t="s">
        <v>115</v>
      </c>
      <c r="O207" t="s">
        <v>117</v>
      </c>
      <c r="P207" s="4">
        <v>96950</v>
      </c>
      <c r="Q207" t="s">
        <v>118</v>
      </c>
      <c r="S207" s="5">
        <v>16709893291</v>
      </c>
      <c r="U207">
        <v>56179</v>
      </c>
      <c r="V207" t="s">
        <v>120</v>
      </c>
      <c r="X207" t="s">
        <v>1541</v>
      </c>
      <c r="Y207" t="s">
        <v>1542</v>
      </c>
      <c r="Z207" t="s">
        <v>165</v>
      </c>
      <c r="AA207" t="s">
        <v>168</v>
      </c>
      <c r="AB207" t="s">
        <v>1780</v>
      </c>
      <c r="AD207" t="s">
        <v>140</v>
      </c>
      <c r="AE207" t="s">
        <v>117</v>
      </c>
      <c r="AF207" s="4">
        <v>96950</v>
      </c>
      <c r="AG207" t="s">
        <v>118</v>
      </c>
      <c r="AI207" s="5">
        <v>16709893291</v>
      </c>
      <c r="AK207" t="s">
        <v>1544</v>
      </c>
      <c r="BC207" t="str">
        <f>"43-9061.00"</f>
        <v>43-9061.00</v>
      </c>
      <c r="BD207" t="s">
        <v>1965</v>
      </c>
      <c r="BE207" t="s">
        <v>1966</v>
      </c>
      <c r="BF207" t="s">
        <v>1967</v>
      </c>
      <c r="BG207">
        <v>4</v>
      </c>
      <c r="BI207" s="1">
        <v>44470</v>
      </c>
      <c r="BJ207" s="1">
        <v>44834</v>
      </c>
      <c r="BM207">
        <v>40</v>
      </c>
      <c r="BN207">
        <v>0</v>
      </c>
      <c r="BO207">
        <v>8</v>
      </c>
      <c r="BP207">
        <v>8</v>
      </c>
      <c r="BQ207">
        <v>8</v>
      </c>
      <c r="BR207">
        <v>8</v>
      </c>
      <c r="BS207">
        <v>8</v>
      </c>
      <c r="BT207">
        <v>0</v>
      </c>
      <c r="BU207" t="str">
        <f t="shared" si="3"/>
        <v>8:00 AM</v>
      </c>
      <c r="BV207" t="str">
        <f>"5:00 PM"</f>
        <v>5:00 PM</v>
      </c>
      <c r="BW207" t="s">
        <v>150</v>
      </c>
      <c r="BX207">
        <v>0</v>
      </c>
      <c r="BY207">
        <v>12</v>
      </c>
      <c r="BZ207" t="s">
        <v>111</v>
      </c>
      <c r="CB207" t="s">
        <v>1968</v>
      </c>
      <c r="CC207" t="s">
        <v>1880</v>
      </c>
      <c r="CE207" t="s">
        <v>115</v>
      </c>
      <c r="CF207" t="s">
        <v>117</v>
      </c>
      <c r="CG207" s="4">
        <v>96950</v>
      </c>
      <c r="CH207" s="3">
        <v>11.05</v>
      </c>
      <c r="CI207" s="3">
        <v>11.1</v>
      </c>
      <c r="CJ207" s="3">
        <v>16.57</v>
      </c>
      <c r="CK207" s="3">
        <v>16.649999999999999</v>
      </c>
      <c r="CL207" t="s">
        <v>131</v>
      </c>
      <c r="CM207" t="s">
        <v>134</v>
      </c>
      <c r="CN207" t="s">
        <v>132</v>
      </c>
      <c r="CP207" t="s">
        <v>111</v>
      </c>
      <c r="CQ207" t="s">
        <v>133</v>
      </c>
      <c r="CR207" t="s">
        <v>133</v>
      </c>
      <c r="CS207" t="s">
        <v>133</v>
      </c>
      <c r="CT207" t="s">
        <v>134</v>
      </c>
      <c r="CU207" t="s">
        <v>133</v>
      </c>
      <c r="CV207" t="s">
        <v>134</v>
      </c>
      <c r="CW207" t="s">
        <v>1969</v>
      </c>
      <c r="CX207" s="5">
        <v>16709893291</v>
      </c>
      <c r="CY207" t="s">
        <v>1544</v>
      </c>
      <c r="CZ207" t="s">
        <v>134</v>
      </c>
      <c r="DA207" t="s">
        <v>133</v>
      </c>
      <c r="DB207" t="s">
        <v>111</v>
      </c>
    </row>
    <row r="208" spans="1:111" ht="15" customHeight="1" x14ac:dyDescent="0.35">
      <c r="A208" t="s">
        <v>3117</v>
      </c>
      <c r="B208" t="s">
        <v>159</v>
      </c>
      <c r="C208" s="1">
        <v>44438.901729513891</v>
      </c>
      <c r="D208" s="1">
        <v>44498</v>
      </c>
      <c r="E208" t="s">
        <v>110</v>
      </c>
      <c r="G208" t="s">
        <v>133</v>
      </c>
      <c r="H208" t="s">
        <v>111</v>
      </c>
      <c r="I208" t="s">
        <v>111</v>
      </c>
      <c r="J208" t="s">
        <v>915</v>
      </c>
      <c r="K208" t="s">
        <v>916</v>
      </c>
      <c r="L208" t="s">
        <v>917</v>
      </c>
      <c r="M208" t="s">
        <v>918</v>
      </c>
      <c r="N208" t="s">
        <v>140</v>
      </c>
      <c r="O208" t="s">
        <v>117</v>
      </c>
      <c r="P208" s="4">
        <v>96950</v>
      </c>
      <c r="Q208" t="s">
        <v>118</v>
      </c>
      <c r="S208" s="5">
        <v>16702874018</v>
      </c>
      <c r="U208">
        <v>713990</v>
      </c>
      <c r="V208" t="s">
        <v>120</v>
      </c>
      <c r="X208" t="s">
        <v>919</v>
      </c>
      <c r="Y208" t="s">
        <v>920</v>
      </c>
      <c r="Z208" t="s">
        <v>921</v>
      </c>
      <c r="AA208" t="s">
        <v>922</v>
      </c>
      <c r="AB208" t="s">
        <v>917</v>
      </c>
      <c r="AC208" t="s">
        <v>918</v>
      </c>
      <c r="AD208" t="s">
        <v>140</v>
      </c>
      <c r="AE208" t="s">
        <v>117</v>
      </c>
      <c r="AF208" s="4">
        <v>96950</v>
      </c>
      <c r="AG208" t="s">
        <v>118</v>
      </c>
      <c r="AI208" s="5">
        <v>16702874018</v>
      </c>
      <c r="AK208" t="s">
        <v>923</v>
      </c>
      <c r="BC208" t="str">
        <f>"15-1151.00"</f>
        <v>15-1151.00</v>
      </c>
      <c r="BD208" t="s">
        <v>462</v>
      </c>
      <c r="BE208" t="s">
        <v>3118</v>
      </c>
      <c r="BF208" t="s">
        <v>464</v>
      </c>
      <c r="BG208">
        <v>1</v>
      </c>
      <c r="BI208" s="1">
        <v>44470</v>
      </c>
      <c r="BJ208" s="1">
        <v>44834</v>
      </c>
      <c r="BM208">
        <v>40</v>
      </c>
      <c r="BN208">
        <v>0</v>
      </c>
      <c r="BO208">
        <v>8</v>
      </c>
      <c r="BP208">
        <v>8</v>
      </c>
      <c r="BQ208">
        <v>8</v>
      </c>
      <c r="BR208">
        <v>8</v>
      </c>
      <c r="BS208">
        <v>8</v>
      </c>
      <c r="BT208">
        <v>0</v>
      </c>
      <c r="BU208" t="str">
        <f t="shared" si="3"/>
        <v>8:00 AM</v>
      </c>
      <c r="BV208" t="str">
        <f>"5:00 PM"</f>
        <v>5:00 PM</v>
      </c>
      <c r="BW208" t="s">
        <v>150</v>
      </c>
      <c r="BX208">
        <v>0</v>
      </c>
      <c r="BY208">
        <v>36</v>
      </c>
      <c r="BZ208" t="s">
        <v>111</v>
      </c>
      <c r="CB208" t="s">
        <v>3119</v>
      </c>
      <c r="CC208" t="s">
        <v>917</v>
      </c>
      <c r="CD208" t="s">
        <v>918</v>
      </c>
      <c r="CE208" t="s">
        <v>140</v>
      </c>
      <c r="CF208" t="s">
        <v>117</v>
      </c>
      <c r="CG208" s="4">
        <v>96950</v>
      </c>
      <c r="CH208" s="3">
        <v>12.32</v>
      </c>
      <c r="CI208" s="3">
        <v>12.32</v>
      </c>
      <c r="CJ208" s="3">
        <v>18.48</v>
      </c>
      <c r="CK208" s="3">
        <v>18.48</v>
      </c>
      <c r="CL208" t="s">
        <v>131</v>
      </c>
      <c r="CN208" t="s">
        <v>132</v>
      </c>
      <c r="CP208" t="s">
        <v>111</v>
      </c>
      <c r="CQ208" t="s">
        <v>133</v>
      </c>
      <c r="CR208" t="s">
        <v>111</v>
      </c>
      <c r="CS208" t="s">
        <v>133</v>
      </c>
      <c r="CT208" t="s">
        <v>134</v>
      </c>
      <c r="CU208" t="s">
        <v>133</v>
      </c>
      <c r="CV208" t="s">
        <v>134</v>
      </c>
      <c r="CW208" t="s">
        <v>927</v>
      </c>
      <c r="CX208" s="5">
        <v>16702874018</v>
      </c>
      <c r="CY208" t="s">
        <v>923</v>
      </c>
      <c r="CZ208" t="s">
        <v>134</v>
      </c>
      <c r="DA208" t="s">
        <v>133</v>
      </c>
      <c r="DB208" t="s">
        <v>111</v>
      </c>
    </row>
    <row r="209" spans="1:111" ht="15" customHeight="1" x14ac:dyDescent="0.35">
      <c r="A209" t="s">
        <v>2080</v>
      </c>
      <c r="B209" t="s">
        <v>137</v>
      </c>
      <c r="C209" s="1">
        <v>44434.377702083337</v>
      </c>
      <c r="D209" s="1">
        <v>44501</v>
      </c>
      <c r="E209" t="s">
        <v>110</v>
      </c>
      <c r="G209" t="s">
        <v>111</v>
      </c>
      <c r="H209" t="s">
        <v>111</v>
      </c>
      <c r="I209" t="s">
        <v>111</v>
      </c>
      <c r="J209" t="s">
        <v>2081</v>
      </c>
      <c r="K209" t="s">
        <v>2082</v>
      </c>
      <c r="L209" t="s">
        <v>2083</v>
      </c>
      <c r="M209" t="s">
        <v>2084</v>
      </c>
      <c r="N209" t="s">
        <v>115</v>
      </c>
      <c r="O209" t="s">
        <v>117</v>
      </c>
      <c r="P209" s="4">
        <v>96950</v>
      </c>
      <c r="Q209" t="s">
        <v>118</v>
      </c>
      <c r="R209" t="s">
        <v>334</v>
      </c>
      <c r="S209" s="5">
        <v>16702344000</v>
      </c>
      <c r="U209">
        <v>561320</v>
      </c>
      <c r="V209" t="s">
        <v>120</v>
      </c>
      <c r="X209" t="s">
        <v>2085</v>
      </c>
      <c r="Y209" t="s">
        <v>2086</v>
      </c>
      <c r="Z209" t="s">
        <v>2087</v>
      </c>
      <c r="AA209" t="s">
        <v>606</v>
      </c>
      <c r="AB209" t="s">
        <v>2083</v>
      </c>
      <c r="AC209" t="s">
        <v>2088</v>
      </c>
      <c r="AD209" t="s">
        <v>115</v>
      </c>
      <c r="AE209" t="s">
        <v>117</v>
      </c>
      <c r="AF209" s="4">
        <v>96950</v>
      </c>
      <c r="AG209" t="s">
        <v>118</v>
      </c>
      <c r="AH209" t="s">
        <v>334</v>
      </c>
      <c r="AI209" s="5">
        <v>16702344000</v>
      </c>
      <c r="AK209" t="s">
        <v>341</v>
      </c>
      <c r="BC209" t="str">
        <f>"37-2012.00"</f>
        <v>37-2012.00</v>
      </c>
      <c r="BD209" t="s">
        <v>242</v>
      </c>
      <c r="BE209" t="s">
        <v>2089</v>
      </c>
      <c r="BF209" t="s">
        <v>242</v>
      </c>
      <c r="BG209">
        <v>10</v>
      </c>
      <c r="BH209">
        <v>10</v>
      </c>
      <c r="BI209" s="1">
        <v>44469</v>
      </c>
      <c r="BJ209" s="1">
        <v>44834</v>
      </c>
      <c r="BK209" s="1">
        <v>44501</v>
      </c>
      <c r="BL209" s="1">
        <v>44834</v>
      </c>
      <c r="BM209">
        <v>40</v>
      </c>
      <c r="BN209">
        <v>0</v>
      </c>
      <c r="BO209">
        <v>8</v>
      </c>
      <c r="BP209">
        <v>8</v>
      </c>
      <c r="BQ209">
        <v>8</v>
      </c>
      <c r="BR209">
        <v>8</v>
      </c>
      <c r="BS209">
        <v>8</v>
      </c>
      <c r="BT209">
        <v>0</v>
      </c>
      <c r="BU209" t="str">
        <f t="shared" si="3"/>
        <v>8:00 AM</v>
      </c>
      <c r="BV209" t="str">
        <f>"4:00 PM"</f>
        <v>4:00 PM</v>
      </c>
      <c r="BW209" t="s">
        <v>150</v>
      </c>
      <c r="BX209">
        <v>3</v>
      </c>
      <c r="BY209">
        <v>3</v>
      </c>
      <c r="BZ209" t="s">
        <v>111</v>
      </c>
      <c r="CB209" t="s">
        <v>2090</v>
      </c>
      <c r="CC209" t="s">
        <v>2091</v>
      </c>
      <c r="CD209" t="s">
        <v>2092</v>
      </c>
      <c r="CE209" t="s">
        <v>140</v>
      </c>
      <c r="CF209" t="s">
        <v>117</v>
      </c>
      <c r="CG209" s="4">
        <v>96950</v>
      </c>
      <c r="CH209" s="3">
        <v>7.45</v>
      </c>
      <c r="CI209" s="3">
        <v>7.45</v>
      </c>
      <c r="CJ209" s="3">
        <v>11.18</v>
      </c>
      <c r="CK209" s="3">
        <v>11.18</v>
      </c>
      <c r="CL209" t="s">
        <v>131</v>
      </c>
      <c r="CM209" t="s">
        <v>134</v>
      </c>
      <c r="CN209" t="s">
        <v>132</v>
      </c>
      <c r="CP209" t="s">
        <v>111</v>
      </c>
      <c r="CQ209" t="s">
        <v>133</v>
      </c>
      <c r="CR209" t="s">
        <v>111</v>
      </c>
      <c r="CS209" t="s">
        <v>133</v>
      </c>
      <c r="CT209" t="s">
        <v>133</v>
      </c>
      <c r="CU209" t="s">
        <v>133</v>
      </c>
      <c r="CV209" t="s">
        <v>134</v>
      </c>
      <c r="CW209" t="s">
        <v>2093</v>
      </c>
      <c r="CX209" s="5">
        <v>16702344000</v>
      </c>
      <c r="CY209" t="s">
        <v>341</v>
      </c>
      <c r="CZ209" t="s">
        <v>134</v>
      </c>
      <c r="DA209" t="s">
        <v>133</v>
      </c>
      <c r="DB209" t="s">
        <v>111</v>
      </c>
    </row>
    <row r="210" spans="1:111" ht="15" customHeight="1" x14ac:dyDescent="0.35">
      <c r="A210" t="s">
        <v>2077</v>
      </c>
      <c r="B210" t="s">
        <v>137</v>
      </c>
      <c r="C210" s="1">
        <v>44434.379986805558</v>
      </c>
      <c r="D210" s="1">
        <v>44501</v>
      </c>
      <c r="E210" t="s">
        <v>110</v>
      </c>
      <c r="G210" t="s">
        <v>111</v>
      </c>
      <c r="H210" t="s">
        <v>111</v>
      </c>
      <c r="I210" t="s">
        <v>111</v>
      </c>
      <c r="J210" t="s">
        <v>1675</v>
      </c>
      <c r="L210" t="s">
        <v>1676</v>
      </c>
      <c r="M210" t="s">
        <v>1677</v>
      </c>
      <c r="N210" t="s">
        <v>1678</v>
      </c>
      <c r="O210" t="s">
        <v>117</v>
      </c>
      <c r="P210" s="4">
        <v>96950</v>
      </c>
      <c r="Q210" t="s">
        <v>118</v>
      </c>
      <c r="S210" s="5">
        <v>16702345828</v>
      </c>
      <c r="U210">
        <v>2389</v>
      </c>
      <c r="V210" t="s">
        <v>120</v>
      </c>
      <c r="X210" t="s">
        <v>1679</v>
      </c>
      <c r="Y210" t="s">
        <v>1680</v>
      </c>
      <c r="AA210" t="s">
        <v>606</v>
      </c>
      <c r="AB210" t="s">
        <v>1676</v>
      </c>
      <c r="AC210" t="s">
        <v>1677</v>
      </c>
      <c r="AD210" t="s">
        <v>1678</v>
      </c>
      <c r="AE210" t="s">
        <v>117</v>
      </c>
      <c r="AF210" s="4">
        <v>96950</v>
      </c>
      <c r="AG210" t="s">
        <v>118</v>
      </c>
      <c r="AI210" s="5">
        <v>16702345828</v>
      </c>
      <c r="AK210" t="s">
        <v>1681</v>
      </c>
      <c r="BC210" t="str">
        <f>"53-3032.00"</f>
        <v>53-3032.00</v>
      </c>
      <c r="BD210" t="s">
        <v>1201</v>
      </c>
      <c r="BE210" t="s">
        <v>2078</v>
      </c>
      <c r="BF210" t="s">
        <v>1682</v>
      </c>
      <c r="BG210">
        <v>3</v>
      </c>
      <c r="BH210">
        <v>3</v>
      </c>
      <c r="BI210" s="1">
        <v>44531</v>
      </c>
      <c r="BJ210" s="1">
        <v>44895</v>
      </c>
      <c r="BK210" s="1">
        <v>44531</v>
      </c>
      <c r="BL210" s="1">
        <v>44895</v>
      </c>
      <c r="BM210">
        <v>40</v>
      </c>
      <c r="BN210">
        <v>0</v>
      </c>
      <c r="BO210">
        <v>8</v>
      </c>
      <c r="BP210">
        <v>8</v>
      </c>
      <c r="BQ210">
        <v>8</v>
      </c>
      <c r="BR210">
        <v>8</v>
      </c>
      <c r="BS210">
        <v>8</v>
      </c>
      <c r="BT210">
        <v>0</v>
      </c>
      <c r="BU210" t="str">
        <f t="shared" si="3"/>
        <v>8:00 AM</v>
      </c>
      <c r="BV210" t="str">
        <f>"5:00 PM"</f>
        <v>5:00 PM</v>
      </c>
      <c r="BW210" t="s">
        <v>153</v>
      </c>
      <c r="BX210">
        <v>0</v>
      </c>
      <c r="BY210">
        <v>12</v>
      </c>
      <c r="BZ210" t="s">
        <v>111</v>
      </c>
      <c r="CB210" t="s">
        <v>2079</v>
      </c>
      <c r="CC210" t="s">
        <v>1676</v>
      </c>
      <c r="CD210" t="s">
        <v>1677</v>
      </c>
      <c r="CE210" t="s">
        <v>1678</v>
      </c>
      <c r="CF210" t="s">
        <v>117</v>
      </c>
      <c r="CG210" s="4">
        <v>96950</v>
      </c>
      <c r="CH210" s="3">
        <v>9.1999999999999993</v>
      </c>
      <c r="CI210" s="3">
        <v>9.1999999999999993</v>
      </c>
      <c r="CJ210" s="3">
        <v>13.8</v>
      </c>
      <c r="CK210" s="3">
        <v>13.8</v>
      </c>
      <c r="CL210" t="s">
        <v>131</v>
      </c>
      <c r="CN210" t="s">
        <v>132</v>
      </c>
      <c r="CP210" t="s">
        <v>111</v>
      </c>
      <c r="CQ210" t="s">
        <v>133</v>
      </c>
      <c r="CR210" t="s">
        <v>111</v>
      </c>
      <c r="CS210" t="s">
        <v>133</v>
      </c>
      <c r="CT210" t="s">
        <v>134</v>
      </c>
      <c r="CU210" t="s">
        <v>133</v>
      </c>
      <c r="CV210" t="s">
        <v>134</v>
      </c>
      <c r="CW210" t="s">
        <v>670</v>
      </c>
      <c r="CX210" s="5">
        <v>16702345828</v>
      </c>
      <c r="CY210" t="s">
        <v>1681</v>
      </c>
      <c r="CZ210" t="s">
        <v>134</v>
      </c>
      <c r="DA210" t="s">
        <v>133</v>
      </c>
      <c r="DB210" t="s">
        <v>111</v>
      </c>
      <c r="DC210" t="s">
        <v>998</v>
      </c>
      <c r="DD210" t="s">
        <v>1683</v>
      </c>
      <c r="DF210" t="s">
        <v>1684</v>
      </c>
      <c r="DG210" t="s">
        <v>1685</v>
      </c>
    </row>
    <row r="211" spans="1:111" ht="15" customHeight="1" x14ac:dyDescent="0.35">
      <c r="A211" t="s">
        <v>493</v>
      </c>
      <c r="B211" t="s">
        <v>137</v>
      </c>
      <c r="C211" s="1">
        <v>44472.839727314815</v>
      </c>
      <c r="D211" s="1">
        <v>44501</v>
      </c>
      <c r="E211" t="s">
        <v>110</v>
      </c>
      <c r="G211" t="s">
        <v>111</v>
      </c>
      <c r="H211" t="s">
        <v>111</v>
      </c>
      <c r="I211" t="s">
        <v>111</v>
      </c>
      <c r="J211" t="s">
        <v>494</v>
      </c>
      <c r="L211" t="s">
        <v>495</v>
      </c>
      <c r="M211" t="s">
        <v>496</v>
      </c>
      <c r="N211" t="s">
        <v>140</v>
      </c>
      <c r="O211" t="s">
        <v>117</v>
      </c>
      <c r="P211" s="4">
        <v>96950</v>
      </c>
      <c r="Q211" t="s">
        <v>118</v>
      </c>
      <c r="S211" s="5">
        <v>16702358748</v>
      </c>
      <c r="U211">
        <v>2362</v>
      </c>
      <c r="V211" t="s">
        <v>120</v>
      </c>
      <c r="X211" t="s">
        <v>497</v>
      </c>
      <c r="Y211" t="s">
        <v>498</v>
      </c>
      <c r="Z211" t="s">
        <v>499</v>
      </c>
      <c r="AA211" t="s">
        <v>168</v>
      </c>
      <c r="AB211" t="s">
        <v>495</v>
      </c>
      <c r="AC211" t="s">
        <v>496</v>
      </c>
      <c r="AD211" t="s">
        <v>140</v>
      </c>
      <c r="AE211" t="s">
        <v>117</v>
      </c>
      <c r="AF211" s="4">
        <v>96950</v>
      </c>
      <c r="AG211" t="s">
        <v>118</v>
      </c>
      <c r="AI211" s="5">
        <v>16702358748</v>
      </c>
      <c r="AK211" t="s">
        <v>500</v>
      </c>
      <c r="BC211" t="str">
        <f>"13-1051.00"</f>
        <v>13-1051.00</v>
      </c>
      <c r="BD211" t="s">
        <v>501</v>
      </c>
      <c r="BE211" t="s">
        <v>502</v>
      </c>
      <c r="BF211" t="s">
        <v>503</v>
      </c>
      <c r="BG211">
        <v>3</v>
      </c>
      <c r="BH211">
        <v>3</v>
      </c>
      <c r="BI211" s="1">
        <v>44581</v>
      </c>
      <c r="BJ211" s="1">
        <v>44945</v>
      </c>
      <c r="BK211" s="1">
        <v>44581</v>
      </c>
      <c r="BL211" s="1">
        <v>44945</v>
      </c>
      <c r="BM211">
        <v>35</v>
      </c>
      <c r="BN211">
        <v>0</v>
      </c>
      <c r="BO211">
        <v>7</v>
      </c>
      <c r="BP211">
        <v>7</v>
      </c>
      <c r="BQ211">
        <v>7</v>
      </c>
      <c r="BR211">
        <v>7</v>
      </c>
      <c r="BS211">
        <v>7</v>
      </c>
      <c r="BT211">
        <v>0</v>
      </c>
      <c r="BU211" t="str">
        <f>"9:00 AM"</f>
        <v>9:00 AM</v>
      </c>
      <c r="BV211" t="str">
        <f>"5:00 PM"</f>
        <v>5:00 PM</v>
      </c>
      <c r="BW211" t="s">
        <v>504</v>
      </c>
      <c r="BX211">
        <v>0</v>
      </c>
      <c r="BY211">
        <v>24</v>
      </c>
      <c r="BZ211" t="s">
        <v>111</v>
      </c>
      <c r="CB211" t="s">
        <v>505</v>
      </c>
      <c r="CC211" t="s">
        <v>495</v>
      </c>
      <c r="CD211" t="s">
        <v>496</v>
      </c>
      <c r="CE211" t="s">
        <v>140</v>
      </c>
      <c r="CF211" t="s">
        <v>117</v>
      </c>
      <c r="CG211" s="4">
        <v>96950</v>
      </c>
      <c r="CH211" s="3">
        <v>15.47</v>
      </c>
      <c r="CI211" s="3">
        <v>15.47</v>
      </c>
      <c r="CJ211" s="3">
        <v>23.21</v>
      </c>
      <c r="CK211" s="3">
        <v>23.21</v>
      </c>
      <c r="CL211" t="s">
        <v>131</v>
      </c>
      <c r="CN211" t="s">
        <v>132</v>
      </c>
      <c r="CP211" t="s">
        <v>111</v>
      </c>
      <c r="CQ211" t="s">
        <v>133</v>
      </c>
      <c r="CR211" t="s">
        <v>111</v>
      </c>
      <c r="CS211" t="s">
        <v>133</v>
      </c>
      <c r="CT211" t="s">
        <v>134</v>
      </c>
      <c r="CU211" t="s">
        <v>133</v>
      </c>
      <c r="CV211" t="s">
        <v>134</v>
      </c>
      <c r="CW211" t="s">
        <v>506</v>
      </c>
      <c r="CX211" s="5">
        <v>16702358748</v>
      </c>
      <c r="CY211" t="s">
        <v>500</v>
      </c>
      <c r="CZ211" t="s">
        <v>119</v>
      </c>
      <c r="DA211" t="s">
        <v>133</v>
      </c>
      <c r="DB211" t="s">
        <v>111</v>
      </c>
    </row>
    <row r="212" spans="1:111" ht="15" customHeight="1" x14ac:dyDescent="0.35">
      <c r="A212" t="s">
        <v>3120</v>
      </c>
      <c r="B212" t="s">
        <v>159</v>
      </c>
      <c r="C212" s="1">
        <v>44433.396959722224</v>
      </c>
      <c r="D212" s="1">
        <v>44501</v>
      </c>
      <c r="E212" t="s">
        <v>199</v>
      </c>
      <c r="F212" s="1">
        <v>44464.833333333336</v>
      </c>
      <c r="G212" t="s">
        <v>111</v>
      </c>
      <c r="H212" t="s">
        <v>111</v>
      </c>
      <c r="I212" t="s">
        <v>111</v>
      </c>
      <c r="J212" t="s">
        <v>417</v>
      </c>
      <c r="K212" t="s">
        <v>2631</v>
      </c>
      <c r="L212" t="s">
        <v>587</v>
      </c>
      <c r="N212" t="s">
        <v>115</v>
      </c>
      <c r="O212" t="s">
        <v>117</v>
      </c>
      <c r="P212" s="4">
        <v>96950</v>
      </c>
      <c r="Q212" t="s">
        <v>118</v>
      </c>
      <c r="R212" t="s">
        <v>690</v>
      </c>
      <c r="S212" s="5">
        <v>16702339468</v>
      </c>
      <c r="U212">
        <v>72251</v>
      </c>
      <c r="V212" t="s">
        <v>120</v>
      </c>
      <c r="X212" t="s">
        <v>420</v>
      </c>
      <c r="Y212" t="s">
        <v>421</v>
      </c>
      <c r="AA212" t="s">
        <v>422</v>
      </c>
      <c r="AB212" t="s">
        <v>423</v>
      </c>
      <c r="AD212" t="s">
        <v>115</v>
      </c>
      <c r="AE212" t="s">
        <v>117</v>
      </c>
      <c r="AF212" s="4">
        <v>96950</v>
      </c>
      <c r="AG212" t="s">
        <v>118</v>
      </c>
      <c r="AI212" s="5">
        <v>16702339468</v>
      </c>
      <c r="AK212" t="s">
        <v>424</v>
      </c>
      <c r="BC212" t="str">
        <f>"35-3031.00"</f>
        <v>35-3031.00</v>
      </c>
      <c r="BD212" t="s">
        <v>192</v>
      </c>
      <c r="BE212" t="s">
        <v>3121</v>
      </c>
      <c r="BF212" t="s">
        <v>585</v>
      </c>
      <c r="BG212">
        <v>3</v>
      </c>
      <c r="BI212" s="1">
        <v>44466</v>
      </c>
      <c r="BJ212" s="1">
        <v>44830</v>
      </c>
      <c r="BM212">
        <v>40</v>
      </c>
      <c r="BN212">
        <v>0</v>
      </c>
      <c r="BO212">
        <v>8</v>
      </c>
      <c r="BP212">
        <v>8</v>
      </c>
      <c r="BQ212">
        <v>8</v>
      </c>
      <c r="BR212">
        <v>8</v>
      </c>
      <c r="BS212">
        <v>8</v>
      </c>
      <c r="BT212">
        <v>0</v>
      </c>
      <c r="BU212" t="str">
        <f>"11:00 AM"</f>
        <v>11:00 AM</v>
      </c>
      <c r="BV212" t="str">
        <f>"10:00 PM"</f>
        <v>10:00 PM</v>
      </c>
      <c r="BW212" t="s">
        <v>153</v>
      </c>
      <c r="BX212">
        <v>0</v>
      </c>
      <c r="BY212">
        <v>12</v>
      </c>
      <c r="BZ212" t="s">
        <v>111</v>
      </c>
      <c r="CB212" t="s">
        <v>3122</v>
      </c>
      <c r="CC212" t="s">
        <v>587</v>
      </c>
      <c r="CE212" t="s">
        <v>115</v>
      </c>
      <c r="CF212" t="s">
        <v>117</v>
      </c>
      <c r="CG212" s="4">
        <v>96950</v>
      </c>
      <c r="CH212" s="3">
        <v>7.78</v>
      </c>
      <c r="CI212" s="3">
        <v>7.78</v>
      </c>
      <c r="CJ212" s="3">
        <v>11.67</v>
      </c>
      <c r="CK212" s="3">
        <v>11.67</v>
      </c>
      <c r="CL212" t="s">
        <v>131</v>
      </c>
      <c r="CN212" t="s">
        <v>132</v>
      </c>
      <c r="CP212" t="s">
        <v>111</v>
      </c>
      <c r="CQ212" t="s">
        <v>133</v>
      </c>
      <c r="CR212" t="s">
        <v>111</v>
      </c>
      <c r="CS212" t="s">
        <v>133</v>
      </c>
      <c r="CT212" t="s">
        <v>134</v>
      </c>
      <c r="CU212" t="s">
        <v>133</v>
      </c>
      <c r="CV212" t="s">
        <v>134</v>
      </c>
      <c r="CW212" t="s">
        <v>3123</v>
      </c>
      <c r="CX212" s="5">
        <v>16702339468</v>
      </c>
      <c r="CY212" t="s">
        <v>424</v>
      </c>
      <c r="CZ212" t="s">
        <v>134</v>
      </c>
      <c r="DA212" t="s">
        <v>133</v>
      </c>
      <c r="DB212" t="s">
        <v>111</v>
      </c>
    </row>
    <row r="213" spans="1:111" ht="15" customHeight="1" x14ac:dyDescent="0.35">
      <c r="A213" t="s">
        <v>3283</v>
      </c>
      <c r="B213" t="s">
        <v>159</v>
      </c>
      <c r="C213" s="1">
        <v>44439.556464814814</v>
      </c>
      <c r="D213" s="1">
        <v>44501</v>
      </c>
      <c r="E213" t="s">
        <v>110</v>
      </c>
      <c r="G213" t="s">
        <v>111</v>
      </c>
      <c r="H213" t="s">
        <v>111</v>
      </c>
      <c r="I213" t="s">
        <v>111</v>
      </c>
      <c r="J213" t="s">
        <v>2004</v>
      </c>
      <c r="K213" t="s">
        <v>2005</v>
      </c>
      <c r="L213" t="s">
        <v>2006</v>
      </c>
      <c r="M213" t="s">
        <v>2007</v>
      </c>
      <c r="N213" t="s">
        <v>115</v>
      </c>
      <c r="O213" t="s">
        <v>117</v>
      </c>
      <c r="P213" s="4">
        <v>96950</v>
      </c>
      <c r="Q213" t="s">
        <v>118</v>
      </c>
      <c r="R213" t="s">
        <v>117</v>
      </c>
      <c r="S213" s="5">
        <v>16702354444</v>
      </c>
      <c r="U213">
        <v>722511</v>
      </c>
      <c r="V213" t="s">
        <v>120</v>
      </c>
      <c r="X213" t="s">
        <v>2008</v>
      </c>
      <c r="Y213" t="s">
        <v>2009</v>
      </c>
      <c r="AA213" t="s">
        <v>776</v>
      </c>
      <c r="AB213" t="s">
        <v>2010</v>
      </c>
      <c r="AD213" t="s">
        <v>115</v>
      </c>
      <c r="AE213" t="s">
        <v>117</v>
      </c>
      <c r="AF213" s="4">
        <v>96950</v>
      </c>
      <c r="AG213" t="s">
        <v>118</v>
      </c>
      <c r="AH213" t="s">
        <v>1891</v>
      </c>
      <c r="AI213" s="5">
        <v>16702876046</v>
      </c>
      <c r="AK213" t="s">
        <v>2011</v>
      </c>
      <c r="BC213" t="str">
        <f>"35-2014.00"</f>
        <v>35-2014.00</v>
      </c>
      <c r="BD213" t="s">
        <v>518</v>
      </c>
      <c r="BE213" t="s">
        <v>2012</v>
      </c>
      <c r="BF213" t="s">
        <v>1191</v>
      </c>
      <c r="BG213">
        <v>10</v>
      </c>
      <c r="BI213" s="1">
        <v>44470</v>
      </c>
      <c r="BJ213" s="1">
        <v>44834</v>
      </c>
      <c r="BM213">
        <v>36</v>
      </c>
      <c r="BN213">
        <v>0</v>
      </c>
      <c r="BO213">
        <v>6</v>
      </c>
      <c r="BP213">
        <v>6</v>
      </c>
      <c r="BQ213">
        <v>6</v>
      </c>
      <c r="BR213">
        <v>6</v>
      </c>
      <c r="BS213">
        <v>6</v>
      </c>
      <c r="BT213">
        <v>6</v>
      </c>
      <c r="BU213" t="str">
        <f>"5:00 PM"</f>
        <v>5:00 PM</v>
      </c>
      <c r="BV213" t="str">
        <f>"11:00 PM"</f>
        <v>11:00 PM</v>
      </c>
      <c r="BW213" t="s">
        <v>153</v>
      </c>
      <c r="BX213">
        <v>1</v>
      </c>
      <c r="BY213">
        <v>12</v>
      </c>
      <c r="BZ213" t="s">
        <v>111</v>
      </c>
      <c r="CB213" s="2" t="s">
        <v>3284</v>
      </c>
      <c r="CC213" t="s">
        <v>2006</v>
      </c>
      <c r="CD213" t="s">
        <v>2007</v>
      </c>
      <c r="CE213" t="s">
        <v>115</v>
      </c>
      <c r="CF213" t="s">
        <v>117</v>
      </c>
      <c r="CG213" s="4">
        <v>96950</v>
      </c>
      <c r="CH213" s="3">
        <v>8.17</v>
      </c>
      <c r="CI213" s="3">
        <v>8.1999999999999993</v>
      </c>
      <c r="CJ213" s="3">
        <v>12.25</v>
      </c>
      <c r="CK213" s="3">
        <v>12.3</v>
      </c>
      <c r="CL213" t="s">
        <v>131</v>
      </c>
      <c r="CM213" t="s">
        <v>134</v>
      </c>
      <c r="CN213" t="s">
        <v>132</v>
      </c>
      <c r="CP213" t="s">
        <v>111</v>
      </c>
      <c r="CQ213" t="s">
        <v>133</v>
      </c>
      <c r="CR213" t="s">
        <v>111</v>
      </c>
      <c r="CS213" t="s">
        <v>133</v>
      </c>
      <c r="CT213" t="s">
        <v>134</v>
      </c>
      <c r="CU213" t="s">
        <v>133</v>
      </c>
      <c r="CV213" t="s">
        <v>134</v>
      </c>
      <c r="CW213" t="s">
        <v>3285</v>
      </c>
      <c r="CX213" s="5">
        <v>16702354444</v>
      </c>
      <c r="CY213" t="s">
        <v>2016</v>
      </c>
      <c r="CZ213" t="s">
        <v>134</v>
      </c>
      <c r="DA213" t="s">
        <v>133</v>
      </c>
      <c r="DB213" t="s">
        <v>111</v>
      </c>
      <c r="DG213" t="s">
        <v>134</v>
      </c>
    </row>
    <row r="214" spans="1:111" ht="15" customHeight="1" x14ac:dyDescent="0.35">
      <c r="A214" t="s">
        <v>507</v>
      </c>
      <c r="B214" t="s">
        <v>137</v>
      </c>
      <c r="C214" s="1">
        <v>44455.462043981483</v>
      </c>
      <c r="D214" s="1">
        <v>44502</v>
      </c>
      <c r="E214" t="s">
        <v>110</v>
      </c>
      <c r="G214" t="s">
        <v>111</v>
      </c>
      <c r="H214" t="s">
        <v>111</v>
      </c>
      <c r="I214" t="s">
        <v>111</v>
      </c>
      <c r="J214" t="s">
        <v>508</v>
      </c>
      <c r="K214" t="s">
        <v>509</v>
      </c>
      <c r="L214" t="s">
        <v>510</v>
      </c>
      <c r="M214" t="s">
        <v>511</v>
      </c>
      <c r="N214" t="s">
        <v>140</v>
      </c>
      <c r="O214" t="s">
        <v>117</v>
      </c>
      <c r="P214" s="4">
        <v>96950</v>
      </c>
      <c r="Q214" t="s">
        <v>118</v>
      </c>
      <c r="S214" s="5">
        <v>16709898369</v>
      </c>
      <c r="U214">
        <v>7225</v>
      </c>
      <c r="V214" t="s">
        <v>120</v>
      </c>
      <c r="X214" t="s">
        <v>512</v>
      </c>
      <c r="Y214" t="s">
        <v>513</v>
      </c>
      <c r="Z214" t="s">
        <v>514</v>
      </c>
      <c r="AA214" t="s">
        <v>338</v>
      </c>
      <c r="AB214" t="s">
        <v>515</v>
      </c>
      <c r="AC214" t="s">
        <v>516</v>
      </c>
      <c r="AD214" t="s">
        <v>140</v>
      </c>
      <c r="AE214" t="s">
        <v>117</v>
      </c>
      <c r="AF214" s="4">
        <v>96950</v>
      </c>
      <c r="AG214" t="s">
        <v>118</v>
      </c>
      <c r="AI214" s="5">
        <v>16709898369</v>
      </c>
      <c r="AK214" t="s">
        <v>517</v>
      </c>
      <c r="BC214" t="str">
        <f>"35-2014.00"</f>
        <v>35-2014.00</v>
      </c>
      <c r="BD214" t="s">
        <v>518</v>
      </c>
      <c r="BE214" t="s">
        <v>519</v>
      </c>
      <c r="BF214" t="s">
        <v>520</v>
      </c>
      <c r="BG214">
        <v>8</v>
      </c>
      <c r="BH214">
        <v>8</v>
      </c>
      <c r="BI214" s="1">
        <v>44501</v>
      </c>
      <c r="BJ214" s="1">
        <v>44865</v>
      </c>
      <c r="BK214" s="1">
        <v>44502</v>
      </c>
      <c r="BL214" s="1">
        <v>44865</v>
      </c>
      <c r="BM214">
        <v>36</v>
      </c>
      <c r="BN214">
        <v>6</v>
      </c>
      <c r="BO214">
        <v>0</v>
      </c>
      <c r="BP214">
        <v>6</v>
      </c>
      <c r="BQ214">
        <v>6</v>
      </c>
      <c r="BR214">
        <v>6</v>
      </c>
      <c r="BS214">
        <v>6</v>
      </c>
      <c r="BT214">
        <v>6</v>
      </c>
      <c r="BU214" t="str">
        <f>"10:00 AM"</f>
        <v>10:00 AM</v>
      </c>
      <c r="BV214" t="str">
        <f>"8:00 PM"</f>
        <v>8:00 PM</v>
      </c>
      <c r="BW214" t="s">
        <v>150</v>
      </c>
      <c r="BX214">
        <v>0</v>
      </c>
      <c r="BY214">
        <v>12</v>
      </c>
      <c r="BZ214" t="s">
        <v>111</v>
      </c>
      <c r="CB214" t="s">
        <v>521</v>
      </c>
      <c r="CC214" t="s">
        <v>522</v>
      </c>
      <c r="CD214" t="s">
        <v>516</v>
      </c>
      <c r="CE214" t="s">
        <v>140</v>
      </c>
      <c r="CF214" t="s">
        <v>117</v>
      </c>
      <c r="CG214" s="4">
        <v>96950</v>
      </c>
      <c r="CH214" s="3">
        <v>8.17</v>
      </c>
      <c r="CI214" s="3">
        <v>8.17</v>
      </c>
      <c r="CJ214" s="3">
        <v>12.25</v>
      </c>
      <c r="CK214" s="3">
        <v>12.25</v>
      </c>
      <c r="CL214" t="s">
        <v>131</v>
      </c>
      <c r="CM214" t="s">
        <v>134</v>
      </c>
      <c r="CN214" t="s">
        <v>132</v>
      </c>
      <c r="CP214" t="s">
        <v>111</v>
      </c>
      <c r="CQ214" t="s">
        <v>133</v>
      </c>
      <c r="CR214" t="s">
        <v>111</v>
      </c>
      <c r="CS214" t="s">
        <v>133</v>
      </c>
      <c r="CT214" t="s">
        <v>134</v>
      </c>
      <c r="CU214" t="s">
        <v>133</v>
      </c>
      <c r="CV214" t="s">
        <v>133</v>
      </c>
      <c r="CW214" t="s">
        <v>523</v>
      </c>
      <c r="CX214" s="5">
        <v>16709898369</v>
      </c>
      <c r="CY214" t="s">
        <v>517</v>
      </c>
      <c r="CZ214" t="s">
        <v>134</v>
      </c>
      <c r="DA214" t="s">
        <v>133</v>
      </c>
      <c r="DB214" t="s">
        <v>111</v>
      </c>
    </row>
    <row r="215" spans="1:111" ht="15" customHeight="1" x14ac:dyDescent="0.35">
      <c r="A215" t="s">
        <v>928</v>
      </c>
      <c r="B215" t="s">
        <v>159</v>
      </c>
      <c r="C215" s="1">
        <v>44393.389338194444</v>
      </c>
      <c r="D215" s="1">
        <v>44502</v>
      </c>
      <c r="E215" t="s">
        <v>110</v>
      </c>
      <c r="G215" t="s">
        <v>111</v>
      </c>
      <c r="H215" t="s">
        <v>111</v>
      </c>
      <c r="I215" t="s">
        <v>111</v>
      </c>
      <c r="J215" t="s">
        <v>929</v>
      </c>
      <c r="K215" t="s">
        <v>930</v>
      </c>
      <c r="L215" t="s">
        <v>931</v>
      </c>
      <c r="M215" t="s">
        <v>932</v>
      </c>
      <c r="N215" t="s">
        <v>140</v>
      </c>
      <c r="O215" t="s">
        <v>117</v>
      </c>
      <c r="P215" s="4">
        <v>96950</v>
      </c>
      <c r="Q215" t="s">
        <v>118</v>
      </c>
      <c r="S215" s="5">
        <v>16702877992</v>
      </c>
      <c r="U215">
        <v>561612</v>
      </c>
      <c r="V215" t="s">
        <v>120</v>
      </c>
      <c r="X215" t="s">
        <v>933</v>
      </c>
      <c r="Y215" t="s">
        <v>934</v>
      </c>
      <c r="Z215" t="s">
        <v>935</v>
      </c>
      <c r="AA215" t="s">
        <v>936</v>
      </c>
      <c r="AB215" t="s">
        <v>931</v>
      </c>
      <c r="AC215" t="s">
        <v>937</v>
      </c>
      <c r="AD215" t="s">
        <v>140</v>
      </c>
      <c r="AE215" t="s">
        <v>117</v>
      </c>
      <c r="AF215" s="4">
        <v>96950</v>
      </c>
      <c r="AG215" t="s">
        <v>118</v>
      </c>
      <c r="AI215" s="5">
        <v>16702877992</v>
      </c>
      <c r="AK215" t="s">
        <v>938</v>
      </c>
      <c r="BC215" t="str">
        <f>"33-9032.00"</f>
        <v>33-9032.00</v>
      </c>
      <c r="BD215" t="s">
        <v>368</v>
      </c>
      <c r="BE215" t="s">
        <v>939</v>
      </c>
      <c r="BF215" t="s">
        <v>576</v>
      </c>
      <c r="BG215">
        <v>3</v>
      </c>
      <c r="BI215" s="1">
        <v>44470</v>
      </c>
      <c r="BJ215" s="1">
        <v>44834</v>
      </c>
      <c r="BM215">
        <v>40</v>
      </c>
      <c r="BN215">
        <v>0</v>
      </c>
      <c r="BO215">
        <v>8</v>
      </c>
      <c r="BP215">
        <v>8</v>
      </c>
      <c r="BQ215">
        <v>8</v>
      </c>
      <c r="BR215">
        <v>8</v>
      </c>
      <c r="BS215">
        <v>8</v>
      </c>
      <c r="BT215">
        <v>0</v>
      </c>
      <c r="BU215" t="str">
        <f>"8:00 AM"</f>
        <v>8:00 AM</v>
      </c>
      <c r="BV215" t="str">
        <f>"5:00 PM"</f>
        <v>5:00 PM</v>
      </c>
      <c r="BW215" t="s">
        <v>150</v>
      </c>
      <c r="BX215">
        <v>0</v>
      </c>
      <c r="BY215">
        <v>12</v>
      </c>
      <c r="BZ215" t="s">
        <v>111</v>
      </c>
      <c r="CB215" s="2" t="s">
        <v>940</v>
      </c>
      <c r="CC215" t="s">
        <v>941</v>
      </c>
      <c r="CE215" t="s">
        <v>140</v>
      </c>
      <c r="CF215" t="s">
        <v>117</v>
      </c>
      <c r="CG215" s="4">
        <v>96950</v>
      </c>
      <c r="CH215" s="3">
        <v>7.7</v>
      </c>
      <c r="CI215" s="3">
        <v>7.7</v>
      </c>
      <c r="CJ215" s="3">
        <v>0</v>
      </c>
      <c r="CK215" s="3">
        <v>0</v>
      </c>
      <c r="CL215" t="s">
        <v>131</v>
      </c>
      <c r="CM215" t="s">
        <v>153</v>
      </c>
      <c r="CN215" t="s">
        <v>132</v>
      </c>
      <c r="CP215" t="s">
        <v>111</v>
      </c>
      <c r="CQ215" t="s">
        <v>133</v>
      </c>
      <c r="CR215" t="s">
        <v>111</v>
      </c>
      <c r="CS215" t="s">
        <v>111</v>
      </c>
      <c r="CT215" t="s">
        <v>134</v>
      </c>
      <c r="CU215" t="s">
        <v>134</v>
      </c>
      <c r="CV215" t="s">
        <v>134</v>
      </c>
      <c r="CW215" t="s">
        <v>942</v>
      </c>
      <c r="CX215" s="5">
        <v>6316702877992</v>
      </c>
      <c r="CY215" t="s">
        <v>938</v>
      </c>
      <c r="CZ215" t="s">
        <v>134</v>
      </c>
      <c r="DA215" t="s">
        <v>133</v>
      </c>
      <c r="DB215" t="s">
        <v>111</v>
      </c>
      <c r="DC215" t="s">
        <v>933</v>
      </c>
      <c r="DD215" t="s">
        <v>943</v>
      </c>
      <c r="DE215" t="s">
        <v>944</v>
      </c>
      <c r="DF215" t="s">
        <v>930</v>
      </c>
      <c r="DG215" t="s">
        <v>938</v>
      </c>
    </row>
    <row r="216" spans="1:111" ht="15" customHeight="1" x14ac:dyDescent="0.35">
      <c r="A216" t="s">
        <v>700</v>
      </c>
      <c r="B216" t="s">
        <v>159</v>
      </c>
      <c r="C216" s="1">
        <v>44426.07109247685</v>
      </c>
      <c r="D216" s="1">
        <v>44502</v>
      </c>
      <c r="E216" t="s">
        <v>110</v>
      </c>
      <c r="G216" t="s">
        <v>111</v>
      </c>
      <c r="H216" t="s">
        <v>111</v>
      </c>
      <c r="I216" t="s">
        <v>111</v>
      </c>
      <c r="J216" t="s">
        <v>559</v>
      </c>
      <c r="K216" t="s">
        <v>701</v>
      </c>
      <c r="L216" t="s">
        <v>162</v>
      </c>
      <c r="M216" t="s">
        <v>702</v>
      </c>
      <c r="N216" t="s">
        <v>140</v>
      </c>
      <c r="O216" t="s">
        <v>117</v>
      </c>
      <c r="P216" s="4">
        <v>96950</v>
      </c>
      <c r="Q216" t="s">
        <v>118</v>
      </c>
      <c r="R216" t="s">
        <v>164</v>
      </c>
      <c r="S216" s="5">
        <v>16703236877</v>
      </c>
      <c r="U216">
        <v>62161</v>
      </c>
      <c r="V216" t="s">
        <v>120</v>
      </c>
      <c r="X216" t="s">
        <v>165</v>
      </c>
      <c r="Y216" t="s">
        <v>166</v>
      </c>
      <c r="Z216" t="s">
        <v>167</v>
      </c>
      <c r="AA216" t="s">
        <v>168</v>
      </c>
      <c r="AB216" t="s">
        <v>169</v>
      </c>
      <c r="AD216" t="s">
        <v>170</v>
      </c>
      <c r="AE216" t="s">
        <v>171</v>
      </c>
      <c r="AF216" s="4">
        <v>96931</v>
      </c>
      <c r="AG216" t="s">
        <v>118</v>
      </c>
      <c r="AH216" t="s">
        <v>164</v>
      </c>
      <c r="AI216" s="5">
        <v>16716498746</v>
      </c>
      <c r="AJ216">
        <v>203</v>
      </c>
      <c r="AK216" t="s">
        <v>172</v>
      </c>
      <c r="BC216" t="str">
        <f>"39-9021.00"</f>
        <v>39-9021.00</v>
      </c>
      <c r="BD216" t="s">
        <v>703</v>
      </c>
      <c r="BE216" t="s">
        <v>704</v>
      </c>
      <c r="BF216" t="s">
        <v>705</v>
      </c>
      <c r="BG216">
        <v>7</v>
      </c>
      <c r="BI216" s="1">
        <v>44545</v>
      </c>
      <c r="BJ216" s="1">
        <v>44909</v>
      </c>
      <c r="BM216">
        <v>40</v>
      </c>
      <c r="BN216">
        <v>0</v>
      </c>
      <c r="BO216">
        <v>8</v>
      </c>
      <c r="BP216">
        <v>8</v>
      </c>
      <c r="BQ216">
        <v>8</v>
      </c>
      <c r="BR216">
        <v>8</v>
      </c>
      <c r="BS216">
        <v>5</v>
      </c>
      <c r="BT216">
        <v>3</v>
      </c>
      <c r="BU216" t="str">
        <f>"8:30 AM"</f>
        <v>8:30 AM</v>
      </c>
      <c r="BV216" t="str">
        <f>"5:30 PM"</f>
        <v>5:30 PM</v>
      </c>
      <c r="BW216" t="s">
        <v>153</v>
      </c>
      <c r="BX216">
        <v>0</v>
      </c>
      <c r="BY216">
        <v>12</v>
      </c>
      <c r="BZ216" t="s">
        <v>111</v>
      </c>
      <c r="CB216" t="s">
        <v>706</v>
      </c>
      <c r="CC216" t="s">
        <v>162</v>
      </c>
      <c r="CD216" t="s">
        <v>702</v>
      </c>
      <c r="CE216" t="s">
        <v>140</v>
      </c>
      <c r="CF216" t="s">
        <v>117</v>
      </c>
      <c r="CG216" s="4">
        <v>96950</v>
      </c>
      <c r="CH216" s="3">
        <v>9.0399999999999991</v>
      </c>
      <c r="CI216" s="3">
        <v>9.0399999999999991</v>
      </c>
      <c r="CJ216" s="3">
        <v>13.56</v>
      </c>
      <c r="CK216" s="3">
        <v>13.56</v>
      </c>
      <c r="CL216" t="s">
        <v>131</v>
      </c>
      <c r="CN216" t="s">
        <v>132</v>
      </c>
      <c r="CP216" t="s">
        <v>111</v>
      </c>
      <c r="CQ216" t="s">
        <v>133</v>
      </c>
      <c r="CR216" t="s">
        <v>111</v>
      </c>
      <c r="CS216" t="s">
        <v>133</v>
      </c>
      <c r="CT216" t="s">
        <v>134</v>
      </c>
      <c r="CU216" t="s">
        <v>133</v>
      </c>
      <c r="CV216" t="s">
        <v>134</v>
      </c>
      <c r="CW216" t="s">
        <v>177</v>
      </c>
      <c r="CX216" s="5">
        <v>16703236877</v>
      </c>
      <c r="CY216" t="s">
        <v>178</v>
      </c>
      <c r="CZ216" t="s">
        <v>134</v>
      </c>
      <c r="DA216" t="s">
        <v>133</v>
      </c>
      <c r="DB216" t="s">
        <v>111</v>
      </c>
    </row>
    <row r="217" spans="1:111" ht="15" customHeight="1" x14ac:dyDescent="0.35">
      <c r="A217" t="s">
        <v>3915</v>
      </c>
      <c r="B217" t="s">
        <v>159</v>
      </c>
      <c r="C217" s="1">
        <v>44434.376302083336</v>
      </c>
      <c r="D217" s="1">
        <v>44502</v>
      </c>
      <c r="E217" t="s">
        <v>110</v>
      </c>
      <c r="G217" t="s">
        <v>111</v>
      </c>
      <c r="H217" t="s">
        <v>111</v>
      </c>
      <c r="I217" t="s">
        <v>111</v>
      </c>
      <c r="J217" t="s">
        <v>1675</v>
      </c>
      <c r="L217" t="s">
        <v>1676</v>
      </c>
      <c r="M217" t="s">
        <v>1677</v>
      </c>
      <c r="N217" t="s">
        <v>1678</v>
      </c>
      <c r="O217" t="s">
        <v>117</v>
      </c>
      <c r="P217" s="4">
        <v>96950</v>
      </c>
      <c r="Q217" t="s">
        <v>118</v>
      </c>
      <c r="S217" s="5">
        <v>16702345828</v>
      </c>
      <c r="U217">
        <v>2389</v>
      </c>
      <c r="V217" t="s">
        <v>120</v>
      </c>
      <c r="X217" t="s">
        <v>1679</v>
      </c>
      <c r="Y217" t="s">
        <v>1680</v>
      </c>
      <c r="AA217" t="s">
        <v>606</v>
      </c>
      <c r="AB217" t="s">
        <v>1676</v>
      </c>
      <c r="AC217" t="s">
        <v>1677</v>
      </c>
      <c r="AD217" t="s">
        <v>1678</v>
      </c>
      <c r="AE217" t="s">
        <v>117</v>
      </c>
      <c r="AF217" s="4">
        <v>96950</v>
      </c>
      <c r="AG217" t="s">
        <v>118</v>
      </c>
      <c r="AI217" s="5">
        <v>16702345828</v>
      </c>
      <c r="AK217" t="s">
        <v>1681</v>
      </c>
      <c r="BC217" t="str">
        <f>"53-3032.00"</f>
        <v>53-3032.00</v>
      </c>
      <c r="BD217" t="s">
        <v>1201</v>
      </c>
      <c r="BE217" t="s">
        <v>2078</v>
      </c>
      <c r="BF217" t="s">
        <v>1682</v>
      </c>
      <c r="BG217">
        <v>7</v>
      </c>
      <c r="BI217" s="1">
        <v>44501</v>
      </c>
      <c r="BJ217" s="1">
        <v>44865</v>
      </c>
      <c r="BM217">
        <v>40</v>
      </c>
      <c r="BN217">
        <v>0</v>
      </c>
      <c r="BO217">
        <v>8</v>
      </c>
      <c r="BP217">
        <v>8</v>
      </c>
      <c r="BQ217">
        <v>8</v>
      </c>
      <c r="BR217">
        <v>8</v>
      </c>
      <c r="BS217">
        <v>8</v>
      </c>
      <c r="BT217">
        <v>0</v>
      </c>
      <c r="BU217" t="str">
        <f>"8:00 AM"</f>
        <v>8:00 AM</v>
      </c>
      <c r="BV217" t="str">
        <f>"5:00 PM"</f>
        <v>5:00 PM</v>
      </c>
      <c r="BW217" t="s">
        <v>153</v>
      </c>
      <c r="BX217">
        <v>0</v>
      </c>
      <c r="BY217">
        <v>12</v>
      </c>
      <c r="BZ217" t="s">
        <v>111</v>
      </c>
      <c r="CB217" t="s">
        <v>2079</v>
      </c>
      <c r="CC217" t="s">
        <v>1676</v>
      </c>
      <c r="CD217" t="s">
        <v>1677</v>
      </c>
      <c r="CE217" t="s">
        <v>1678</v>
      </c>
      <c r="CF217" t="s">
        <v>117</v>
      </c>
      <c r="CG217" s="4">
        <v>96950</v>
      </c>
      <c r="CH217" s="3">
        <v>9.1999999999999993</v>
      </c>
      <c r="CI217" s="3">
        <v>9.1999999999999993</v>
      </c>
      <c r="CJ217" s="3">
        <v>13.8</v>
      </c>
      <c r="CK217" s="3">
        <v>13.8</v>
      </c>
      <c r="CL217" t="s">
        <v>131</v>
      </c>
      <c r="CN217" t="s">
        <v>132</v>
      </c>
      <c r="CP217" t="s">
        <v>111</v>
      </c>
      <c r="CQ217" t="s">
        <v>133</v>
      </c>
      <c r="CR217" t="s">
        <v>111</v>
      </c>
      <c r="CS217" t="s">
        <v>133</v>
      </c>
      <c r="CT217" t="s">
        <v>134</v>
      </c>
      <c r="CU217" t="s">
        <v>133</v>
      </c>
      <c r="CV217" t="s">
        <v>134</v>
      </c>
      <c r="CW217" t="s">
        <v>670</v>
      </c>
      <c r="CX217" s="5">
        <v>16702345828</v>
      </c>
      <c r="CY217" t="s">
        <v>1681</v>
      </c>
      <c r="CZ217" t="s">
        <v>134</v>
      </c>
      <c r="DA217" t="s">
        <v>133</v>
      </c>
      <c r="DB217" t="s">
        <v>111</v>
      </c>
      <c r="DC217" t="s">
        <v>998</v>
      </c>
      <c r="DD217" t="s">
        <v>1683</v>
      </c>
      <c r="DF217" t="s">
        <v>1684</v>
      </c>
      <c r="DG217" t="s">
        <v>1685</v>
      </c>
    </row>
    <row r="218" spans="1:111" ht="15" customHeight="1" x14ac:dyDescent="0.35">
      <c r="A218" t="s">
        <v>3916</v>
      </c>
      <c r="B218" t="s">
        <v>159</v>
      </c>
      <c r="C218" s="1">
        <v>44437.859263541664</v>
      </c>
      <c r="D218" s="1">
        <v>44502</v>
      </c>
      <c r="E218" t="s">
        <v>110</v>
      </c>
      <c r="G218" t="s">
        <v>111</v>
      </c>
      <c r="H218" t="s">
        <v>111</v>
      </c>
      <c r="I218" t="s">
        <v>111</v>
      </c>
      <c r="J218" t="s">
        <v>160</v>
      </c>
      <c r="K218" t="s">
        <v>161</v>
      </c>
      <c r="L218" t="s">
        <v>162</v>
      </c>
      <c r="M218" t="s">
        <v>163</v>
      </c>
      <c r="N218" t="s">
        <v>140</v>
      </c>
      <c r="O218" t="s">
        <v>117</v>
      </c>
      <c r="P218" s="4">
        <v>96950</v>
      </c>
      <c r="Q218" t="s">
        <v>118</v>
      </c>
      <c r="R218" t="s">
        <v>164</v>
      </c>
      <c r="S218" s="5">
        <v>16703236877</v>
      </c>
      <c r="U218">
        <v>6216</v>
      </c>
      <c r="V218" t="s">
        <v>120</v>
      </c>
      <c r="X218" t="s">
        <v>165</v>
      </c>
      <c r="Y218" t="s">
        <v>166</v>
      </c>
      <c r="Z218" t="s">
        <v>167</v>
      </c>
      <c r="AA218" t="s">
        <v>168</v>
      </c>
      <c r="AB218" t="s">
        <v>169</v>
      </c>
      <c r="AD218" t="s">
        <v>170</v>
      </c>
      <c r="AE218" t="s">
        <v>117</v>
      </c>
      <c r="AF218" s="4">
        <v>96931</v>
      </c>
      <c r="AG218" t="s">
        <v>118</v>
      </c>
      <c r="AH218" t="s">
        <v>164</v>
      </c>
      <c r="AI218" s="5">
        <v>16716498746</v>
      </c>
      <c r="AJ218">
        <v>203</v>
      </c>
      <c r="AK218" t="s">
        <v>172</v>
      </c>
      <c r="BC218" t="str">
        <f>"31-2021.00"</f>
        <v>31-2021.00</v>
      </c>
      <c r="BD218" t="s">
        <v>1703</v>
      </c>
      <c r="BE218" t="s">
        <v>3917</v>
      </c>
      <c r="BF218" t="s">
        <v>1704</v>
      </c>
      <c r="BG218">
        <v>4</v>
      </c>
      <c r="BI218" s="1">
        <v>44545</v>
      </c>
      <c r="BJ218" s="1">
        <v>44909</v>
      </c>
      <c r="BM218">
        <v>40</v>
      </c>
      <c r="BN218">
        <v>0</v>
      </c>
      <c r="BO218">
        <v>8</v>
      </c>
      <c r="BP218">
        <v>8</v>
      </c>
      <c r="BQ218">
        <v>8</v>
      </c>
      <c r="BR218">
        <v>8</v>
      </c>
      <c r="BS218">
        <v>5</v>
      </c>
      <c r="BT218">
        <v>3</v>
      </c>
      <c r="BU218" t="str">
        <f>"8:30 AM"</f>
        <v>8:30 AM</v>
      </c>
      <c r="BV218" t="str">
        <f>"5:30 PM"</f>
        <v>5:30 PM</v>
      </c>
      <c r="BW218" t="s">
        <v>129</v>
      </c>
      <c r="BX218">
        <v>0</v>
      </c>
      <c r="BY218">
        <v>0</v>
      </c>
      <c r="BZ218" t="s">
        <v>111</v>
      </c>
      <c r="CB218" t="s">
        <v>1705</v>
      </c>
      <c r="CC218" t="s">
        <v>162</v>
      </c>
      <c r="CD218" t="s">
        <v>163</v>
      </c>
      <c r="CE218" t="s">
        <v>140</v>
      </c>
      <c r="CF218" t="s">
        <v>117</v>
      </c>
      <c r="CG218" s="4">
        <v>96950</v>
      </c>
      <c r="CH218" s="3">
        <v>39832</v>
      </c>
      <c r="CI218" s="3">
        <v>39832</v>
      </c>
      <c r="CL218" t="s">
        <v>913</v>
      </c>
      <c r="CN218" t="s">
        <v>132</v>
      </c>
      <c r="CP218" t="s">
        <v>111</v>
      </c>
      <c r="CQ218" t="s">
        <v>133</v>
      </c>
      <c r="CR218" t="s">
        <v>111</v>
      </c>
      <c r="CS218" t="s">
        <v>111</v>
      </c>
      <c r="CT218" t="s">
        <v>134</v>
      </c>
      <c r="CU218" t="s">
        <v>133</v>
      </c>
      <c r="CV218" t="s">
        <v>134</v>
      </c>
      <c r="CW218" t="s">
        <v>1629</v>
      </c>
      <c r="CX218" s="5">
        <v>16703236877</v>
      </c>
      <c r="CY218" t="s">
        <v>178</v>
      </c>
      <c r="CZ218" t="s">
        <v>134</v>
      </c>
      <c r="DA218" t="s">
        <v>133</v>
      </c>
      <c r="DB218" t="s">
        <v>111</v>
      </c>
    </row>
    <row r="219" spans="1:111" ht="15" customHeight="1" x14ac:dyDescent="0.35">
      <c r="A219" t="s">
        <v>1295</v>
      </c>
      <c r="B219" t="s">
        <v>159</v>
      </c>
      <c r="C219" s="1">
        <v>44441.888578124999</v>
      </c>
      <c r="D219" s="1">
        <v>44502</v>
      </c>
      <c r="E219" t="s">
        <v>110</v>
      </c>
      <c r="G219" t="s">
        <v>111</v>
      </c>
      <c r="H219" t="s">
        <v>111</v>
      </c>
      <c r="I219" t="s">
        <v>111</v>
      </c>
      <c r="J219" t="s">
        <v>1296</v>
      </c>
      <c r="L219" t="s">
        <v>1101</v>
      </c>
      <c r="M219" t="s">
        <v>1101</v>
      </c>
      <c r="N219" t="s">
        <v>115</v>
      </c>
      <c r="O219" t="s">
        <v>117</v>
      </c>
      <c r="P219" s="4">
        <v>96950</v>
      </c>
      <c r="Q219" t="s">
        <v>118</v>
      </c>
      <c r="S219" s="5">
        <v>16702346445</v>
      </c>
      <c r="T219">
        <v>2263</v>
      </c>
      <c r="U219">
        <v>445110</v>
      </c>
      <c r="V219" t="s">
        <v>120</v>
      </c>
      <c r="X219" t="s">
        <v>1102</v>
      </c>
      <c r="Y219" t="s">
        <v>1103</v>
      </c>
      <c r="AA219" t="s">
        <v>1104</v>
      </c>
      <c r="AB219" t="s">
        <v>1101</v>
      </c>
      <c r="AC219" t="s">
        <v>1101</v>
      </c>
      <c r="AD219" t="s">
        <v>115</v>
      </c>
      <c r="AE219" t="s">
        <v>117</v>
      </c>
      <c r="AF219" s="4">
        <v>96950</v>
      </c>
      <c r="AG219" t="s">
        <v>118</v>
      </c>
      <c r="AI219" s="5">
        <v>16702346445</v>
      </c>
      <c r="AJ219">
        <v>2263</v>
      </c>
      <c r="AK219" t="s">
        <v>1105</v>
      </c>
      <c r="BC219" t="str">
        <f>"53-3031.00"</f>
        <v>53-3031.00</v>
      </c>
      <c r="BD219" t="s">
        <v>1106</v>
      </c>
      <c r="BE219" t="s">
        <v>1297</v>
      </c>
      <c r="BF219" t="s">
        <v>1298</v>
      </c>
      <c r="BG219">
        <v>1</v>
      </c>
      <c r="BI219" s="1">
        <v>44470</v>
      </c>
      <c r="BJ219" s="1">
        <v>44834</v>
      </c>
      <c r="BM219">
        <v>40</v>
      </c>
      <c r="BN219">
        <v>0</v>
      </c>
      <c r="BO219">
        <v>8</v>
      </c>
      <c r="BP219">
        <v>8</v>
      </c>
      <c r="BQ219">
        <v>8</v>
      </c>
      <c r="BR219">
        <v>8</v>
      </c>
      <c r="BS219">
        <v>8</v>
      </c>
      <c r="BT219">
        <v>0</v>
      </c>
      <c r="BU219" t="str">
        <f>"8:00 AM"</f>
        <v>8:00 AM</v>
      </c>
      <c r="BV219" t="str">
        <f>"5:00 PM"</f>
        <v>5:00 PM</v>
      </c>
      <c r="BW219" t="s">
        <v>150</v>
      </c>
      <c r="BX219">
        <v>0</v>
      </c>
      <c r="BY219">
        <v>6</v>
      </c>
      <c r="BZ219" t="s">
        <v>111</v>
      </c>
      <c r="CB219" s="2" t="s">
        <v>1299</v>
      </c>
      <c r="CC219" t="s">
        <v>1300</v>
      </c>
      <c r="CD219" t="s">
        <v>1101</v>
      </c>
      <c r="CE219" t="s">
        <v>115</v>
      </c>
      <c r="CF219" t="s">
        <v>117</v>
      </c>
      <c r="CG219" s="4">
        <v>96950</v>
      </c>
      <c r="CH219" s="3">
        <v>7.82</v>
      </c>
      <c r="CI219" s="3">
        <v>7.82</v>
      </c>
      <c r="CJ219" s="3">
        <v>11.73</v>
      </c>
      <c r="CK219" s="3">
        <v>11.73</v>
      </c>
      <c r="CL219" t="s">
        <v>131</v>
      </c>
      <c r="CM219" t="s">
        <v>1301</v>
      </c>
      <c r="CN219" t="s">
        <v>132</v>
      </c>
      <c r="CP219" t="s">
        <v>111</v>
      </c>
      <c r="CQ219" t="s">
        <v>133</v>
      </c>
      <c r="CR219" t="s">
        <v>111</v>
      </c>
      <c r="CS219" t="s">
        <v>133</v>
      </c>
      <c r="CT219" t="s">
        <v>134</v>
      </c>
      <c r="CU219" t="s">
        <v>133</v>
      </c>
      <c r="CV219" t="s">
        <v>134</v>
      </c>
      <c r="CW219" t="s">
        <v>134</v>
      </c>
      <c r="CX219" s="5">
        <v>16702346445</v>
      </c>
      <c r="CY219" t="s">
        <v>1105</v>
      </c>
      <c r="CZ219" t="s">
        <v>134</v>
      </c>
      <c r="DA219" t="s">
        <v>133</v>
      </c>
      <c r="DB219" t="s">
        <v>111</v>
      </c>
      <c r="DC219" t="s">
        <v>1102</v>
      </c>
      <c r="DD219" t="s">
        <v>1103</v>
      </c>
      <c r="DF219" t="s">
        <v>1302</v>
      </c>
      <c r="DG219" t="s">
        <v>1105</v>
      </c>
    </row>
    <row r="220" spans="1:111" ht="15" customHeight="1" x14ac:dyDescent="0.35">
      <c r="A220" t="s">
        <v>1099</v>
      </c>
      <c r="B220" t="s">
        <v>159</v>
      </c>
      <c r="C220" s="1">
        <v>44441.909521180554</v>
      </c>
      <c r="D220" s="1">
        <v>44502</v>
      </c>
      <c r="E220" t="s">
        <v>110</v>
      </c>
      <c r="G220" t="s">
        <v>111</v>
      </c>
      <c r="H220" t="s">
        <v>111</v>
      </c>
      <c r="I220" t="s">
        <v>111</v>
      </c>
      <c r="J220" t="s">
        <v>1100</v>
      </c>
      <c r="L220" t="s">
        <v>1101</v>
      </c>
      <c r="M220" t="s">
        <v>1101</v>
      </c>
      <c r="N220" t="s">
        <v>115</v>
      </c>
      <c r="O220" t="s">
        <v>117</v>
      </c>
      <c r="P220" s="4">
        <v>96950</v>
      </c>
      <c r="Q220" t="s">
        <v>118</v>
      </c>
      <c r="S220" s="5">
        <v>16702346445</v>
      </c>
      <c r="T220">
        <v>2263</v>
      </c>
      <c r="U220">
        <v>445110</v>
      </c>
      <c r="V220" t="s">
        <v>120</v>
      </c>
      <c r="X220" t="s">
        <v>1102</v>
      </c>
      <c r="Y220" t="s">
        <v>1103</v>
      </c>
      <c r="AA220" t="s">
        <v>1104</v>
      </c>
      <c r="AB220" t="s">
        <v>1101</v>
      </c>
      <c r="AC220" t="s">
        <v>1101</v>
      </c>
      <c r="AD220" t="s">
        <v>115</v>
      </c>
      <c r="AE220" t="s">
        <v>117</v>
      </c>
      <c r="AF220" s="4">
        <v>96950</v>
      </c>
      <c r="AG220" t="s">
        <v>118</v>
      </c>
      <c r="AI220" s="5">
        <v>16702346445</v>
      </c>
      <c r="AJ220">
        <v>2263</v>
      </c>
      <c r="AK220" t="s">
        <v>1105</v>
      </c>
      <c r="BC220" t="str">
        <f>"53-3031.00"</f>
        <v>53-3031.00</v>
      </c>
      <c r="BD220" t="s">
        <v>1106</v>
      </c>
      <c r="BE220" t="s">
        <v>1107</v>
      </c>
      <c r="BF220" t="s">
        <v>1108</v>
      </c>
      <c r="BG220">
        <v>1</v>
      </c>
      <c r="BI220" s="1">
        <v>44470</v>
      </c>
      <c r="BJ220" s="1">
        <v>44834</v>
      </c>
      <c r="BM220">
        <v>40</v>
      </c>
      <c r="BN220">
        <v>0</v>
      </c>
      <c r="BO220">
        <v>8</v>
      </c>
      <c r="BP220">
        <v>8</v>
      </c>
      <c r="BQ220">
        <v>8</v>
      </c>
      <c r="BR220">
        <v>8</v>
      </c>
      <c r="BS220">
        <v>8</v>
      </c>
      <c r="BT220">
        <v>0</v>
      </c>
      <c r="BU220" t="str">
        <f>"8:00 AM"</f>
        <v>8:00 AM</v>
      </c>
      <c r="BV220" t="str">
        <f>"5:00 PM"</f>
        <v>5:00 PM</v>
      </c>
      <c r="BW220" t="s">
        <v>150</v>
      </c>
      <c r="BX220">
        <v>0</v>
      </c>
      <c r="BY220">
        <v>6</v>
      </c>
      <c r="BZ220" t="s">
        <v>111</v>
      </c>
      <c r="CB220" s="2" t="s">
        <v>1109</v>
      </c>
      <c r="CC220" t="s">
        <v>1101</v>
      </c>
      <c r="CD220" t="s">
        <v>1101</v>
      </c>
      <c r="CE220" t="s">
        <v>115</v>
      </c>
      <c r="CF220" t="s">
        <v>117</v>
      </c>
      <c r="CG220" s="4">
        <v>96950</v>
      </c>
      <c r="CH220" s="3">
        <v>7.82</v>
      </c>
      <c r="CI220" s="3">
        <v>7.82</v>
      </c>
      <c r="CJ220" s="3">
        <v>11.73</v>
      </c>
      <c r="CK220" s="3">
        <v>11.73</v>
      </c>
      <c r="CL220" t="s">
        <v>131</v>
      </c>
      <c r="CM220" t="s">
        <v>1110</v>
      </c>
      <c r="CN220" t="s">
        <v>132</v>
      </c>
      <c r="CP220" t="s">
        <v>111</v>
      </c>
      <c r="CQ220" t="s">
        <v>133</v>
      </c>
      <c r="CR220" t="s">
        <v>111</v>
      </c>
      <c r="CS220" t="s">
        <v>133</v>
      </c>
      <c r="CT220" t="s">
        <v>134</v>
      </c>
      <c r="CU220" t="s">
        <v>133</v>
      </c>
      <c r="CV220" t="s">
        <v>134</v>
      </c>
      <c r="CW220" t="s">
        <v>134</v>
      </c>
      <c r="CX220" s="5">
        <v>16702346445</v>
      </c>
      <c r="CY220" t="s">
        <v>1105</v>
      </c>
      <c r="CZ220" t="s">
        <v>134</v>
      </c>
      <c r="DA220" t="s">
        <v>133</v>
      </c>
      <c r="DB220" t="s">
        <v>111</v>
      </c>
      <c r="DC220" t="s">
        <v>1102</v>
      </c>
      <c r="DD220" t="s">
        <v>1103</v>
      </c>
      <c r="DF220" t="s">
        <v>1111</v>
      </c>
      <c r="DG220" t="s">
        <v>1105</v>
      </c>
    </row>
    <row r="221" spans="1:111" ht="15" customHeight="1" x14ac:dyDescent="0.35">
      <c r="A221" t="s">
        <v>3782</v>
      </c>
      <c r="B221" t="s">
        <v>159</v>
      </c>
      <c r="C221" s="1">
        <v>44446.163575115737</v>
      </c>
      <c r="D221" s="1">
        <v>44502</v>
      </c>
      <c r="E221" t="s">
        <v>110</v>
      </c>
      <c r="G221" t="s">
        <v>111</v>
      </c>
      <c r="H221" t="s">
        <v>111</v>
      </c>
      <c r="I221" t="s">
        <v>111</v>
      </c>
      <c r="J221" t="s">
        <v>3246</v>
      </c>
      <c r="K221" t="s">
        <v>3247</v>
      </c>
      <c r="L221" t="s">
        <v>3255</v>
      </c>
      <c r="N221" t="s">
        <v>140</v>
      </c>
      <c r="O221" t="s">
        <v>117</v>
      </c>
      <c r="P221" s="4">
        <v>96950</v>
      </c>
      <c r="Q221" t="s">
        <v>118</v>
      </c>
      <c r="S221" s="5">
        <v>16702876776</v>
      </c>
      <c r="U221">
        <v>531110</v>
      </c>
      <c r="V221" t="s">
        <v>120</v>
      </c>
      <c r="X221" t="s">
        <v>3783</v>
      </c>
      <c r="Y221" t="s">
        <v>3784</v>
      </c>
      <c r="Z221" t="s">
        <v>3785</v>
      </c>
      <c r="AA221" t="s">
        <v>3786</v>
      </c>
      <c r="AB221" t="s">
        <v>3255</v>
      </c>
      <c r="AD221" t="s">
        <v>140</v>
      </c>
      <c r="AE221" t="s">
        <v>117</v>
      </c>
      <c r="AF221" s="4">
        <v>96950</v>
      </c>
      <c r="AG221" t="s">
        <v>118</v>
      </c>
      <c r="AI221" s="5">
        <v>16702876776</v>
      </c>
      <c r="AK221" t="s">
        <v>3252</v>
      </c>
      <c r="BC221" t="str">
        <f>"45-4011.00"</f>
        <v>45-4011.00</v>
      </c>
      <c r="BD221" t="s">
        <v>3787</v>
      </c>
      <c r="BE221" t="s">
        <v>3788</v>
      </c>
      <c r="BF221" t="s">
        <v>3789</v>
      </c>
      <c r="BG221">
        <v>2</v>
      </c>
      <c r="BI221" s="1">
        <v>44501</v>
      </c>
      <c r="BJ221" s="1">
        <v>44865</v>
      </c>
      <c r="BM221">
        <v>40</v>
      </c>
      <c r="BN221">
        <v>0</v>
      </c>
      <c r="BO221">
        <v>7</v>
      </c>
      <c r="BP221">
        <v>7</v>
      </c>
      <c r="BQ221">
        <v>7</v>
      </c>
      <c r="BR221">
        <v>7</v>
      </c>
      <c r="BS221">
        <v>7</v>
      </c>
      <c r="BT221">
        <v>5</v>
      </c>
      <c r="BU221" t="str">
        <f>"8:00 AM"</f>
        <v>8:00 AM</v>
      </c>
      <c r="BV221" t="str">
        <f>"4:00 PM"</f>
        <v>4:00 PM</v>
      </c>
      <c r="BW221" t="s">
        <v>153</v>
      </c>
      <c r="BX221">
        <v>0</v>
      </c>
      <c r="BY221">
        <v>0</v>
      </c>
      <c r="BZ221" t="s">
        <v>111</v>
      </c>
      <c r="CB221" t="s">
        <v>542</v>
      </c>
      <c r="CC221" t="s">
        <v>3255</v>
      </c>
      <c r="CE221" t="s">
        <v>140</v>
      </c>
      <c r="CF221" t="s">
        <v>117</v>
      </c>
      <c r="CG221" s="4">
        <v>96950</v>
      </c>
      <c r="CH221" s="3">
        <v>10.79</v>
      </c>
      <c r="CI221" s="3">
        <v>10.8</v>
      </c>
      <c r="CJ221" s="3">
        <v>16.190000000000001</v>
      </c>
      <c r="CK221" s="3">
        <v>16.2</v>
      </c>
      <c r="CL221" t="s">
        <v>131</v>
      </c>
      <c r="CM221" t="s">
        <v>134</v>
      </c>
      <c r="CN221" t="s">
        <v>132</v>
      </c>
      <c r="CP221" t="s">
        <v>111</v>
      </c>
      <c r="CQ221" t="s">
        <v>133</v>
      </c>
      <c r="CR221" t="s">
        <v>133</v>
      </c>
      <c r="CS221" t="s">
        <v>133</v>
      </c>
      <c r="CT221" t="s">
        <v>134</v>
      </c>
      <c r="CU221" t="s">
        <v>133</v>
      </c>
      <c r="CV221" t="s">
        <v>134</v>
      </c>
      <c r="CW221" t="s">
        <v>3790</v>
      </c>
      <c r="CX221" s="5">
        <v>16702876776</v>
      </c>
      <c r="CY221" t="s">
        <v>3252</v>
      </c>
      <c r="CZ221" t="s">
        <v>134</v>
      </c>
      <c r="DA221" t="s">
        <v>133</v>
      </c>
      <c r="DB221" t="s">
        <v>111</v>
      </c>
    </row>
    <row r="222" spans="1:111" ht="15" customHeight="1" x14ac:dyDescent="0.35">
      <c r="A222" t="s">
        <v>3966</v>
      </c>
      <c r="B222" t="s">
        <v>159</v>
      </c>
      <c r="C222" s="1">
        <v>44447.278559606479</v>
      </c>
      <c r="D222" s="1">
        <v>44502</v>
      </c>
      <c r="E222" t="s">
        <v>110</v>
      </c>
      <c r="G222" t="s">
        <v>111</v>
      </c>
      <c r="H222" t="s">
        <v>111</v>
      </c>
      <c r="I222" t="s">
        <v>111</v>
      </c>
      <c r="J222" t="s">
        <v>1603</v>
      </c>
      <c r="K222" t="s">
        <v>1604</v>
      </c>
      <c r="L222" t="s">
        <v>3547</v>
      </c>
      <c r="N222" t="s">
        <v>140</v>
      </c>
      <c r="O222" t="s">
        <v>117</v>
      </c>
      <c r="P222" s="4">
        <v>96950</v>
      </c>
      <c r="Q222" t="s">
        <v>118</v>
      </c>
      <c r="S222" s="5">
        <v>16702851820</v>
      </c>
      <c r="U222">
        <v>62441</v>
      </c>
      <c r="V222" t="s">
        <v>120</v>
      </c>
      <c r="X222" t="s">
        <v>3548</v>
      </c>
      <c r="Y222" t="s">
        <v>3549</v>
      </c>
      <c r="Z222" t="s">
        <v>2257</v>
      </c>
      <c r="AA222" t="s">
        <v>1556</v>
      </c>
      <c r="AB222" t="s">
        <v>3550</v>
      </c>
      <c r="AC222" t="s">
        <v>2390</v>
      </c>
      <c r="AD222" t="s">
        <v>140</v>
      </c>
      <c r="AE222" t="s">
        <v>117</v>
      </c>
      <c r="AF222" s="4">
        <v>96950</v>
      </c>
      <c r="AG222" t="s">
        <v>118</v>
      </c>
      <c r="AI222" s="5">
        <v>16702851820</v>
      </c>
      <c r="AK222" t="s">
        <v>303</v>
      </c>
      <c r="BC222" t="str">
        <f>"49-9071.00"</f>
        <v>49-9071.00</v>
      </c>
      <c r="BD222" t="s">
        <v>147</v>
      </c>
      <c r="BE222" t="s">
        <v>3551</v>
      </c>
      <c r="BF222" t="s">
        <v>526</v>
      </c>
      <c r="BG222">
        <v>2</v>
      </c>
      <c r="BI222" s="1">
        <v>44501</v>
      </c>
      <c r="BJ222" s="1">
        <v>44865</v>
      </c>
      <c r="BM222">
        <v>35</v>
      </c>
      <c r="BN222">
        <v>0</v>
      </c>
      <c r="BO222">
        <v>7</v>
      </c>
      <c r="BP222">
        <v>7</v>
      </c>
      <c r="BQ222">
        <v>7</v>
      </c>
      <c r="BR222">
        <v>7</v>
      </c>
      <c r="BS222">
        <v>7</v>
      </c>
      <c r="BT222">
        <v>0</v>
      </c>
      <c r="BU222" t="str">
        <f>"9:00 AM"</f>
        <v>9:00 AM</v>
      </c>
      <c r="BV222" t="str">
        <f>"5:00 PM"</f>
        <v>5:00 PM</v>
      </c>
      <c r="BW222" t="s">
        <v>150</v>
      </c>
      <c r="BX222">
        <v>0</v>
      </c>
      <c r="BY222">
        <v>12</v>
      </c>
      <c r="BZ222" t="s">
        <v>111</v>
      </c>
      <c r="CB222" t="s">
        <v>3552</v>
      </c>
      <c r="CC222" t="s">
        <v>3152</v>
      </c>
      <c r="CE222" t="s">
        <v>140</v>
      </c>
      <c r="CF222" t="s">
        <v>117</v>
      </c>
      <c r="CG222" s="4">
        <v>96950</v>
      </c>
      <c r="CH222" s="3">
        <v>8.7200000000000006</v>
      </c>
      <c r="CI222" s="3">
        <v>8.7200000000000006</v>
      </c>
      <c r="CJ222" s="3">
        <v>13.08</v>
      </c>
      <c r="CK222" s="3">
        <v>13.08</v>
      </c>
      <c r="CL222" t="s">
        <v>131</v>
      </c>
      <c r="CM222" t="s">
        <v>990</v>
      </c>
      <c r="CN222" t="s">
        <v>132</v>
      </c>
      <c r="CP222" t="s">
        <v>111</v>
      </c>
      <c r="CQ222" t="s">
        <v>133</v>
      </c>
      <c r="CR222" t="s">
        <v>111</v>
      </c>
      <c r="CS222" t="s">
        <v>133</v>
      </c>
      <c r="CT222" t="s">
        <v>134</v>
      </c>
      <c r="CU222" t="s">
        <v>133</v>
      </c>
      <c r="CV222" t="s">
        <v>134</v>
      </c>
      <c r="CW222" t="s">
        <v>991</v>
      </c>
      <c r="CX222" s="5">
        <v>16702851820</v>
      </c>
      <c r="CY222" t="s">
        <v>303</v>
      </c>
      <c r="CZ222" t="s">
        <v>134</v>
      </c>
      <c r="DA222" t="s">
        <v>133</v>
      </c>
      <c r="DB222" t="s">
        <v>111</v>
      </c>
    </row>
    <row r="223" spans="1:111" ht="15" customHeight="1" x14ac:dyDescent="0.35">
      <c r="A223" t="s">
        <v>1318</v>
      </c>
      <c r="B223" t="s">
        <v>137</v>
      </c>
      <c r="C223" s="1">
        <v>44467.833046643522</v>
      </c>
      <c r="D223" s="1">
        <v>44503</v>
      </c>
      <c r="E223" t="s">
        <v>110</v>
      </c>
      <c r="G223" t="s">
        <v>111</v>
      </c>
      <c r="H223" t="s">
        <v>111</v>
      </c>
      <c r="I223" t="s">
        <v>111</v>
      </c>
      <c r="J223" t="s">
        <v>1319</v>
      </c>
      <c r="K223" t="s">
        <v>1320</v>
      </c>
      <c r="L223" t="s">
        <v>1321</v>
      </c>
      <c r="M223" t="s">
        <v>1322</v>
      </c>
      <c r="N223" t="s">
        <v>140</v>
      </c>
      <c r="O223" t="s">
        <v>117</v>
      </c>
      <c r="P223" s="4">
        <v>96950</v>
      </c>
      <c r="Q223" t="s">
        <v>118</v>
      </c>
      <c r="R223" t="s">
        <v>117</v>
      </c>
      <c r="S223" s="5">
        <v>16709898771</v>
      </c>
      <c r="U223">
        <v>236116</v>
      </c>
      <c r="V223" t="s">
        <v>120</v>
      </c>
      <c r="X223" t="s">
        <v>1323</v>
      </c>
      <c r="Y223" t="s">
        <v>1324</v>
      </c>
      <c r="Z223" t="s">
        <v>1325</v>
      </c>
      <c r="AA223" t="s">
        <v>351</v>
      </c>
      <c r="AB223" t="s">
        <v>1321</v>
      </c>
      <c r="AC223" t="s">
        <v>1322</v>
      </c>
      <c r="AD223" t="s">
        <v>140</v>
      </c>
      <c r="AE223" t="s">
        <v>117</v>
      </c>
      <c r="AF223" s="4">
        <v>96950</v>
      </c>
      <c r="AG223" t="s">
        <v>118</v>
      </c>
      <c r="AH223" t="s">
        <v>117</v>
      </c>
      <c r="AI223" s="5">
        <v>16709898771</v>
      </c>
      <c r="AK223" t="s">
        <v>1326</v>
      </c>
      <c r="BC223" t="str">
        <f>"17-3011.01"</f>
        <v>17-3011.01</v>
      </c>
      <c r="BD223" t="s">
        <v>1327</v>
      </c>
      <c r="BE223" t="s">
        <v>1328</v>
      </c>
      <c r="BF223" t="s">
        <v>1329</v>
      </c>
      <c r="BG223">
        <v>2</v>
      </c>
      <c r="BH223">
        <v>2</v>
      </c>
      <c r="BI223" s="1">
        <v>44470</v>
      </c>
      <c r="BJ223" s="1">
        <v>44834</v>
      </c>
      <c r="BK223" s="1">
        <v>44503</v>
      </c>
      <c r="BL223" s="1">
        <v>44834</v>
      </c>
      <c r="BM223">
        <v>40</v>
      </c>
      <c r="BN223">
        <v>0</v>
      </c>
      <c r="BO223">
        <v>8</v>
      </c>
      <c r="BP223">
        <v>8</v>
      </c>
      <c r="BQ223">
        <v>8</v>
      </c>
      <c r="BR223">
        <v>8</v>
      </c>
      <c r="BS223">
        <v>8</v>
      </c>
      <c r="BT223">
        <v>0</v>
      </c>
      <c r="BU223" t="str">
        <f>"8:00 AM"</f>
        <v>8:00 AM</v>
      </c>
      <c r="BV223" t="str">
        <f>"5:00 PM"</f>
        <v>5:00 PM</v>
      </c>
      <c r="BW223" t="s">
        <v>150</v>
      </c>
      <c r="BX223">
        <v>0</v>
      </c>
      <c r="BY223">
        <v>12</v>
      </c>
      <c r="BZ223" t="s">
        <v>111</v>
      </c>
      <c r="CB223" t="s">
        <v>1330</v>
      </c>
      <c r="CC223" t="s">
        <v>1331</v>
      </c>
      <c r="CD223" t="s">
        <v>1322</v>
      </c>
      <c r="CE223" t="s">
        <v>140</v>
      </c>
      <c r="CF223" t="s">
        <v>117</v>
      </c>
      <c r="CG223" s="4">
        <v>96950</v>
      </c>
      <c r="CH223" s="3">
        <v>16.329999999999998</v>
      </c>
      <c r="CI223" s="3">
        <v>17</v>
      </c>
      <c r="CJ223" s="3">
        <v>0</v>
      </c>
      <c r="CK223" s="3">
        <v>0</v>
      </c>
      <c r="CL223" t="s">
        <v>131</v>
      </c>
      <c r="CM223" t="s">
        <v>134</v>
      </c>
      <c r="CN223" t="s">
        <v>579</v>
      </c>
      <c r="CP223" t="s">
        <v>111</v>
      </c>
      <c r="CQ223" t="s">
        <v>133</v>
      </c>
      <c r="CR223" t="s">
        <v>133</v>
      </c>
      <c r="CS223" t="s">
        <v>111</v>
      </c>
      <c r="CT223" t="s">
        <v>134</v>
      </c>
      <c r="CU223" t="s">
        <v>133</v>
      </c>
      <c r="CV223" t="s">
        <v>134</v>
      </c>
      <c r="CW223" t="s">
        <v>580</v>
      </c>
      <c r="CX223" s="5">
        <v>16709898771</v>
      </c>
      <c r="CY223" t="s">
        <v>1326</v>
      </c>
      <c r="CZ223" t="s">
        <v>134</v>
      </c>
      <c r="DA223" t="s">
        <v>133</v>
      </c>
      <c r="DB223" t="s">
        <v>111</v>
      </c>
    </row>
    <row r="224" spans="1:111" ht="15" customHeight="1" x14ac:dyDescent="0.35">
      <c r="A224" t="s">
        <v>2705</v>
      </c>
      <c r="B224" t="s">
        <v>137</v>
      </c>
      <c r="C224" s="1">
        <v>44469.366086458336</v>
      </c>
      <c r="D224" s="1">
        <v>44503</v>
      </c>
      <c r="E224" t="s">
        <v>110</v>
      </c>
      <c r="G224" t="s">
        <v>111</v>
      </c>
      <c r="H224" t="s">
        <v>111</v>
      </c>
      <c r="I224" t="s">
        <v>111</v>
      </c>
      <c r="J224" t="s">
        <v>2706</v>
      </c>
      <c r="K224" t="s">
        <v>2707</v>
      </c>
      <c r="L224" t="s">
        <v>2708</v>
      </c>
      <c r="M224" t="s">
        <v>1322</v>
      </c>
      <c r="N224" t="s">
        <v>140</v>
      </c>
      <c r="O224" t="s">
        <v>117</v>
      </c>
      <c r="P224" s="4">
        <v>96950</v>
      </c>
      <c r="Q224" t="s">
        <v>118</v>
      </c>
      <c r="R224" t="s">
        <v>117</v>
      </c>
      <c r="S224" s="5">
        <v>16702351675</v>
      </c>
      <c r="U224">
        <v>722410</v>
      </c>
      <c r="V224" t="s">
        <v>120</v>
      </c>
      <c r="X224" t="s">
        <v>2042</v>
      </c>
      <c r="Y224" t="s">
        <v>2709</v>
      </c>
      <c r="Z224" t="s">
        <v>2710</v>
      </c>
      <c r="AA224" t="s">
        <v>168</v>
      </c>
      <c r="AB224" t="s">
        <v>2708</v>
      </c>
      <c r="AC224" t="s">
        <v>1322</v>
      </c>
      <c r="AD224" t="s">
        <v>140</v>
      </c>
      <c r="AE224" t="s">
        <v>117</v>
      </c>
      <c r="AF224" s="4">
        <v>96950</v>
      </c>
      <c r="AG224" t="s">
        <v>118</v>
      </c>
      <c r="AH224" t="s">
        <v>117</v>
      </c>
      <c r="AI224" s="5">
        <v>16702351675</v>
      </c>
      <c r="AK224" t="s">
        <v>2711</v>
      </c>
      <c r="BC224" t="str">
        <f>"35-2015.00"</f>
        <v>35-2015.00</v>
      </c>
      <c r="BD224" t="s">
        <v>1638</v>
      </c>
      <c r="BE224" t="s">
        <v>2712</v>
      </c>
      <c r="BF224" t="s">
        <v>520</v>
      </c>
      <c r="BG224">
        <v>3</v>
      </c>
      <c r="BH224">
        <v>3</v>
      </c>
      <c r="BI224" s="1">
        <v>44470</v>
      </c>
      <c r="BJ224" s="1">
        <v>44834</v>
      </c>
      <c r="BK224" s="1">
        <v>44503</v>
      </c>
      <c r="BL224" s="1">
        <v>44834</v>
      </c>
      <c r="BM224">
        <v>40</v>
      </c>
      <c r="BN224">
        <v>0</v>
      </c>
      <c r="BO224">
        <v>8</v>
      </c>
      <c r="BP224">
        <v>8</v>
      </c>
      <c r="BQ224">
        <v>8</v>
      </c>
      <c r="BR224">
        <v>8</v>
      </c>
      <c r="BS224">
        <v>8</v>
      </c>
      <c r="BT224">
        <v>0</v>
      </c>
      <c r="BU224" t="str">
        <f>"11:00 AM"</f>
        <v>11:00 AM</v>
      </c>
      <c r="BV224" t="str">
        <f>"8:00 PM"</f>
        <v>8:00 PM</v>
      </c>
      <c r="BW224" t="s">
        <v>150</v>
      </c>
      <c r="BX224">
        <v>0</v>
      </c>
      <c r="BY224">
        <v>6</v>
      </c>
      <c r="BZ224" t="s">
        <v>111</v>
      </c>
      <c r="CB224" t="s">
        <v>2713</v>
      </c>
      <c r="CC224" t="s">
        <v>1331</v>
      </c>
      <c r="CD224" t="s">
        <v>1322</v>
      </c>
      <c r="CE224" t="s">
        <v>140</v>
      </c>
      <c r="CF224" t="s">
        <v>117</v>
      </c>
      <c r="CG224" s="4">
        <v>96950</v>
      </c>
      <c r="CH224" s="3">
        <v>8.35</v>
      </c>
      <c r="CI224" s="3">
        <v>9</v>
      </c>
      <c r="CJ224" s="3">
        <v>12.52</v>
      </c>
      <c r="CK224" s="3">
        <v>13.5</v>
      </c>
      <c r="CL224" t="s">
        <v>131</v>
      </c>
      <c r="CM224" t="s">
        <v>134</v>
      </c>
      <c r="CN224" t="s">
        <v>579</v>
      </c>
      <c r="CP224" t="s">
        <v>111</v>
      </c>
      <c r="CQ224" t="s">
        <v>133</v>
      </c>
      <c r="CR224" t="s">
        <v>133</v>
      </c>
      <c r="CS224" t="s">
        <v>133</v>
      </c>
      <c r="CT224" t="s">
        <v>134</v>
      </c>
      <c r="CU224" t="s">
        <v>133</v>
      </c>
      <c r="CV224" t="s">
        <v>134</v>
      </c>
      <c r="CW224" t="s">
        <v>580</v>
      </c>
      <c r="CX224" s="5">
        <v>16702351675</v>
      </c>
      <c r="CY224" t="s">
        <v>2711</v>
      </c>
      <c r="CZ224" t="s">
        <v>134</v>
      </c>
      <c r="DA224" t="s">
        <v>133</v>
      </c>
      <c r="DB224" t="s">
        <v>111</v>
      </c>
    </row>
    <row r="225" spans="1:111" ht="15" customHeight="1" x14ac:dyDescent="0.35">
      <c r="A225" t="s">
        <v>2277</v>
      </c>
      <c r="B225" t="s">
        <v>137</v>
      </c>
      <c r="C225" s="1">
        <v>44475.444506712964</v>
      </c>
      <c r="D225" s="1">
        <v>44503</v>
      </c>
      <c r="E225" t="s">
        <v>110</v>
      </c>
      <c r="G225" t="s">
        <v>111</v>
      </c>
      <c r="H225" t="s">
        <v>111</v>
      </c>
      <c r="I225" t="s">
        <v>111</v>
      </c>
      <c r="J225" t="s">
        <v>2278</v>
      </c>
      <c r="K225" t="s">
        <v>2279</v>
      </c>
      <c r="L225" t="s">
        <v>2280</v>
      </c>
      <c r="N225" t="s">
        <v>1362</v>
      </c>
      <c r="O225" t="s">
        <v>117</v>
      </c>
      <c r="P225" s="4">
        <v>96952</v>
      </c>
      <c r="Q225" t="s">
        <v>118</v>
      </c>
      <c r="S225" s="5">
        <v>16704335682</v>
      </c>
      <c r="U225">
        <v>722511</v>
      </c>
      <c r="V225" t="s">
        <v>120</v>
      </c>
      <c r="X225" t="s">
        <v>2281</v>
      </c>
      <c r="Y225" t="s">
        <v>2282</v>
      </c>
      <c r="AA225" t="s">
        <v>224</v>
      </c>
      <c r="AB225" t="s">
        <v>2283</v>
      </c>
      <c r="AD225" t="s">
        <v>2284</v>
      </c>
      <c r="AE225" t="s">
        <v>2285</v>
      </c>
      <c r="AF225" s="4">
        <v>33315</v>
      </c>
      <c r="AG225" t="s">
        <v>118</v>
      </c>
      <c r="AI225" s="5">
        <v>13057107039</v>
      </c>
      <c r="AK225" t="s">
        <v>2286</v>
      </c>
      <c r="BC225" t="str">
        <f>"35-2014.00"</f>
        <v>35-2014.00</v>
      </c>
      <c r="BD225" t="s">
        <v>518</v>
      </c>
      <c r="BE225" t="s">
        <v>2287</v>
      </c>
      <c r="BF225" t="s">
        <v>1191</v>
      </c>
      <c r="BG225">
        <v>4</v>
      </c>
      <c r="BH225">
        <v>4</v>
      </c>
      <c r="BI225" s="1">
        <v>44522</v>
      </c>
      <c r="BJ225" s="1">
        <v>44834</v>
      </c>
      <c r="BK225" s="1">
        <v>44522</v>
      </c>
      <c r="BL225" s="1">
        <v>44834</v>
      </c>
      <c r="BM225">
        <v>40</v>
      </c>
      <c r="BN225">
        <v>0</v>
      </c>
      <c r="BO225">
        <v>8</v>
      </c>
      <c r="BP225">
        <v>8</v>
      </c>
      <c r="BQ225">
        <v>8</v>
      </c>
      <c r="BR225">
        <v>8</v>
      </c>
      <c r="BS225">
        <v>8</v>
      </c>
      <c r="BT225">
        <v>0</v>
      </c>
      <c r="BU225" t="str">
        <f>"6:00 AM"</f>
        <v>6:00 AM</v>
      </c>
      <c r="BV225" t="str">
        <f>"10:00 PM"</f>
        <v>10:00 PM</v>
      </c>
      <c r="BW225" t="s">
        <v>153</v>
      </c>
      <c r="BX225">
        <v>0</v>
      </c>
      <c r="BY225">
        <v>12</v>
      </c>
      <c r="BZ225" t="s">
        <v>111</v>
      </c>
      <c r="CB225" t="s">
        <v>153</v>
      </c>
      <c r="CC225" t="s">
        <v>2280</v>
      </c>
      <c r="CE225" t="s">
        <v>1362</v>
      </c>
      <c r="CF225" t="s">
        <v>117</v>
      </c>
      <c r="CG225" s="4">
        <v>96952</v>
      </c>
      <c r="CH225" s="3">
        <v>8.17</v>
      </c>
      <c r="CI225" s="3">
        <v>8.39</v>
      </c>
      <c r="CJ225" s="3">
        <v>12.26</v>
      </c>
      <c r="CK225" s="3">
        <v>12.59</v>
      </c>
      <c r="CL225" t="s">
        <v>131</v>
      </c>
      <c r="CM225" t="s">
        <v>153</v>
      </c>
      <c r="CN225" t="s">
        <v>132</v>
      </c>
      <c r="CP225" t="s">
        <v>111</v>
      </c>
      <c r="CQ225" t="s">
        <v>133</v>
      </c>
      <c r="CR225" t="s">
        <v>111</v>
      </c>
      <c r="CS225" t="s">
        <v>133</v>
      </c>
      <c r="CT225" t="s">
        <v>134</v>
      </c>
      <c r="CU225" t="s">
        <v>133</v>
      </c>
      <c r="CV225" t="s">
        <v>134</v>
      </c>
      <c r="CW225" t="s">
        <v>2288</v>
      </c>
      <c r="CX225" s="5">
        <v>16704335682</v>
      </c>
      <c r="CY225" t="s">
        <v>2286</v>
      </c>
      <c r="CZ225" t="s">
        <v>134</v>
      </c>
      <c r="DA225" t="s">
        <v>133</v>
      </c>
      <c r="DB225" t="s">
        <v>111</v>
      </c>
    </row>
    <row r="226" spans="1:111" ht="15" customHeight="1" x14ac:dyDescent="0.35">
      <c r="A226" t="s">
        <v>3617</v>
      </c>
      <c r="B226" t="s">
        <v>159</v>
      </c>
      <c r="C226" s="1">
        <v>44413.091413078706</v>
      </c>
      <c r="D226" s="1">
        <v>44503</v>
      </c>
      <c r="E226" t="s">
        <v>110</v>
      </c>
      <c r="G226" t="s">
        <v>133</v>
      </c>
      <c r="H226" t="s">
        <v>111</v>
      </c>
      <c r="I226" t="s">
        <v>111</v>
      </c>
      <c r="J226" t="s">
        <v>3618</v>
      </c>
      <c r="L226" t="s">
        <v>3619</v>
      </c>
      <c r="N226" t="s">
        <v>140</v>
      </c>
      <c r="O226" t="s">
        <v>117</v>
      </c>
      <c r="P226" s="4">
        <v>96950</v>
      </c>
      <c r="Q226" t="s">
        <v>118</v>
      </c>
      <c r="R226" t="s">
        <v>140</v>
      </c>
      <c r="S226" s="5">
        <v>16702346259</v>
      </c>
      <c r="U226">
        <v>323111</v>
      </c>
      <c r="V226" t="s">
        <v>120</v>
      </c>
      <c r="X226" t="s">
        <v>1043</v>
      </c>
      <c r="Y226" t="s">
        <v>3620</v>
      </c>
      <c r="Z226" t="s">
        <v>802</v>
      </c>
      <c r="AA226" t="s">
        <v>606</v>
      </c>
      <c r="AB226" t="s">
        <v>3621</v>
      </c>
      <c r="AD226" t="s">
        <v>382</v>
      </c>
      <c r="AE226" t="s">
        <v>117</v>
      </c>
      <c r="AF226" s="4">
        <v>96950</v>
      </c>
      <c r="AG226" t="s">
        <v>118</v>
      </c>
      <c r="AH226" t="s">
        <v>115</v>
      </c>
      <c r="AI226" s="5">
        <v>16702346259</v>
      </c>
      <c r="AK226" t="s">
        <v>3622</v>
      </c>
      <c r="BC226" t="str">
        <f>"51-5112.00"</f>
        <v>51-5112.00</v>
      </c>
      <c r="BD226" t="s">
        <v>3623</v>
      </c>
      <c r="BE226" t="s">
        <v>3624</v>
      </c>
      <c r="BF226" t="s">
        <v>3625</v>
      </c>
      <c r="BG226">
        <v>4</v>
      </c>
      <c r="BI226" s="1">
        <v>44470</v>
      </c>
      <c r="BJ226" s="1">
        <v>44834</v>
      </c>
      <c r="BM226">
        <v>35</v>
      </c>
      <c r="BN226">
        <v>0</v>
      </c>
      <c r="BO226">
        <v>7</v>
      </c>
      <c r="BP226">
        <v>7</v>
      </c>
      <c r="BQ226">
        <v>7</v>
      </c>
      <c r="BR226">
        <v>7</v>
      </c>
      <c r="BS226">
        <v>7</v>
      </c>
      <c r="BT226">
        <v>0</v>
      </c>
      <c r="BU226" t="str">
        <f>"8:00 AM"</f>
        <v>8:00 AM</v>
      </c>
      <c r="BV226" t="str">
        <f>"4:00 PM"</f>
        <v>4:00 PM</v>
      </c>
      <c r="BW226" t="s">
        <v>150</v>
      </c>
      <c r="BX226">
        <v>0</v>
      </c>
      <c r="BY226">
        <v>12</v>
      </c>
      <c r="BZ226" t="s">
        <v>111</v>
      </c>
      <c r="CB226" s="2" t="s">
        <v>3626</v>
      </c>
      <c r="CC226" t="s">
        <v>3627</v>
      </c>
      <c r="CD226" t="s">
        <v>3628</v>
      </c>
      <c r="CE226" t="s">
        <v>140</v>
      </c>
      <c r="CF226" t="s">
        <v>117</v>
      </c>
      <c r="CG226" s="4">
        <v>96950</v>
      </c>
      <c r="CH226" s="3">
        <v>12.8</v>
      </c>
      <c r="CI226" s="3">
        <v>12.8</v>
      </c>
      <c r="CJ226" s="3">
        <v>19.2</v>
      </c>
      <c r="CK226" s="3">
        <v>19.2</v>
      </c>
      <c r="CL226" t="s">
        <v>131</v>
      </c>
      <c r="CM226" t="s">
        <v>119</v>
      </c>
      <c r="CN226" t="s">
        <v>132</v>
      </c>
      <c r="CP226" t="s">
        <v>111</v>
      </c>
      <c r="CQ226" t="s">
        <v>133</v>
      </c>
      <c r="CR226" t="s">
        <v>111</v>
      </c>
      <c r="CS226" t="s">
        <v>133</v>
      </c>
      <c r="CT226" t="s">
        <v>134</v>
      </c>
      <c r="CU226" t="s">
        <v>134</v>
      </c>
      <c r="CV226" t="s">
        <v>134</v>
      </c>
      <c r="CW226" t="s">
        <v>3629</v>
      </c>
      <c r="CX226" s="5">
        <v>16702346259</v>
      </c>
      <c r="CY226" t="s">
        <v>3622</v>
      </c>
      <c r="CZ226" t="s">
        <v>119</v>
      </c>
      <c r="DA226" t="s">
        <v>133</v>
      </c>
      <c r="DB226" t="s">
        <v>111</v>
      </c>
      <c r="DC226" t="s">
        <v>3630</v>
      </c>
      <c r="DD226" t="s">
        <v>3631</v>
      </c>
      <c r="DE226" t="s">
        <v>802</v>
      </c>
      <c r="DF226" t="s">
        <v>3632</v>
      </c>
      <c r="DG226" t="s">
        <v>3622</v>
      </c>
    </row>
    <row r="227" spans="1:111" ht="15" customHeight="1" x14ac:dyDescent="0.35">
      <c r="A227" t="s">
        <v>1981</v>
      </c>
      <c r="B227" t="s">
        <v>159</v>
      </c>
      <c r="C227" s="1">
        <v>44434.104271990742</v>
      </c>
      <c r="D227" s="1">
        <v>44503</v>
      </c>
      <c r="E227" t="s">
        <v>110</v>
      </c>
      <c r="G227" t="s">
        <v>111</v>
      </c>
      <c r="H227" t="s">
        <v>111</v>
      </c>
      <c r="I227" t="s">
        <v>111</v>
      </c>
      <c r="J227" t="s">
        <v>1261</v>
      </c>
      <c r="K227" t="s">
        <v>1262</v>
      </c>
      <c r="L227" t="s">
        <v>1982</v>
      </c>
      <c r="N227" t="s">
        <v>140</v>
      </c>
      <c r="O227" t="s">
        <v>117</v>
      </c>
      <c r="P227" s="4">
        <v>96950</v>
      </c>
      <c r="Q227" t="s">
        <v>118</v>
      </c>
      <c r="S227" s="5">
        <v>16702339032</v>
      </c>
      <c r="U227">
        <v>53111</v>
      </c>
      <c r="V227" t="s">
        <v>120</v>
      </c>
      <c r="X227" t="s">
        <v>1264</v>
      </c>
      <c r="Y227" t="s">
        <v>1265</v>
      </c>
      <c r="Z227" t="s">
        <v>1983</v>
      </c>
      <c r="AA227" t="s">
        <v>573</v>
      </c>
      <c r="AB227" t="s">
        <v>1984</v>
      </c>
      <c r="AD227" t="s">
        <v>140</v>
      </c>
      <c r="AE227" t="s">
        <v>117</v>
      </c>
      <c r="AF227" s="4">
        <v>96950</v>
      </c>
      <c r="AG227" t="s">
        <v>118</v>
      </c>
      <c r="AI227" s="5">
        <v>16702339032</v>
      </c>
      <c r="AK227" t="s">
        <v>1985</v>
      </c>
      <c r="BC227" t="str">
        <f>"37-2011.00"</f>
        <v>37-2011.00</v>
      </c>
      <c r="BD227" t="s">
        <v>284</v>
      </c>
      <c r="BE227" t="s">
        <v>1986</v>
      </c>
      <c r="BF227" t="s">
        <v>861</v>
      </c>
      <c r="BG227">
        <v>1</v>
      </c>
      <c r="BI227" s="1">
        <v>44470</v>
      </c>
      <c r="BJ227" s="1">
        <v>44834</v>
      </c>
      <c r="BM227">
        <v>40</v>
      </c>
      <c r="BN227">
        <v>0</v>
      </c>
      <c r="BO227">
        <v>8</v>
      </c>
      <c r="BP227">
        <v>8</v>
      </c>
      <c r="BQ227">
        <v>8</v>
      </c>
      <c r="BR227">
        <v>8</v>
      </c>
      <c r="BS227">
        <v>8</v>
      </c>
      <c r="BT227">
        <v>0</v>
      </c>
      <c r="BU227" t="str">
        <f>"8:00 AM"</f>
        <v>8:00 AM</v>
      </c>
      <c r="BV227" t="str">
        <f>"5:00 PM"</f>
        <v>5:00 PM</v>
      </c>
      <c r="BW227" t="s">
        <v>153</v>
      </c>
      <c r="BX227">
        <v>0</v>
      </c>
      <c r="BY227">
        <v>6</v>
      </c>
      <c r="BZ227" t="s">
        <v>111</v>
      </c>
      <c r="CB227" s="2" t="s">
        <v>1987</v>
      </c>
      <c r="CC227" t="s">
        <v>1988</v>
      </c>
      <c r="CE227" t="s">
        <v>140</v>
      </c>
      <c r="CF227" t="s">
        <v>117</v>
      </c>
      <c r="CG227" s="4">
        <v>96950</v>
      </c>
      <c r="CH227" s="3">
        <v>8.0500000000000007</v>
      </c>
      <c r="CI227" s="3">
        <v>8.0500000000000007</v>
      </c>
      <c r="CJ227" s="3">
        <v>0</v>
      </c>
      <c r="CK227" s="3">
        <v>0</v>
      </c>
      <c r="CL227" t="s">
        <v>131</v>
      </c>
      <c r="CM227" t="s">
        <v>153</v>
      </c>
      <c r="CN227" t="s">
        <v>132</v>
      </c>
      <c r="CP227" t="s">
        <v>111</v>
      </c>
      <c r="CQ227" t="s">
        <v>133</v>
      </c>
      <c r="CR227" t="s">
        <v>111</v>
      </c>
      <c r="CS227" t="s">
        <v>111</v>
      </c>
      <c r="CT227" t="s">
        <v>134</v>
      </c>
      <c r="CU227" t="s">
        <v>133</v>
      </c>
      <c r="CV227" t="s">
        <v>134</v>
      </c>
      <c r="CW227" t="s">
        <v>942</v>
      </c>
      <c r="CX227" s="5">
        <v>16702339032</v>
      </c>
      <c r="CY227" t="s">
        <v>1989</v>
      </c>
      <c r="CZ227" t="s">
        <v>134</v>
      </c>
      <c r="DA227" t="s">
        <v>133</v>
      </c>
      <c r="DB227" t="s">
        <v>111</v>
      </c>
      <c r="DC227" t="s">
        <v>1264</v>
      </c>
      <c r="DD227" t="s">
        <v>1265</v>
      </c>
      <c r="DE227" t="s">
        <v>1266</v>
      </c>
      <c r="DF227" t="s">
        <v>1262</v>
      </c>
      <c r="DG227" t="s">
        <v>1268</v>
      </c>
    </row>
    <row r="228" spans="1:111" ht="15" customHeight="1" x14ac:dyDescent="0.35">
      <c r="A228" t="s">
        <v>1303</v>
      </c>
      <c r="B228" t="s">
        <v>159</v>
      </c>
      <c r="C228" s="1">
        <v>44440.978599189817</v>
      </c>
      <c r="D228" s="1">
        <v>44503</v>
      </c>
      <c r="E228" t="s">
        <v>199</v>
      </c>
      <c r="F228" s="1">
        <v>44560.791666666664</v>
      </c>
      <c r="G228" t="s">
        <v>111</v>
      </c>
      <c r="H228" t="s">
        <v>111</v>
      </c>
      <c r="I228" t="s">
        <v>111</v>
      </c>
      <c r="J228" t="s">
        <v>1304</v>
      </c>
      <c r="L228" t="s">
        <v>1305</v>
      </c>
      <c r="M228" t="s">
        <v>1306</v>
      </c>
      <c r="N228" t="s">
        <v>115</v>
      </c>
      <c r="O228" t="s">
        <v>117</v>
      </c>
      <c r="P228" s="4">
        <v>96950</v>
      </c>
      <c r="Q228" t="s">
        <v>118</v>
      </c>
      <c r="S228" s="5">
        <v>16702346552</v>
      </c>
      <c r="U228">
        <v>532420</v>
      </c>
      <c r="V228" t="s">
        <v>120</v>
      </c>
      <c r="X228" t="s">
        <v>1307</v>
      </c>
      <c r="Y228" t="s">
        <v>1308</v>
      </c>
      <c r="Z228" t="s">
        <v>1309</v>
      </c>
      <c r="AA228" t="s">
        <v>1310</v>
      </c>
      <c r="AB228" t="s">
        <v>1305</v>
      </c>
      <c r="AC228" t="s">
        <v>1311</v>
      </c>
      <c r="AD228" t="s">
        <v>115</v>
      </c>
      <c r="AE228" t="s">
        <v>117</v>
      </c>
      <c r="AF228" s="4">
        <v>96950</v>
      </c>
      <c r="AG228" t="s">
        <v>118</v>
      </c>
      <c r="AI228" s="5">
        <v>16702346552</v>
      </c>
      <c r="AK228" t="s">
        <v>1312</v>
      </c>
      <c r="BC228" t="str">
        <f>"49-9071.00"</f>
        <v>49-9071.00</v>
      </c>
      <c r="BD228" t="s">
        <v>147</v>
      </c>
      <c r="BE228" t="s">
        <v>1313</v>
      </c>
      <c r="BF228" t="s">
        <v>1314</v>
      </c>
      <c r="BG228">
        <v>1</v>
      </c>
      <c r="BI228" s="1">
        <v>44562</v>
      </c>
      <c r="BJ228" s="1">
        <v>44926</v>
      </c>
      <c r="BM228">
        <v>40</v>
      </c>
      <c r="BN228">
        <v>0</v>
      </c>
      <c r="BO228">
        <v>8</v>
      </c>
      <c r="BP228">
        <v>8</v>
      </c>
      <c r="BQ228">
        <v>8</v>
      </c>
      <c r="BR228">
        <v>8</v>
      </c>
      <c r="BS228">
        <v>8</v>
      </c>
      <c r="BT228">
        <v>0</v>
      </c>
      <c r="BU228" t="str">
        <f>"8:00 AM"</f>
        <v>8:00 AM</v>
      </c>
      <c r="BV228" t="str">
        <f>"5:00 PM"</f>
        <v>5:00 PM</v>
      </c>
      <c r="BW228" t="s">
        <v>129</v>
      </c>
      <c r="BX228">
        <v>0</v>
      </c>
      <c r="BY228">
        <v>24</v>
      </c>
      <c r="BZ228" t="s">
        <v>111</v>
      </c>
      <c r="CB228" t="s">
        <v>1315</v>
      </c>
      <c r="CC228" t="s">
        <v>1316</v>
      </c>
      <c r="CE228" t="s">
        <v>115</v>
      </c>
      <c r="CF228" t="s">
        <v>117</v>
      </c>
      <c r="CG228" s="4">
        <v>96950</v>
      </c>
      <c r="CH228" s="3">
        <v>8.7200000000000006</v>
      </c>
      <c r="CI228" s="3">
        <v>9</v>
      </c>
      <c r="CJ228" s="3">
        <v>13.08</v>
      </c>
      <c r="CK228" s="3">
        <v>13.5</v>
      </c>
      <c r="CL228" t="s">
        <v>131</v>
      </c>
      <c r="CM228" t="s">
        <v>134</v>
      </c>
      <c r="CN228" t="s">
        <v>132</v>
      </c>
      <c r="CP228" t="s">
        <v>111</v>
      </c>
      <c r="CQ228" t="s">
        <v>133</v>
      </c>
      <c r="CR228" t="s">
        <v>111</v>
      </c>
      <c r="CS228" t="s">
        <v>133</v>
      </c>
      <c r="CT228" t="s">
        <v>134</v>
      </c>
      <c r="CU228" t="s">
        <v>133</v>
      </c>
      <c r="CV228" t="s">
        <v>134</v>
      </c>
      <c r="CW228" t="s">
        <v>1317</v>
      </c>
      <c r="CX228" s="5">
        <v>16702346552</v>
      </c>
      <c r="CY228" t="s">
        <v>1312</v>
      </c>
      <c r="CZ228" t="s">
        <v>134</v>
      </c>
      <c r="DA228" t="s">
        <v>133</v>
      </c>
      <c r="DB228" t="s">
        <v>111</v>
      </c>
    </row>
    <row r="229" spans="1:111" ht="15" customHeight="1" x14ac:dyDescent="0.35">
      <c r="A229" t="s">
        <v>3964</v>
      </c>
      <c r="B229" t="s">
        <v>159</v>
      </c>
      <c r="C229" s="1">
        <v>44441.653666087965</v>
      </c>
      <c r="D229" s="1">
        <v>44503</v>
      </c>
      <c r="E229" t="s">
        <v>110</v>
      </c>
      <c r="G229" t="s">
        <v>111</v>
      </c>
      <c r="H229" t="s">
        <v>111</v>
      </c>
      <c r="I229" t="s">
        <v>111</v>
      </c>
      <c r="J229" t="s">
        <v>417</v>
      </c>
      <c r="K229" t="s">
        <v>2631</v>
      </c>
      <c r="L229" t="s">
        <v>587</v>
      </c>
      <c r="N229" t="s">
        <v>115</v>
      </c>
      <c r="O229" t="s">
        <v>117</v>
      </c>
      <c r="P229" s="4">
        <v>96950</v>
      </c>
      <c r="Q229" t="s">
        <v>118</v>
      </c>
      <c r="R229" t="s">
        <v>690</v>
      </c>
      <c r="S229" s="5">
        <v>16702339468</v>
      </c>
      <c r="U229">
        <v>72251</v>
      </c>
      <c r="V229" t="s">
        <v>120</v>
      </c>
      <c r="X229" t="s">
        <v>420</v>
      </c>
      <c r="Y229" t="s">
        <v>421</v>
      </c>
      <c r="AA229" t="s">
        <v>422</v>
      </c>
      <c r="AB229" t="s">
        <v>423</v>
      </c>
      <c r="AD229" t="s">
        <v>115</v>
      </c>
      <c r="AE229" t="s">
        <v>117</v>
      </c>
      <c r="AF229" s="4">
        <v>96950</v>
      </c>
      <c r="AG229" t="s">
        <v>118</v>
      </c>
      <c r="AI229" s="5">
        <v>16702339468</v>
      </c>
      <c r="AK229" t="s">
        <v>424</v>
      </c>
      <c r="BC229" t="str">
        <f>"35-2014.00"</f>
        <v>35-2014.00</v>
      </c>
      <c r="BD229" t="s">
        <v>518</v>
      </c>
      <c r="BE229" t="s">
        <v>3965</v>
      </c>
      <c r="BF229" t="s">
        <v>1191</v>
      </c>
      <c r="BG229">
        <v>3</v>
      </c>
      <c r="BI229" s="1">
        <v>44470</v>
      </c>
      <c r="BJ229" s="1">
        <v>44469</v>
      </c>
      <c r="BM229">
        <v>40</v>
      </c>
      <c r="BN229">
        <v>0</v>
      </c>
      <c r="BO229">
        <v>8</v>
      </c>
      <c r="BP229">
        <v>8</v>
      </c>
      <c r="BQ229">
        <v>8</v>
      </c>
      <c r="BR229">
        <v>8</v>
      </c>
      <c r="BS229">
        <v>8</v>
      </c>
      <c r="BT229">
        <v>0</v>
      </c>
      <c r="BU229" t="str">
        <f>"11:00 AM"</f>
        <v>11:00 AM</v>
      </c>
      <c r="BV229" t="str">
        <f>"10:00 PM"</f>
        <v>10:00 PM</v>
      </c>
      <c r="BW229" t="s">
        <v>153</v>
      </c>
      <c r="BX229">
        <v>0</v>
      </c>
      <c r="BY229">
        <v>24</v>
      </c>
      <c r="BZ229" t="s">
        <v>111</v>
      </c>
      <c r="CB229" s="2" t="s">
        <v>2634</v>
      </c>
      <c r="CC229" t="s">
        <v>587</v>
      </c>
      <c r="CE229" t="s">
        <v>115</v>
      </c>
      <c r="CF229" t="s">
        <v>117</v>
      </c>
      <c r="CG229" s="4">
        <v>96950</v>
      </c>
      <c r="CH229" s="3">
        <v>8.17</v>
      </c>
      <c r="CI229" s="3">
        <v>8.17</v>
      </c>
      <c r="CJ229" s="3">
        <v>12.26</v>
      </c>
      <c r="CK229" s="3">
        <v>12.26</v>
      </c>
      <c r="CL229" t="s">
        <v>131</v>
      </c>
      <c r="CN229" t="s">
        <v>132</v>
      </c>
      <c r="CP229" t="s">
        <v>111</v>
      </c>
      <c r="CQ229" t="s">
        <v>133</v>
      </c>
      <c r="CR229" t="s">
        <v>111</v>
      </c>
      <c r="CS229" t="s">
        <v>111</v>
      </c>
      <c r="CT229" t="s">
        <v>134</v>
      </c>
      <c r="CU229" t="s">
        <v>133</v>
      </c>
      <c r="CV229" t="s">
        <v>134</v>
      </c>
      <c r="CW229" t="s">
        <v>588</v>
      </c>
      <c r="CX229" s="5">
        <v>16702339468</v>
      </c>
      <c r="CY229" t="s">
        <v>424</v>
      </c>
      <c r="CZ229" t="s">
        <v>134</v>
      </c>
      <c r="DA229" t="s">
        <v>133</v>
      </c>
      <c r="DB229" t="s">
        <v>111</v>
      </c>
    </row>
    <row r="230" spans="1:111" ht="15" customHeight="1" x14ac:dyDescent="0.35">
      <c r="A230" t="s">
        <v>1871</v>
      </c>
      <c r="B230" t="s">
        <v>567</v>
      </c>
      <c r="C230" s="1">
        <v>44433.071524074076</v>
      </c>
      <c r="D230" s="1">
        <v>44503</v>
      </c>
      <c r="E230" t="s">
        <v>110</v>
      </c>
      <c r="G230" t="s">
        <v>133</v>
      </c>
      <c r="H230" t="s">
        <v>111</v>
      </c>
      <c r="I230" t="s">
        <v>111</v>
      </c>
      <c r="J230" t="s">
        <v>1872</v>
      </c>
      <c r="L230" t="s">
        <v>829</v>
      </c>
      <c r="N230" t="s">
        <v>407</v>
      </c>
      <c r="O230" t="s">
        <v>117</v>
      </c>
      <c r="P230" s="4">
        <v>96950</v>
      </c>
      <c r="Q230" t="s">
        <v>118</v>
      </c>
      <c r="S230" s="5">
        <v>16702331199</v>
      </c>
      <c r="U230">
        <v>5323</v>
      </c>
      <c r="V230" t="s">
        <v>120</v>
      </c>
      <c r="X230" t="s">
        <v>724</v>
      </c>
      <c r="Y230" t="s">
        <v>725</v>
      </c>
      <c r="Z230" t="s">
        <v>726</v>
      </c>
      <c r="AA230" t="s">
        <v>168</v>
      </c>
      <c r="AB230" t="s">
        <v>829</v>
      </c>
      <c r="AD230" t="s">
        <v>407</v>
      </c>
      <c r="AE230" t="s">
        <v>117</v>
      </c>
      <c r="AF230" s="4">
        <v>96950</v>
      </c>
      <c r="AG230" t="s">
        <v>118</v>
      </c>
      <c r="AI230" s="5">
        <v>16702331199</v>
      </c>
      <c r="AK230" t="s">
        <v>727</v>
      </c>
      <c r="BC230" t="str">
        <f>"47-2073.00"</f>
        <v>47-2073.00</v>
      </c>
      <c r="BD230" t="s">
        <v>1517</v>
      </c>
      <c r="BE230" t="s">
        <v>1873</v>
      </c>
      <c r="BF230" t="s">
        <v>1874</v>
      </c>
      <c r="BG230">
        <v>3</v>
      </c>
      <c r="BH230">
        <v>1</v>
      </c>
      <c r="BI230" s="1">
        <v>44470</v>
      </c>
      <c r="BJ230" s="1">
        <v>44834</v>
      </c>
      <c r="BK230" s="1">
        <v>44503</v>
      </c>
      <c r="BL230" s="1">
        <v>44834</v>
      </c>
      <c r="BM230">
        <v>40</v>
      </c>
      <c r="BN230">
        <v>0</v>
      </c>
      <c r="BO230">
        <v>8</v>
      </c>
      <c r="BP230">
        <v>8</v>
      </c>
      <c r="BQ230">
        <v>8</v>
      </c>
      <c r="BR230">
        <v>8</v>
      </c>
      <c r="BS230">
        <v>8</v>
      </c>
      <c r="BT230">
        <v>0</v>
      </c>
      <c r="BU230" t="str">
        <f t="shared" ref="BU230:BU242" si="4">"8:00 AM"</f>
        <v>8:00 AM</v>
      </c>
      <c r="BV230" t="str">
        <f>"5:00 PM"</f>
        <v>5:00 PM</v>
      </c>
      <c r="BW230" t="s">
        <v>150</v>
      </c>
      <c r="BX230">
        <v>0</v>
      </c>
      <c r="BY230">
        <v>12</v>
      </c>
      <c r="BZ230" t="s">
        <v>111</v>
      </c>
      <c r="CB230" t="s">
        <v>1875</v>
      </c>
      <c r="CC230" t="s">
        <v>1876</v>
      </c>
      <c r="CE230" t="s">
        <v>115</v>
      </c>
      <c r="CF230" t="s">
        <v>117</v>
      </c>
      <c r="CG230" s="4">
        <v>96950</v>
      </c>
      <c r="CH230" s="3">
        <v>9.76</v>
      </c>
      <c r="CI230" s="3">
        <v>9.76</v>
      </c>
      <c r="CJ230" s="3">
        <v>14.64</v>
      </c>
      <c r="CK230" s="3">
        <v>14.64</v>
      </c>
      <c r="CL230" t="s">
        <v>131</v>
      </c>
      <c r="CN230" t="s">
        <v>132</v>
      </c>
      <c r="CP230" t="s">
        <v>111</v>
      </c>
      <c r="CQ230" t="s">
        <v>133</v>
      </c>
      <c r="CR230" t="s">
        <v>133</v>
      </c>
      <c r="CS230" t="s">
        <v>133</v>
      </c>
      <c r="CT230" t="s">
        <v>134</v>
      </c>
      <c r="CU230" t="s">
        <v>133</v>
      </c>
      <c r="CV230" t="s">
        <v>133</v>
      </c>
      <c r="CW230" t="s">
        <v>134</v>
      </c>
      <c r="CX230" s="5">
        <v>16702331199</v>
      </c>
      <c r="CY230" t="s">
        <v>727</v>
      </c>
      <c r="CZ230" t="s">
        <v>119</v>
      </c>
      <c r="DA230" t="s">
        <v>133</v>
      </c>
      <c r="DB230" t="s">
        <v>111</v>
      </c>
    </row>
    <row r="231" spans="1:111" ht="15" customHeight="1" x14ac:dyDescent="0.35">
      <c r="A231" t="s">
        <v>3035</v>
      </c>
      <c r="B231" t="s">
        <v>109</v>
      </c>
      <c r="C231" s="1">
        <v>44496.321648263889</v>
      </c>
      <c r="D231" s="1">
        <v>44503</v>
      </c>
      <c r="E231" t="s">
        <v>110</v>
      </c>
      <c r="G231" t="s">
        <v>133</v>
      </c>
      <c r="H231" t="s">
        <v>111</v>
      </c>
      <c r="I231" t="s">
        <v>111</v>
      </c>
      <c r="J231" t="s">
        <v>261</v>
      </c>
      <c r="L231" t="s">
        <v>262</v>
      </c>
      <c r="M231" t="s">
        <v>263</v>
      </c>
      <c r="N231" t="s">
        <v>140</v>
      </c>
      <c r="O231" t="s">
        <v>117</v>
      </c>
      <c r="P231" s="4">
        <v>96950</v>
      </c>
      <c r="Q231" t="s">
        <v>118</v>
      </c>
      <c r="R231" t="s">
        <v>140</v>
      </c>
      <c r="S231" s="5">
        <v>16705887746</v>
      </c>
      <c r="T231">
        <v>0</v>
      </c>
      <c r="U231">
        <v>236220</v>
      </c>
      <c r="V231" t="s">
        <v>120</v>
      </c>
      <c r="X231" t="s">
        <v>264</v>
      </c>
      <c r="Y231" t="s">
        <v>265</v>
      </c>
      <c r="AA231" t="s">
        <v>266</v>
      </c>
      <c r="AB231" t="s">
        <v>262</v>
      </c>
      <c r="AC231" t="s">
        <v>267</v>
      </c>
      <c r="AD231" t="s">
        <v>140</v>
      </c>
      <c r="AE231" t="s">
        <v>117</v>
      </c>
      <c r="AF231" s="4">
        <v>96950</v>
      </c>
      <c r="AG231" t="s">
        <v>118</v>
      </c>
      <c r="AH231" t="s">
        <v>140</v>
      </c>
      <c r="AI231" s="5">
        <v>16717773710</v>
      </c>
      <c r="AK231" t="s">
        <v>268</v>
      </c>
      <c r="BC231" t="str">
        <f>"47-2031.00"</f>
        <v>47-2031.00</v>
      </c>
      <c r="BD231" t="s">
        <v>269</v>
      </c>
      <c r="BE231" t="s">
        <v>270</v>
      </c>
      <c r="BF231" t="s">
        <v>271</v>
      </c>
      <c r="BG231">
        <v>15</v>
      </c>
      <c r="BI231" s="1">
        <v>44510</v>
      </c>
      <c r="BJ231" s="1">
        <v>45565</v>
      </c>
      <c r="BM231">
        <v>40</v>
      </c>
      <c r="BN231">
        <v>0</v>
      </c>
      <c r="BO231">
        <v>8</v>
      </c>
      <c r="BP231">
        <v>8</v>
      </c>
      <c r="BQ231">
        <v>8</v>
      </c>
      <c r="BR231">
        <v>8</v>
      </c>
      <c r="BS231">
        <v>8</v>
      </c>
      <c r="BT231">
        <v>0</v>
      </c>
      <c r="BU231" t="str">
        <f t="shared" si="4"/>
        <v>8:00 AM</v>
      </c>
      <c r="BV231" t="str">
        <f>"5:00 PM"</f>
        <v>5:00 PM</v>
      </c>
      <c r="BW231" t="s">
        <v>150</v>
      </c>
      <c r="BX231">
        <v>0</v>
      </c>
      <c r="BY231">
        <v>12</v>
      </c>
      <c r="BZ231" t="s">
        <v>111</v>
      </c>
      <c r="CB231" t="s">
        <v>272</v>
      </c>
      <c r="CC231" t="s">
        <v>262</v>
      </c>
      <c r="CD231" t="s">
        <v>267</v>
      </c>
      <c r="CE231" t="s">
        <v>140</v>
      </c>
      <c r="CF231" t="s">
        <v>117</v>
      </c>
      <c r="CG231" s="4">
        <v>96950</v>
      </c>
      <c r="CH231" s="3">
        <v>15.63</v>
      </c>
      <c r="CI231" s="3">
        <v>15.63</v>
      </c>
      <c r="CJ231" s="3">
        <v>23.45</v>
      </c>
      <c r="CK231" s="3">
        <v>23.45</v>
      </c>
      <c r="CL231" t="s">
        <v>131</v>
      </c>
      <c r="CN231" t="s">
        <v>132</v>
      </c>
      <c r="CP231" t="s">
        <v>111</v>
      </c>
      <c r="CQ231" t="s">
        <v>133</v>
      </c>
      <c r="CR231" t="s">
        <v>133</v>
      </c>
      <c r="CS231" t="s">
        <v>133</v>
      </c>
      <c r="CT231" t="s">
        <v>134</v>
      </c>
      <c r="CU231" t="s">
        <v>133</v>
      </c>
      <c r="CV231" t="s">
        <v>134</v>
      </c>
      <c r="CW231" t="s">
        <v>273</v>
      </c>
      <c r="CX231" s="5">
        <v>16705887746</v>
      </c>
      <c r="CY231" t="s">
        <v>268</v>
      </c>
      <c r="CZ231" t="s">
        <v>247</v>
      </c>
      <c r="DA231" t="s">
        <v>133</v>
      </c>
      <c r="DB231" t="s">
        <v>111</v>
      </c>
    </row>
    <row r="232" spans="1:111" ht="15" customHeight="1" x14ac:dyDescent="0.35">
      <c r="A232" t="s">
        <v>260</v>
      </c>
      <c r="B232" t="s">
        <v>109</v>
      </c>
      <c r="C232" s="1">
        <v>44496.325562384256</v>
      </c>
      <c r="D232" s="1">
        <v>44503</v>
      </c>
      <c r="E232" t="s">
        <v>110</v>
      </c>
      <c r="G232" t="s">
        <v>133</v>
      </c>
      <c r="H232" t="s">
        <v>111</v>
      </c>
      <c r="I232" t="s">
        <v>111</v>
      </c>
      <c r="J232" t="s">
        <v>261</v>
      </c>
      <c r="L232" t="s">
        <v>262</v>
      </c>
      <c r="M232" t="s">
        <v>263</v>
      </c>
      <c r="N232" t="s">
        <v>140</v>
      </c>
      <c r="O232" t="s">
        <v>117</v>
      </c>
      <c r="P232" s="4">
        <v>96950</v>
      </c>
      <c r="Q232" t="s">
        <v>118</v>
      </c>
      <c r="R232" t="s">
        <v>140</v>
      </c>
      <c r="S232" s="5">
        <v>16705887746</v>
      </c>
      <c r="T232">
        <v>0</v>
      </c>
      <c r="U232">
        <v>236220</v>
      </c>
      <c r="V232" t="s">
        <v>120</v>
      </c>
      <c r="X232" t="s">
        <v>264</v>
      </c>
      <c r="Y232" t="s">
        <v>265</v>
      </c>
      <c r="AA232" t="s">
        <v>266</v>
      </c>
      <c r="AB232" t="s">
        <v>262</v>
      </c>
      <c r="AC232" t="s">
        <v>267</v>
      </c>
      <c r="AD232" t="s">
        <v>140</v>
      </c>
      <c r="AE232" t="s">
        <v>117</v>
      </c>
      <c r="AF232" s="4">
        <v>96950</v>
      </c>
      <c r="AG232" t="s">
        <v>118</v>
      </c>
      <c r="AH232" t="s">
        <v>140</v>
      </c>
      <c r="AI232" s="5">
        <v>16717773710</v>
      </c>
      <c r="AK232" t="s">
        <v>268</v>
      </c>
      <c r="BC232" t="str">
        <f>"47-2031.00"</f>
        <v>47-2031.00</v>
      </c>
      <c r="BD232" t="s">
        <v>269</v>
      </c>
      <c r="BE232" t="s">
        <v>270</v>
      </c>
      <c r="BF232" t="s">
        <v>271</v>
      </c>
      <c r="BG232">
        <v>15</v>
      </c>
      <c r="BI232" s="1">
        <v>44510</v>
      </c>
      <c r="BJ232" s="1">
        <v>45565</v>
      </c>
      <c r="BM232">
        <v>40</v>
      </c>
      <c r="BN232">
        <v>0</v>
      </c>
      <c r="BO232">
        <v>8</v>
      </c>
      <c r="BP232">
        <v>8</v>
      </c>
      <c r="BQ232">
        <v>8</v>
      </c>
      <c r="BR232">
        <v>8</v>
      </c>
      <c r="BS232">
        <v>8</v>
      </c>
      <c r="BT232">
        <v>0</v>
      </c>
      <c r="BU232" t="str">
        <f t="shared" si="4"/>
        <v>8:00 AM</v>
      </c>
      <c r="BV232" t="str">
        <f>"5:00 PM"</f>
        <v>5:00 PM</v>
      </c>
      <c r="BW232" t="s">
        <v>150</v>
      </c>
      <c r="BX232">
        <v>0</v>
      </c>
      <c r="BY232">
        <v>12</v>
      </c>
      <c r="BZ232" t="s">
        <v>111</v>
      </c>
      <c r="CB232" t="s">
        <v>272</v>
      </c>
      <c r="CC232" t="s">
        <v>262</v>
      </c>
      <c r="CD232" t="s">
        <v>267</v>
      </c>
      <c r="CE232" t="s">
        <v>140</v>
      </c>
      <c r="CF232" t="s">
        <v>117</v>
      </c>
      <c r="CG232" s="4">
        <v>96950</v>
      </c>
      <c r="CH232" s="3">
        <v>15.63</v>
      </c>
      <c r="CI232" s="3">
        <v>15.63</v>
      </c>
      <c r="CJ232" s="3">
        <v>23.45</v>
      </c>
      <c r="CK232" s="3">
        <v>23.45</v>
      </c>
      <c r="CL232" t="s">
        <v>131</v>
      </c>
      <c r="CN232" t="s">
        <v>132</v>
      </c>
      <c r="CP232" t="s">
        <v>111</v>
      </c>
      <c r="CQ232" t="s">
        <v>133</v>
      </c>
      <c r="CR232" t="s">
        <v>133</v>
      </c>
      <c r="CS232" t="s">
        <v>133</v>
      </c>
      <c r="CT232" t="s">
        <v>134</v>
      </c>
      <c r="CU232" t="s">
        <v>133</v>
      </c>
      <c r="CV232" t="s">
        <v>134</v>
      </c>
      <c r="CW232" t="s">
        <v>273</v>
      </c>
      <c r="CX232" s="5">
        <v>16705887746</v>
      </c>
      <c r="CY232" t="s">
        <v>268</v>
      </c>
      <c r="CZ232" t="s">
        <v>247</v>
      </c>
      <c r="DA232" t="s">
        <v>133</v>
      </c>
      <c r="DB232" t="s">
        <v>111</v>
      </c>
    </row>
    <row r="233" spans="1:111" ht="15" customHeight="1" x14ac:dyDescent="0.35">
      <c r="A233" t="s">
        <v>468</v>
      </c>
      <c r="B233" t="s">
        <v>109</v>
      </c>
      <c r="C233" s="1">
        <v>44496.33275833333</v>
      </c>
      <c r="D233" s="1">
        <v>44503</v>
      </c>
      <c r="E233" t="s">
        <v>110</v>
      </c>
      <c r="G233" t="s">
        <v>133</v>
      </c>
      <c r="H233" t="s">
        <v>111</v>
      </c>
      <c r="I233" t="s">
        <v>111</v>
      </c>
      <c r="J233" t="s">
        <v>261</v>
      </c>
      <c r="L233" t="s">
        <v>262</v>
      </c>
      <c r="M233" t="s">
        <v>263</v>
      </c>
      <c r="N233" t="s">
        <v>140</v>
      </c>
      <c r="O233" t="s">
        <v>117</v>
      </c>
      <c r="P233" s="4">
        <v>96950</v>
      </c>
      <c r="Q233" t="s">
        <v>118</v>
      </c>
      <c r="R233" t="s">
        <v>140</v>
      </c>
      <c r="S233" s="5">
        <v>16705887746</v>
      </c>
      <c r="T233">
        <v>0</v>
      </c>
      <c r="U233">
        <v>236220</v>
      </c>
      <c r="V233" t="s">
        <v>120</v>
      </c>
      <c r="X233" t="s">
        <v>264</v>
      </c>
      <c r="Y233" t="s">
        <v>265</v>
      </c>
      <c r="AA233" t="s">
        <v>266</v>
      </c>
      <c r="AB233" t="s">
        <v>262</v>
      </c>
      <c r="AC233" t="s">
        <v>267</v>
      </c>
      <c r="AD233" t="s">
        <v>140</v>
      </c>
      <c r="AE233" t="s">
        <v>117</v>
      </c>
      <c r="AF233" s="4">
        <v>96950</v>
      </c>
      <c r="AG233" t="s">
        <v>118</v>
      </c>
      <c r="AH233" t="s">
        <v>140</v>
      </c>
      <c r="AI233" s="5">
        <v>16717773710</v>
      </c>
      <c r="AK233" t="s">
        <v>268</v>
      </c>
      <c r="BC233" t="str">
        <f>"47-2031.00"</f>
        <v>47-2031.00</v>
      </c>
      <c r="BD233" t="s">
        <v>269</v>
      </c>
      <c r="BE233" t="s">
        <v>270</v>
      </c>
      <c r="BF233" t="s">
        <v>271</v>
      </c>
      <c r="BG233">
        <v>24</v>
      </c>
      <c r="BI233" s="1">
        <v>44510</v>
      </c>
      <c r="BJ233" s="1">
        <v>45565</v>
      </c>
      <c r="BM233">
        <v>40</v>
      </c>
      <c r="BN233">
        <v>0</v>
      </c>
      <c r="BO233">
        <v>8</v>
      </c>
      <c r="BP233">
        <v>8</v>
      </c>
      <c r="BQ233">
        <v>8</v>
      </c>
      <c r="BR233">
        <v>8</v>
      </c>
      <c r="BS233">
        <v>8</v>
      </c>
      <c r="BT233">
        <v>0</v>
      </c>
      <c r="BU233" t="str">
        <f t="shared" si="4"/>
        <v>8:00 AM</v>
      </c>
      <c r="BV233" t="str">
        <f>"5:00 PM"</f>
        <v>5:00 PM</v>
      </c>
      <c r="BW233" t="s">
        <v>150</v>
      </c>
      <c r="BX233">
        <v>0</v>
      </c>
      <c r="BY233">
        <v>12</v>
      </c>
      <c r="BZ233" t="s">
        <v>111</v>
      </c>
      <c r="CB233" t="s">
        <v>272</v>
      </c>
      <c r="CC233" t="s">
        <v>262</v>
      </c>
      <c r="CD233" t="s">
        <v>267</v>
      </c>
      <c r="CE233" t="s">
        <v>140</v>
      </c>
      <c r="CF233" t="s">
        <v>117</v>
      </c>
      <c r="CG233" s="4">
        <v>96950</v>
      </c>
      <c r="CH233" s="3">
        <v>15.63</v>
      </c>
      <c r="CI233" s="3">
        <v>15.63</v>
      </c>
      <c r="CJ233" s="3">
        <v>23.45</v>
      </c>
      <c r="CK233" s="3">
        <v>23.45</v>
      </c>
      <c r="CL233" t="s">
        <v>131</v>
      </c>
      <c r="CN233" t="s">
        <v>132</v>
      </c>
      <c r="CP233" t="s">
        <v>111</v>
      </c>
      <c r="CQ233" t="s">
        <v>133</v>
      </c>
      <c r="CR233" t="s">
        <v>133</v>
      </c>
      <c r="CS233" t="s">
        <v>133</v>
      </c>
      <c r="CT233" t="s">
        <v>134</v>
      </c>
      <c r="CU233" t="s">
        <v>133</v>
      </c>
      <c r="CV233" t="s">
        <v>134</v>
      </c>
      <c r="CW233" t="s">
        <v>273</v>
      </c>
      <c r="CX233" s="5">
        <v>16717773710</v>
      </c>
      <c r="CY233" t="s">
        <v>268</v>
      </c>
      <c r="CZ233" t="s">
        <v>247</v>
      </c>
      <c r="DA233" t="s">
        <v>133</v>
      </c>
      <c r="DB233" t="s">
        <v>111</v>
      </c>
    </row>
    <row r="234" spans="1:111" ht="15" customHeight="1" x14ac:dyDescent="0.35">
      <c r="A234" t="s">
        <v>1522</v>
      </c>
      <c r="B234" t="s">
        <v>109</v>
      </c>
      <c r="C234" s="1">
        <v>44496.336379976849</v>
      </c>
      <c r="D234" s="1">
        <v>44503</v>
      </c>
      <c r="E234" t="s">
        <v>110</v>
      </c>
      <c r="G234" t="s">
        <v>133</v>
      </c>
      <c r="H234" t="s">
        <v>111</v>
      </c>
      <c r="I234" t="s">
        <v>111</v>
      </c>
      <c r="J234" t="s">
        <v>261</v>
      </c>
      <c r="L234" t="s">
        <v>262</v>
      </c>
      <c r="M234" t="s">
        <v>263</v>
      </c>
      <c r="N234" t="s">
        <v>140</v>
      </c>
      <c r="O234" t="s">
        <v>117</v>
      </c>
      <c r="P234" s="4">
        <v>96950</v>
      </c>
      <c r="Q234" t="s">
        <v>118</v>
      </c>
      <c r="R234" t="s">
        <v>140</v>
      </c>
      <c r="S234" s="5">
        <v>16705887746</v>
      </c>
      <c r="T234">
        <v>0</v>
      </c>
      <c r="U234">
        <v>236220</v>
      </c>
      <c r="V234" t="s">
        <v>120</v>
      </c>
      <c r="X234" t="s">
        <v>264</v>
      </c>
      <c r="Y234" t="s">
        <v>265</v>
      </c>
      <c r="AA234" t="s">
        <v>266</v>
      </c>
      <c r="AB234" t="s">
        <v>262</v>
      </c>
      <c r="AC234" t="s">
        <v>267</v>
      </c>
      <c r="AD234" t="s">
        <v>140</v>
      </c>
      <c r="AE234" t="s">
        <v>117</v>
      </c>
      <c r="AF234" s="4">
        <v>96950</v>
      </c>
      <c r="AG234" t="s">
        <v>118</v>
      </c>
      <c r="AH234" t="s">
        <v>140</v>
      </c>
      <c r="AI234" s="5">
        <v>16717773710</v>
      </c>
      <c r="AK234" t="s">
        <v>268</v>
      </c>
      <c r="BC234" t="str">
        <f>"47-2031.00"</f>
        <v>47-2031.00</v>
      </c>
      <c r="BD234" t="s">
        <v>269</v>
      </c>
      <c r="BE234" t="s">
        <v>270</v>
      </c>
      <c r="BF234" t="s">
        <v>271</v>
      </c>
      <c r="BG234">
        <v>12</v>
      </c>
      <c r="BI234" s="1">
        <v>44510</v>
      </c>
      <c r="BJ234" s="1">
        <v>45565</v>
      </c>
      <c r="BM234">
        <v>40</v>
      </c>
      <c r="BN234">
        <v>0</v>
      </c>
      <c r="BO234">
        <v>8</v>
      </c>
      <c r="BP234">
        <v>8</v>
      </c>
      <c r="BQ234">
        <v>8</v>
      </c>
      <c r="BR234">
        <v>8</v>
      </c>
      <c r="BS234">
        <v>8</v>
      </c>
      <c r="BT234">
        <v>0</v>
      </c>
      <c r="BU234" t="str">
        <f t="shared" si="4"/>
        <v>8:00 AM</v>
      </c>
      <c r="BV234" t="str">
        <f>"5:00 PM"</f>
        <v>5:00 PM</v>
      </c>
      <c r="BW234" t="s">
        <v>150</v>
      </c>
      <c r="BX234">
        <v>0</v>
      </c>
      <c r="BY234">
        <v>12</v>
      </c>
      <c r="BZ234" t="s">
        <v>111</v>
      </c>
      <c r="CB234" t="s">
        <v>272</v>
      </c>
      <c r="CC234" t="s">
        <v>262</v>
      </c>
      <c r="CD234" t="s">
        <v>267</v>
      </c>
      <c r="CE234" t="s">
        <v>140</v>
      </c>
      <c r="CF234" t="s">
        <v>117</v>
      </c>
      <c r="CG234" s="4">
        <v>96950</v>
      </c>
      <c r="CH234" s="3">
        <v>15.63</v>
      </c>
      <c r="CI234" s="3">
        <v>15.63</v>
      </c>
      <c r="CJ234" s="3">
        <v>23.45</v>
      </c>
      <c r="CK234" s="3">
        <v>23.45</v>
      </c>
      <c r="CL234" t="s">
        <v>131</v>
      </c>
      <c r="CN234" t="s">
        <v>132</v>
      </c>
      <c r="CP234" t="s">
        <v>111</v>
      </c>
      <c r="CQ234" t="s">
        <v>133</v>
      </c>
      <c r="CR234" t="s">
        <v>133</v>
      </c>
      <c r="CS234" t="s">
        <v>133</v>
      </c>
      <c r="CT234" t="s">
        <v>134</v>
      </c>
      <c r="CU234" t="s">
        <v>133</v>
      </c>
      <c r="CV234" t="s">
        <v>134</v>
      </c>
      <c r="CW234" t="s">
        <v>273</v>
      </c>
      <c r="CX234" s="5">
        <v>16717773710</v>
      </c>
      <c r="CY234" t="s">
        <v>268</v>
      </c>
      <c r="CZ234" t="s">
        <v>247</v>
      </c>
      <c r="DA234" t="s">
        <v>111</v>
      </c>
      <c r="DB234" t="s">
        <v>111</v>
      </c>
    </row>
    <row r="235" spans="1:111" ht="15" customHeight="1" x14ac:dyDescent="0.35">
      <c r="A235" t="s">
        <v>2172</v>
      </c>
      <c r="B235" t="s">
        <v>137</v>
      </c>
      <c r="C235" s="1">
        <v>44412.784125347222</v>
      </c>
      <c r="D235" s="1">
        <v>44504</v>
      </c>
      <c r="E235" t="s">
        <v>110</v>
      </c>
      <c r="G235" t="s">
        <v>111</v>
      </c>
      <c r="H235" t="s">
        <v>111</v>
      </c>
      <c r="I235" t="s">
        <v>111</v>
      </c>
      <c r="J235" t="s">
        <v>2173</v>
      </c>
      <c r="L235" t="s">
        <v>2174</v>
      </c>
      <c r="M235" t="s">
        <v>2175</v>
      </c>
      <c r="N235" t="s">
        <v>115</v>
      </c>
      <c r="O235" t="s">
        <v>117</v>
      </c>
      <c r="P235" s="4">
        <v>96950</v>
      </c>
      <c r="Q235" t="s">
        <v>118</v>
      </c>
      <c r="S235" s="5">
        <v>16702353715</v>
      </c>
      <c r="U235">
        <v>56152</v>
      </c>
      <c r="V235" t="s">
        <v>120</v>
      </c>
      <c r="X235" t="s">
        <v>1435</v>
      </c>
      <c r="Y235" t="s">
        <v>1436</v>
      </c>
      <c r="AA235" t="s">
        <v>1437</v>
      </c>
      <c r="AB235" t="s">
        <v>2174</v>
      </c>
      <c r="AC235" t="s">
        <v>2175</v>
      </c>
      <c r="AD235" t="s">
        <v>115</v>
      </c>
      <c r="AE235" t="s">
        <v>117</v>
      </c>
      <c r="AF235" s="4">
        <v>96950</v>
      </c>
      <c r="AG235" t="s">
        <v>118</v>
      </c>
      <c r="AI235" s="5">
        <v>16702353715</v>
      </c>
      <c r="AK235" t="s">
        <v>1440</v>
      </c>
      <c r="BC235" t="str">
        <f>"39-7011.00"</f>
        <v>39-7011.00</v>
      </c>
      <c r="BD235" t="s">
        <v>354</v>
      </c>
      <c r="BE235" t="s">
        <v>2176</v>
      </c>
      <c r="BF235" t="s">
        <v>2177</v>
      </c>
      <c r="BG235">
        <v>3</v>
      </c>
      <c r="BH235">
        <v>3</v>
      </c>
      <c r="BI235" s="1">
        <v>44470</v>
      </c>
      <c r="BJ235" s="1">
        <v>44834</v>
      </c>
      <c r="BK235" s="1">
        <v>44504</v>
      </c>
      <c r="BL235" s="1">
        <v>44834</v>
      </c>
      <c r="BM235">
        <v>35</v>
      </c>
      <c r="BN235">
        <v>0</v>
      </c>
      <c r="BO235">
        <v>7</v>
      </c>
      <c r="BP235">
        <v>7</v>
      </c>
      <c r="BQ235">
        <v>7</v>
      </c>
      <c r="BR235">
        <v>7</v>
      </c>
      <c r="BS235">
        <v>7</v>
      </c>
      <c r="BT235">
        <v>0</v>
      </c>
      <c r="BU235" t="str">
        <f t="shared" si="4"/>
        <v>8:00 AM</v>
      </c>
      <c r="BV235" t="str">
        <f>"4:00 PM"</f>
        <v>4:00 PM</v>
      </c>
      <c r="BW235" t="s">
        <v>150</v>
      </c>
      <c r="BX235">
        <v>0</v>
      </c>
      <c r="BY235">
        <v>24</v>
      </c>
      <c r="BZ235" t="s">
        <v>111</v>
      </c>
      <c r="CB235" t="s">
        <v>2178</v>
      </c>
      <c r="CC235" t="s">
        <v>2174</v>
      </c>
      <c r="CD235" t="s">
        <v>2175</v>
      </c>
      <c r="CE235" t="s">
        <v>115</v>
      </c>
      <c r="CF235" t="s">
        <v>117</v>
      </c>
      <c r="CG235" s="4">
        <v>96950</v>
      </c>
      <c r="CH235" s="3">
        <v>12.14</v>
      </c>
      <c r="CI235" s="3">
        <v>13.14</v>
      </c>
      <c r="CJ235" s="3">
        <v>18.21</v>
      </c>
      <c r="CK235" s="3">
        <v>19.71</v>
      </c>
      <c r="CL235" t="s">
        <v>131</v>
      </c>
      <c r="CM235" t="s">
        <v>1140</v>
      </c>
      <c r="CN235" t="s">
        <v>132</v>
      </c>
      <c r="CP235" t="s">
        <v>111</v>
      </c>
      <c r="CQ235" t="s">
        <v>133</v>
      </c>
      <c r="CR235" t="s">
        <v>111</v>
      </c>
      <c r="CS235" t="s">
        <v>133</v>
      </c>
      <c r="CT235" t="s">
        <v>133</v>
      </c>
      <c r="CU235" t="s">
        <v>133</v>
      </c>
      <c r="CV235" t="s">
        <v>134</v>
      </c>
      <c r="CW235" t="s">
        <v>1141</v>
      </c>
      <c r="CX235" s="5">
        <v>16702353715</v>
      </c>
      <c r="CY235" t="s">
        <v>1445</v>
      </c>
      <c r="CZ235" t="s">
        <v>358</v>
      </c>
      <c r="DA235" t="s">
        <v>133</v>
      </c>
      <c r="DB235" t="s">
        <v>111</v>
      </c>
    </row>
    <row r="236" spans="1:111" ht="15" customHeight="1" x14ac:dyDescent="0.35">
      <c r="A236" t="s">
        <v>3276</v>
      </c>
      <c r="B236" t="s">
        <v>137</v>
      </c>
      <c r="C236" s="1">
        <v>44425.816083333331</v>
      </c>
      <c r="D236" s="1">
        <v>44504</v>
      </c>
      <c r="E236" t="s">
        <v>110</v>
      </c>
      <c r="G236" t="s">
        <v>133</v>
      </c>
      <c r="H236" t="s">
        <v>111</v>
      </c>
      <c r="I236" t="s">
        <v>111</v>
      </c>
      <c r="J236" t="s">
        <v>837</v>
      </c>
      <c r="K236" t="s">
        <v>838</v>
      </c>
      <c r="L236" t="s">
        <v>839</v>
      </c>
      <c r="M236" t="s">
        <v>153</v>
      </c>
      <c r="N236" t="s">
        <v>115</v>
      </c>
      <c r="O236" t="s">
        <v>117</v>
      </c>
      <c r="P236" s="4">
        <v>96950</v>
      </c>
      <c r="Q236" t="s">
        <v>118</v>
      </c>
      <c r="S236" s="5">
        <v>16702343000</v>
      </c>
      <c r="T236">
        <v>110</v>
      </c>
      <c r="U236">
        <v>813110</v>
      </c>
      <c r="V236" t="s">
        <v>120</v>
      </c>
      <c r="X236" t="s">
        <v>840</v>
      </c>
      <c r="Y236" t="s">
        <v>841</v>
      </c>
      <c r="Z236" t="s">
        <v>842</v>
      </c>
      <c r="AA236" t="s">
        <v>843</v>
      </c>
      <c r="AB236" t="s">
        <v>839</v>
      </c>
      <c r="AC236" t="s">
        <v>153</v>
      </c>
      <c r="AD236" t="s">
        <v>115</v>
      </c>
      <c r="AE236" t="s">
        <v>117</v>
      </c>
      <c r="AF236" s="4">
        <v>96950</v>
      </c>
      <c r="AG236" t="s">
        <v>118</v>
      </c>
      <c r="AI236" s="5">
        <v>16702343000</v>
      </c>
      <c r="AJ236">
        <v>110</v>
      </c>
      <c r="AK236" t="s">
        <v>845</v>
      </c>
      <c r="BC236" t="str">
        <f>"13-2011.01"</f>
        <v>13-2011.01</v>
      </c>
      <c r="BD236" t="s">
        <v>1781</v>
      </c>
      <c r="BE236" t="s">
        <v>3277</v>
      </c>
      <c r="BF236" t="s">
        <v>3278</v>
      </c>
      <c r="BG236">
        <v>1</v>
      </c>
      <c r="BH236">
        <v>1</v>
      </c>
      <c r="BI236" s="1">
        <v>44470</v>
      </c>
      <c r="BJ236" s="1">
        <v>45565</v>
      </c>
      <c r="BK236" s="1">
        <v>44504</v>
      </c>
      <c r="BL236" s="1">
        <v>45565</v>
      </c>
      <c r="BM236">
        <v>40</v>
      </c>
      <c r="BN236">
        <v>0</v>
      </c>
      <c r="BO236">
        <v>8</v>
      </c>
      <c r="BP236">
        <v>8</v>
      </c>
      <c r="BQ236">
        <v>8</v>
      </c>
      <c r="BR236">
        <v>8</v>
      </c>
      <c r="BS236">
        <v>8</v>
      </c>
      <c r="BT236">
        <v>0</v>
      </c>
      <c r="BU236" t="str">
        <f t="shared" si="4"/>
        <v>8:00 AM</v>
      </c>
      <c r="BV236" t="str">
        <f t="shared" ref="BV236:BV242" si="5">"5:00 PM"</f>
        <v>5:00 PM</v>
      </c>
      <c r="BW236" t="s">
        <v>504</v>
      </c>
      <c r="BX236">
        <v>0</v>
      </c>
      <c r="BY236">
        <v>48</v>
      </c>
      <c r="BZ236" t="s">
        <v>111</v>
      </c>
      <c r="CB236" t="s">
        <v>3279</v>
      </c>
      <c r="CC236" t="s">
        <v>837</v>
      </c>
      <c r="CD236" t="s">
        <v>3280</v>
      </c>
      <c r="CE236" t="s">
        <v>115</v>
      </c>
      <c r="CF236" t="s">
        <v>117</v>
      </c>
      <c r="CG236" s="4">
        <v>96950</v>
      </c>
      <c r="CH236" s="3">
        <v>14.85</v>
      </c>
      <c r="CI236" s="3">
        <v>14.85</v>
      </c>
      <c r="CJ236" s="3">
        <v>22.75</v>
      </c>
      <c r="CK236" s="3">
        <v>22.75</v>
      </c>
      <c r="CL236" t="s">
        <v>131</v>
      </c>
      <c r="CM236" t="s">
        <v>838</v>
      </c>
      <c r="CN236" t="s">
        <v>132</v>
      </c>
      <c r="CP236" t="s">
        <v>111</v>
      </c>
      <c r="CQ236" t="s">
        <v>133</v>
      </c>
      <c r="CR236" t="s">
        <v>111</v>
      </c>
      <c r="CS236" t="s">
        <v>133</v>
      </c>
      <c r="CT236" t="s">
        <v>134</v>
      </c>
      <c r="CU236" t="s">
        <v>134</v>
      </c>
      <c r="CV236" t="s">
        <v>134</v>
      </c>
      <c r="CW236" t="s">
        <v>3281</v>
      </c>
      <c r="CX236" s="5">
        <v>16702343000</v>
      </c>
      <c r="CY236" t="s">
        <v>3282</v>
      </c>
      <c r="CZ236" t="s">
        <v>852</v>
      </c>
      <c r="DA236" t="s">
        <v>133</v>
      </c>
      <c r="DB236" t="s">
        <v>111</v>
      </c>
    </row>
    <row r="237" spans="1:111" ht="15" customHeight="1" x14ac:dyDescent="0.35">
      <c r="A237" t="s">
        <v>707</v>
      </c>
      <c r="B237" t="s">
        <v>137</v>
      </c>
      <c r="C237" s="1">
        <v>44448.912863078702</v>
      </c>
      <c r="D237" s="1">
        <v>44504</v>
      </c>
      <c r="E237" t="s">
        <v>110</v>
      </c>
      <c r="G237" t="s">
        <v>111</v>
      </c>
      <c r="H237" t="s">
        <v>111</v>
      </c>
      <c r="I237" t="s">
        <v>111</v>
      </c>
      <c r="J237" t="s">
        <v>708</v>
      </c>
      <c r="K237" t="s">
        <v>709</v>
      </c>
      <c r="L237" t="s">
        <v>710</v>
      </c>
      <c r="M237" t="s">
        <v>711</v>
      </c>
      <c r="N237" t="s">
        <v>140</v>
      </c>
      <c r="O237" t="s">
        <v>117</v>
      </c>
      <c r="P237" s="4">
        <v>96950</v>
      </c>
      <c r="Q237" t="s">
        <v>118</v>
      </c>
      <c r="R237" t="s">
        <v>164</v>
      </c>
      <c r="S237" s="5">
        <v>16702881593</v>
      </c>
      <c r="U237">
        <v>23822</v>
      </c>
      <c r="V237" t="s">
        <v>120</v>
      </c>
      <c r="X237" t="s">
        <v>712</v>
      </c>
      <c r="Y237" t="s">
        <v>713</v>
      </c>
      <c r="AA237" t="s">
        <v>168</v>
      </c>
      <c r="AB237" t="s">
        <v>710</v>
      </c>
      <c r="AC237" t="s">
        <v>711</v>
      </c>
      <c r="AD237" t="s">
        <v>140</v>
      </c>
      <c r="AE237" t="s">
        <v>117</v>
      </c>
      <c r="AF237" s="4">
        <v>96950</v>
      </c>
      <c r="AG237" t="s">
        <v>118</v>
      </c>
      <c r="AH237" t="s">
        <v>164</v>
      </c>
      <c r="AI237" s="5">
        <v>16702881593</v>
      </c>
      <c r="AK237" t="s">
        <v>714</v>
      </c>
      <c r="BC237" t="str">
        <f>"49-9021.01"</f>
        <v>49-9021.01</v>
      </c>
      <c r="BD237" t="s">
        <v>715</v>
      </c>
      <c r="BE237" t="s">
        <v>716</v>
      </c>
      <c r="BF237" t="s">
        <v>717</v>
      </c>
      <c r="BG237">
        <v>2</v>
      </c>
      <c r="BH237">
        <v>2</v>
      </c>
      <c r="BI237" s="1">
        <v>44561</v>
      </c>
      <c r="BJ237" s="1">
        <v>44925</v>
      </c>
      <c r="BK237" s="1">
        <v>44561</v>
      </c>
      <c r="BL237" s="1">
        <v>44925</v>
      </c>
      <c r="BM237">
        <v>35</v>
      </c>
      <c r="BN237">
        <v>0</v>
      </c>
      <c r="BO237">
        <v>7</v>
      </c>
      <c r="BP237">
        <v>7</v>
      </c>
      <c r="BQ237">
        <v>7</v>
      </c>
      <c r="BR237">
        <v>7</v>
      </c>
      <c r="BS237">
        <v>7</v>
      </c>
      <c r="BT237">
        <v>0</v>
      </c>
      <c r="BU237" t="str">
        <f t="shared" si="4"/>
        <v>8:00 AM</v>
      </c>
      <c r="BV237" t="str">
        <f t="shared" si="5"/>
        <v>5:00 PM</v>
      </c>
      <c r="BW237" t="s">
        <v>153</v>
      </c>
      <c r="BX237">
        <v>0</v>
      </c>
      <c r="BY237">
        <v>12</v>
      </c>
      <c r="BZ237" t="s">
        <v>111</v>
      </c>
      <c r="CB237" t="s">
        <v>164</v>
      </c>
      <c r="CC237" t="s">
        <v>718</v>
      </c>
      <c r="CD237" t="s">
        <v>719</v>
      </c>
      <c r="CE237" t="s">
        <v>140</v>
      </c>
      <c r="CF237" t="s">
        <v>117</v>
      </c>
      <c r="CG237" s="4">
        <v>96950</v>
      </c>
      <c r="CH237" s="3">
        <v>9.17</v>
      </c>
      <c r="CI237" s="3">
        <v>9.17</v>
      </c>
      <c r="CJ237" s="3">
        <v>13.76</v>
      </c>
      <c r="CK237" s="3">
        <v>13.76</v>
      </c>
      <c r="CL237" t="s">
        <v>131</v>
      </c>
      <c r="CM237" t="s">
        <v>164</v>
      </c>
      <c r="CN237" t="s">
        <v>132</v>
      </c>
      <c r="CP237" t="s">
        <v>111</v>
      </c>
      <c r="CQ237" t="s">
        <v>133</v>
      </c>
      <c r="CR237" t="s">
        <v>111</v>
      </c>
      <c r="CS237" t="s">
        <v>133</v>
      </c>
      <c r="CT237" t="s">
        <v>134</v>
      </c>
      <c r="CU237" t="s">
        <v>133</v>
      </c>
      <c r="CV237" t="s">
        <v>134</v>
      </c>
      <c r="CW237" t="s">
        <v>164</v>
      </c>
      <c r="CX237" s="5">
        <v>16702881593</v>
      </c>
      <c r="CY237" t="s">
        <v>714</v>
      </c>
      <c r="CZ237" t="s">
        <v>358</v>
      </c>
      <c r="DA237" t="s">
        <v>133</v>
      </c>
      <c r="DB237" t="s">
        <v>111</v>
      </c>
    </row>
    <row r="238" spans="1:111" ht="15" customHeight="1" x14ac:dyDescent="0.35">
      <c r="A238" t="s">
        <v>1787</v>
      </c>
      <c r="B238" t="s">
        <v>137</v>
      </c>
      <c r="C238" s="1">
        <v>44474.893392939812</v>
      </c>
      <c r="D238" s="1">
        <v>44504</v>
      </c>
      <c r="E238" t="s">
        <v>199</v>
      </c>
      <c r="F238" s="1">
        <v>44591.791666666664</v>
      </c>
      <c r="G238" t="s">
        <v>111</v>
      </c>
      <c r="H238" t="s">
        <v>111</v>
      </c>
      <c r="I238" t="s">
        <v>111</v>
      </c>
      <c r="J238" t="s">
        <v>1496</v>
      </c>
      <c r="K238" t="s">
        <v>134</v>
      </c>
      <c r="L238" t="s">
        <v>1497</v>
      </c>
      <c r="M238" t="s">
        <v>1498</v>
      </c>
      <c r="N238" t="s">
        <v>1362</v>
      </c>
      <c r="O238" t="s">
        <v>117</v>
      </c>
      <c r="P238" s="4">
        <v>96952</v>
      </c>
      <c r="Q238" t="s">
        <v>118</v>
      </c>
      <c r="R238" t="s">
        <v>134</v>
      </c>
      <c r="S238" s="5">
        <v>16704339989</v>
      </c>
      <c r="U238">
        <v>481111</v>
      </c>
      <c r="V238" t="s">
        <v>120</v>
      </c>
      <c r="X238" t="s">
        <v>1788</v>
      </c>
      <c r="Y238" t="s">
        <v>1500</v>
      </c>
      <c r="Z238" t="s">
        <v>1501</v>
      </c>
      <c r="AA238" t="s">
        <v>606</v>
      </c>
      <c r="AB238" t="s">
        <v>1789</v>
      </c>
      <c r="AC238" t="s">
        <v>1498</v>
      </c>
      <c r="AD238" t="s">
        <v>1362</v>
      </c>
      <c r="AE238" t="s">
        <v>117</v>
      </c>
      <c r="AF238" s="4">
        <v>96952</v>
      </c>
      <c r="AG238" t="s">
        <v>118</v>
      </c>
      <c r="AH238" t="s">
        <v>134</v>
      </c>
      <c r="AI238" s="5">
        <v>16704339989</v>
      </c>
      <c r="AK238" t="s">
        <v>1502</v>
      </c>
      <c r="BC238" t="str">
        <f>"49-3011.00"</f>
        <v>49-3011.00</v>
      </c>
      <c r="BD238" t="s">
        <v>1790</v>
      </c>
      <c r="BE238" t="s">
        <v>1791</v>
      </c>
      <c r="BF238" t="s">
        <v>1792</v>
      </c>
      <c r="BG238">
        <v>2</v>
      </c>
      <c r="BH238">
        <v>2</v>
      </c>
      <c r="BI238" s="1">
        <v>44593</v>
      </c>
      <c r="BJ238" s="1">
        <v>44957</v>
      </c>
      <c r="BK238" s="1">
        <v>44593</v>
      </c>
      <c r="BL238" s="1">
        <v>44957</v>
      </c>
      <c r="BM238">
        <v>40</v>
      </c>
      <c r="BN238">
        <v>0</v>
      </c>
      <c r="BO238">
        <v>8</v>
      </c>
      <c r="BP238">
        <v>8</v>
      </c>
      <c r="BQ238">
        <v>8</v>
      </c>
      <c r="BR238">
        <v>8</v>
      </c>
      <c r="BS238">
        <v>8</v>
      </c>
      <c r="BT238">
        <v>0</v>
      </c>
      <c r="BU238" t="str">
        <f t="shared" si="4"/>
        <v>8:00 AM</v>
      </c>
      <c r="BV238" t="str">
        <f t="shared" si="5"/>
        <v>5:00 PM</v>
      </c>
      <c r="BW238" t="s">
        <v>150</v>
      </c>
      <c r="BX238">
        <v>0</v>
      </c>
      <c r="BY238">
        <v>0</v>
      </c>
      <c r="BZ238" t="s">
        <v>111</v>
      </c>
      <c r="CB238" s="2" t="s">
        <v>1793</v>
      </c>
      <c r="CC238" t="s">
        <v>1497</v>
      </c>
      <c r="CD238" t="s">
        <v>1498</v>
      </c>
      <c r="CE238" t="s">
        <v>1362</v>
      </c>
      <c r="CF238" t="s">
        <v>117</v>
      </c>
      <c r="CG238" s="4">
        <v>96952</v>
      </c>
      <c r="CH238" s="3">
        <v>10.1</v>
      </c>
      <c r="CI238" s="3">
        <v>15.63</v>
      </c>
      <c r="CJ238" s="3">
        <v>0</v>
      </c>
      <c r="CK238" s="3">
        <v>0</v>
      </c>
      <c r="CL238" t="s">
        <v>131</v>
      </c>
      <c r="CN238" t="s">
        <v>132</v>
      </c>
      <c r="CP238" t="s">
        <v>111</v>
      </c>
      <c r="CQ238" t="s">
        <v>133</v>
      </c>
      <c r="CR238" t="s">
        <v>111</v>
      </c>
      <c r="CS238" t="s">
        <v>111</v>
      </c>
      <c r="CT238" t="s">
        <v>133</v>
      </c>
      <c r="CU238" t="s">
        <v>133</v>
      </c>
      <c r="CV238" t="s">
        <v>134</v>
      </c>
      <c r="CW238" t="s">
        <v>1505</v>
      </c>
      <c r="CX238" s="5">
        <v>16704339989</v>
      </c>
      <c r="CY238" t="s">
        <v>1794</v>
      </c>
      <c r="CZ238" t="s">
        <v>1507</v>
      </c>
      <c r="DA238" t="s">
        <v>133</v>
      </c>
      <c r="DB238" t="s">
        <v>111</v>
      </c>
    </row>
    <row r="239" spans="1:111" ht="15" customHeight="1" x14ac:dyDescent="0.35">
      <c r="A239" t="s">
        <v>3397</v>
      </c>
      <c r="B239" t="s">
        <v>159</v>
      </c>
      <c r="C239" s="1">
        <v>44441.884941782409</v>
      </c>
      <c r="D239" s="1">
        <v>44504</v>
      </c>
      <c r="E239" t="s">
        <v>199</v>
      </c>
      <c r="F239" s="1">
        <v>44560.791666666664</v>
      </c>
      <c r="G239" t="s">
        <v>111</v>
      </c>
      <c r="H239" t="s">
        <v>111</v>
      </c>
      <c r="I239" t="s">
        <v>111</v>
      </c>
      <c r="J239" t="s">
        <v>3205</v>
      </c>
      <c r="L239" t="s">
        <v>1305</v>
      </c>
      <c r="M239" t="s">
        <v>1306</v>
      </c>
      <c r="N239" t="s">
        <v>115</v>
      </c>
      <c r="O239" t="s">
        <v>117</v>
      </c>
      <c r="P239" s="4">
        <v>96950</v>
      </c>
      <c r="Q239" t="s">
        <v>118</v>
      </c>
      <c r="S239" s="5">
        <v>16702346552</v>
      </c>
      <c r="U239">
        <v>54137</v>
      </c>
      <c r="V239" t="s">
        <v>120</v>
      </c>
      <c r="X239" t="s">
        <v>1307</v>
      </c>
      <c r="Y239" t="s">
        <v>1308</v>
      </c>
      <c r="Z239" t="s">
        <v>1309</v>
      </c>
      <c r="AA239" t="s">
        <v>1310</v>
      </c>
      <c r="AB239" t="s">
        <v>1305</v>
      </c>
      <c r="AC239" t="s">
        <v>3207</v>
      </c>
      <c r="AD239" t="s">
        <v>115</v>
      </c>
      <c r="AE239" t="s">
        <v>117</v>
      </c>
      <c r="AF239" s="4">
        <v>96950</v>
      </c>
      <c r="AG239" t="s">
        <v>118</v>
      </c>
      <c r="AI239" s="5">
        <v>16702346552</v>
      </c>
      <c r="AK239" t="s">
        <v>3208</v>
      </c>
      <c r="BC239" t="str">
        <f>"17-3031.01"</f>
        <v>17-3031.01</v>
      </c>
      <c r="BD239" t="s">
        <v>3209</v>
      </c>
      <c r="BE239" t="s">
        <v>3210</v>
      </c>
      <c r="BF239" t="s">
        <v>3211</v>
      </c>
      <c r="BG239">
        <v>2</v>
      </c>
      <c r="BI239" s="1">
        <v>44562</v>
      </c>
      <c r="BJ239" s="1">
        <v>44926</v>
      </c>
      <c r="BM239">
        <v>40</v>
      </c>
      <c r="BN239">
        <v>0</v>
      </c>
      <c r="BO239">
        <v>8</v>
      </c>
      <c r="BP239">
        <v>8</v>
      </c>
      <c r="BQ239">
        <v>8</v>
      </c>
      <c r="BR239">
        <v>8</v>
      </c>
      <c r="BS239">
        <v>8</v>
      </c>
      <c r="BT239">
        <v>0</v>
      </c>
      <c r="BU239" t="str">
        <f t="shared" si="4"/>
        <v>8:00 AM</v>
      </c>
      <c r="BV239" t="str">
        <f t="shared" si="5"/>
        <v>5:00 PM</v>
      </c>
      <c r="BW239" t="s">
        <v>129</v>
      </c>
      <c r="BX239">
        <v>0</v>
      </c>
      <c r="BY239">
        <v>24</v>
      </c>
      <c r="BZ239" t="s">
        <v>111</v>
      </c>
      <c r="CB239" s="2" t="s">
        <v>3398</v>
      </c>
      <c r="CC239" t="s">
        <v>1316</v>
      </c>
      <c r="CE239" t="s">
        <v>115</v>
      </c>
      <c r="CF239" t="s">
        <v>117</v>
      </c>
      <c r="CG239" s="4">
        <v>96950</v>
      </c>
      <c r="CH239" s="3">
        <v>16.329999999999998</v>
      </c>
      <c r="CI239" s="3">
        <v>16.329999999999998</v>
      </c>
      <c r="CJ239" s="3">
        <v>0</v>
      </c>
      <c r="CK239" s="3">
        <v>0</v>
      </c>
      <c r="CL239" t="s">
        <v>131</v>
      </c>
      <c r="CN239" t="s">
        <v>132</v>
      </c>
      <c r="CP239" t="s">
        <v>111</v>
      </c>
      <c r="CQ239" t="s">
        <v>133</v>
      </c>
      <c r="CR239" t="s">
        <v>111</v>
      </c>
      <c r="CS239" t="s">
        <v>111</v>
      </c>
      <c r="CT239" t="s">
        <v>134</v>
      </c>
      <c r="CU239" t="s">
        <v>133</v>
      </c>
      <c r="CV239" t="s">
        <v>134</v>
      </c>
      <c r="CW239" t="s">
        <v>3399</v>
      </c>
      <c r="CX239" s="5">
        <v>16702346552</v>
      </c>
      <c r="CY239" t="s">
        <v>3208</v>
      </c>
      <c r="CZ239" t="s">
        <v>134</v>
      </c>
      <c r="DA239" t="s">
        <v>133</v>
      </c>
      <c r="DB239" t="s">
        <v>111</v>
      </c>
    </row>
    <row r="240" spans="1:111" ht="15" customHeight="1" x14ac:dyDescent="0.35">
      <c r="A240" t="s">
        <v>3244</v>
      </c>
      <c r="B240" t="s">
        <v>109</v>
      </c>
      <c r="C240" s="1">
        <v>44496.329355439811</v>
      </c>
      <c r="D240" s="1">
        <v>44504</v>
      </c>
      <c r="E240" t="s">
        <v>110</v>
      </c>
      <c r="G240" t="s">
        <v>133</v>
      </c>
      <c r="H240" t="s">
        <v>111</v>
      </c>
      <c r="I240" t="s">
        <v>111</v>
      </c>
      <c r="J240" t="s">
        <v>261</v>
      </c>
      <c r="L240" t="s">
        <v>262</v>
      </c>
      <c r="M240" t="s">
        <v>263</v>
      </c>
      <c r="N240" t="s">
        <v>140</v>
      </c>
      <c r="O240" t="s">
        <v>117</v>
      </c>
      <c r="P240" s="4">
        <v>96950</v>
      </c>
      <c r="Q240" t="s">
        <v>118</v>
      </c>
      <c r="R240" t="s">
        <v>140</v>
      </c>
      <c r="S240" s="5">
        <v>16705887746</v>
      </c>
      <c r="T240">
        <v>0</v>
      </c>
      <c r="U240">
        <v>236220</v>
      </c>
      <c r="V240" t="s">
        <v>120</v>
      </c>
      <c r="X240" t="s">
        <v>264</v>
      </c>
      <c r="Y240" t="s">
        <v>265</v>
      </c>
      <c r="AA240" t="s">
        <v>266</v>
      </c>
      <c r="AB240" t="s">
        <v>262</v>
      </c>
      <c r="AC240" t="s">
        <v>267</v>
      </c>
      <c r="AD240" t="s">
        <v>140</v>
      </c>
      <c r="AE240" t="s">
        <v>117</v>
      </c>
      <c r="AF240" s="4">
        <v>96950</v>
      </c>
      <c r="AG240" t="s">
        <v>118</v>
      </c>
      <c r="AH240" t="s">
        <v>140</v>
      </c>
      <c r="AI240" s="5">
        <v>16717773710</v>
      </c>
      <c r="AK240" t="s">
        <v>268</v>
      </c>
      <c r="BC240" t="str">
        <f>"47-2031.00"</f>
        <v>47-2031.00</v>
      </c>
      <c r="BD240" t="s">
        <v>269</v>
      </c>
      <c r="BE240" t="s">
        <v>270</v>
      </c>
      <c r="BF240" t="s">
        <v>271</v>
      </c>
      <c r="BG240">
        <v>15</v>
      </c>
      <c r="BI240" s="1">
        <v>44510</v>
      </c>
      <c r="BJ240" s="1">
        <v>45565</v>
      </c>
      <c r="BM240">
        <v>40</v>
      </c>
      <c r="BN240">
        <v>0</v>
      </c>
      <c r="BO240">
        <v>8</v>
      </c>
      <c r="BP240">
        <v>8</v>
      </c>
      <c r="BQ240">
        <v>8</v>
      </c>
      <c r="BR240">
        <v>8</v>
      </c>
      <c r="BS240">
        <v>8</v>
      </c>
      <c r="BT240">
        <v>0</v>
      </c>
      <c r="BU240" t="str">
        <f t="shared" si="4"/>
        <v>8:00 AM</v>
      </c>
      <c r="BV240" t="str">
        <f t="shared" si="5"/>
        <v>5:00 PM</v>
      </c>
      <c r="BW240" t="s">
        <v>150</v>
      </c>
      <c r="BX240">
        <v>0</v>
      </c>
      <c r="BY240">
        <v>12</v>
      </c>
      <c r="BZ240" t="s">
        <v>111</v>
      </c>
      <c r="CB240" t="s">
        <v>272</v>
      </c>
      <c r="CC240" t="s">
        <v>262</v>
      </c>
      <c r="CD240" t="s">
        <v>267</v>
      </c>
      <c r="CE240" t="s">
        <v>140</v>
      </c>
      <c r="CF240" t="s">
        <v>117</v>
      </c>
      <c r="CG240" s="4">
        <v>96950</v>
      </c>
      <c r="CH240" s="3">
        <v>15.63</v>
      </c>
      <c r="CI240" s="3">
        <v>15.63</v>
      </c>
      <c r="CJ240" s="3">
        <v>23.45</v>
      </c>
      <c r="CK240" s="3">
        <v>23.45</v>
      </c>
      <c r="CL240" t="s">
        <v>131</v>
      </c>
      <c r="CN240" t="s">
        <v>132</v>
      </c>
      <c r="CP240" t="s">
        <v>111</v>
      </c>
      <c r="CQ240" t="s">
        <v>133</v>
      </c>
      <c r="CR240" t="s">
        <v>133</v>
      </c>
      <c r="CS240" t="s">
        <v>133</v>
      </c>
      <c r="CT240" t="s">
        <v>134</v>
      </c>
      <c r="CU240" t="s">
        <v>133</v>
      </c>
      <c r="CV240" t="s">
        <v>134</v>
      </c>
      <c r="CW240" t="s">
        <v>273</v>
      </c>
      <c r="CX240" s="5">
        <v>16717773710</v>
      </c>
      <c r="CY240" t="s">
        <v>268</v>
      </c>
      <c r="CZ240" t="s">
        <v>247</v>
      </c>
      <c r="DA240" t="s">
        <v>133</v>
      </c>
      <c r="DB240" t="s">
        <v>111</v>
      </c>
    </row>
    <row r="241" spans="1:106" ht="15" customHeight="1" x14ac:dyDescent="0.35">
      <c r="A241" t="s">
        <v>3959</v>
      </c>
      <c r="B241" t="s">
        <v>137</v>
      </c>
      <c r="C241" s="1">
        <v>44433.116138657409</v>
      </c>
      <c r="D241" s="1">
        <v>44505</v>
      </c>
      <c r="E241" t="s">
        <v>110</v>
      </c>
      <c r="G241" t="s">
        <v>111</v>
      </c>
      <c r="H241" t="s">
        <v>111</v>
      </c>
      <c r="I241" t="s">
        <v>111</v>
      </c>
      <c r="J241" t="s">
        <v>1872</v>
      </c>
      <c r="L241" t="s">
        <v>829</v>
      </c>
      <c r="N241" t="s">
        <v>407</v>
      </c>
      <c r="O241" t="s">
        <v>117</v>
      </c>
      <c r="P241" s="4">
        <v>96950</v>
      </c>
      <c r="Q241" t="s">
        <v>118</v>
      </c>
      <c r="S241" s="5">
        <v>16702331199</v>
      </c>
      <c r="U241">
        <v>5323</v>
      </c>
      <c r="V241" t="s">
        <v>120</v>
      </c>
      <c r="X241" t="s">
        <v>724</v>
      </c>
      <c r="Y241" t="s">
        <v>725</v>
      </c>
      <c r="Z241" t="s">
        <v>726</v>
      </c>
      <c r="AA241" t="s">
        <v>168</v>
      </c>
      <c r="AB241" t="s">
        <v>829</v>
      </c>
      <c r="AD241" t="s">
        <v>407</v>
      </c>
      <c r="AE241" t="s">
        <v>117</v>
      </c>
      <c r="AF241" s="4">
        <v>96950</v>
      </c>
      <c r="AG241" t="s">
        <v>118</v>
      </c>
      <c r="AI241" s="5">
        <v>16702331199</v>
      </c>
      <c r="AK241" t="s">
        <v>727</v>
      </c>
      <c r="BC241" t="str">
        <f>"17-3022.00"</f>
        <v>17-3022.00</v>
      </c>
      <c r="BD241" t="s">
        <v>406</v>
      </c>
      <c r="BE241" t="s">
        <v>3960</v>
      </c>
      <c r="BF241" t="s">
        <v>3961</v>
      </c>
      <c r="BG241">
        <v>1</v>
      </c>
      <c r="BH241">
        <v>1</v>
      </c>
      <c r="BI241" s="1">
        <v>44470</v>
      </c>
      <c r="BJ241" s="1">
        <v>44834</v>
      </c>
      <c r="BK241" s="1">
        <v>44505</v>
      </c>
      <c r="BL241" s="1">
        <v>44834</v>
      </c>
      <c r="BM241">
        <v>40</v>
      </c>
      <c r="BN241">
        <v>0</v>
      </c>
      <c r="BO241">
        <v>8</v>
      </c>
      <c r="BP241">
        <v>8</v>
      </c>
      <c r="BQ241">
        <v>8</v>
      </c>
      <c r="BR241">
        <v>8</v>
      </c>
      <c r="BS241">
        <v>8</v>
      </c>
      <c r="BT241">
        <v>0</v>
      </c>
      <c r="BU241" t="str">
        <f t="shared" si="4"/>
        <v>8:00 AM</v>
      </c>
      <c r="BV241" t="str">
        <f t="shared" si="5"/>
        <v>5:00 PM</v>
      </c>
      <c r="BW241" t="s">
        <v>129</v>
      </c>
      <c r="BX241">
        <v>0</v>
      </c>
      <c r="BY241">
        <v>24</v>
      </c>
      <c r="BZ241" t="s">
        <v>111</v>
      </c>
      <c r="CB241" s="2" t="s">
        <v>3962</v>
      </c>
      <c r="CC241" t="s">
        <v>3963</v>
      </c>
      <c r="CE241" t="s">
        <v>407</v>
      </c>
      <c r="CF241" t="s">
        <v>117</v>
      </c>
      <c r="CG241" s="4">
        <v>96950</v>
      </c>
      <c r="CH241" s="3">
        <v>16.329999999999998</v>
      </c>
      <c r="CI241" s="3">
        <v>16.329999999999998</v>
      </c>
      <c r="CJ241" s="3">
        <v>24.49</v>
      </c>
      <c r="CK241" s="3">
        <v>24.49</v>
      </c>
      <c r="CL241" t="s">
        <v>131</v>
      </c>
      <c r="CM241" t="s">
        <v>134</v>
      </c>
      <c r="CN241" t="s">
        <v>132</v>
      </c>
      <c r="CP241" t="s">
        <v>111</v>
      </c>
      <c r="CQ241" t="s">
        <v>133</v>
      </c>
      <c r="CR241" t="s">
        <v>133</v>
      </c>
      <c r="CS241" t="s">
        <v>133</v>
      </c>
      <c r="CT241" t="s">
        <v>134</v>
      </c>
      <c r="CU241" t="s">
        <v>133</v>
      </c>
      <c r="CV241" t="s">
        <v>133</v>
      </c>
      <c r="CW241" t="s">
        <v>134</v>
      </c>
      <c r="CX241" s="5">
        <v>16702331199</v>
      </c>
      <c r="CY241" t="s">
        <v>727</v>
      </c>
      <c r="CZ241" t="s">
        <v>119</v>
      </c>
      <c r="DA241" t="s">
        <v>133</v>
      </c>
      <c r="DB241" t="s">
        <v>111</v>
      </c>
    </row>
    <row r="242" spans="1:106" ht="15" customHeight="1" x14ac:dyDescent="0.35">
      <c r="A242" t="s">
        <v>2289</v>
      </c>
      <c r="B242" t="s">
        <v>137</v>
      </c>
      <c r="C242" s="1">
        <v>44455.912702546295</v>
      </c>
      <c r="D242" s="1">
        <v>44505</v>
      </c>
      <c r="E242" t="s">
        <v>110</v>
      </c>
      <c r="G242" t="s">
        <v>111</v>
      </c>
      <c r="H242" t="s">
        <v>133</v>
      </c>
      <c r="I242" t="s">
        <v>111</v>
      </c>
      <c r="J242" t="s">
        <v>2290</v>
      </c>
      <c r="K242" t="s">
        <v>2291</v>
      </c>
      <c r="L242" t="s">
        <v>2292</v>
      </c>
      <c r="M242" t="s">
        <v>2293</v>
      </c>
      <c r="N242" t="s">
        <v>140</v>
      </c>
      <c r="O242" t="s">
        <v>117</v>
      </c>
      <c r="P242" s="4">
        <v>96950</v>
      </c>
      <c r="Q242" t="s">
        <v>118</v>
      </c>
      <c r="S242" s="5">
        <v>16702340441</v>
      </c>
      <c r="U242">
        <v>236116</v>
      </c>
      <c r="V242" t="s">
        <v>120</v>
      </c>
      <c r="X242" t="s">
        <v>1198</v>
      </c>
      <c r="Y242" t="s">
        <v>1199</v>
      </c>
      <c r="Z242" t="s">
        <v>625</v>
      </c>
      <c r="AA242" t="s">
        <v>351</v>
      </c>
      <c r="AB242" t="s">
        <v>1196</v>
      </c>
      <c r="AC242" t="s">
        <v>2294</v>
      </c>
      <c r="AD242" t="s">
        <v>140</v>
      </c>
      <c r="AE242" t="s">
        <v>117</v>
      </c>
      <c r="AF242" s="4">
        <v>96950</v>
      </c>
      <c r="AG242" t="s">
        <v>118</v>
      </c>
      <c r="AI242" s="5">
        <v>16702349011</v>
      </c>
      <c r="AK242" t="s">
        <v>1046</v>
      </c>
      <c r="BC242" t="str">
        <f>"49-9071.00"</f>
        <v>49-9071.00</v>
      </c>
      <c r="BD242" t="s">
        <v>147</v>
      </c>
      <c r="BE242" t="s">
        <v>2295</v>
      </c>
      <c r="BF242" t="s">
        <v>1671</v>
      </c>
      <c r="BG242">
        <v>10</v>
      </c>
      <c r="BH242">
        <v>10</v>
      </c>
      <c r="BI242" s="1">
        <v>44519</v>
      </c>
      <c r="BJ242" s="1">
        <v>44883</v>
      </c>
      <c r="BK242" s="1">
        <v>44519</v>
      </c>
      <c r="BL242" s="1">
        <v>44883</v>
      </c>
      <c r="BM242">
        <v>40</v>
      </c>
      <c r="BN242">
        <v>0</v>
      </c>
      <c r="BO242">
        <v>8</v>
      </c>
      <c r="BP242">
        <v>8</v>
      </c>
      <c r="BQ242">
        <v>8</v>
      </c>
      <c r="BR242">
        <v>8</v>
      </c>
      <c r="BS242">
        <v>8</v>
      </c>
      <c r="BT242">
        <v>0</v>
      </c>
      <c r="BU242" t="str">
        <f t="shared" si="4"/>
        <v>8:00 AM</v>
      </c>
      <c r="BV242" t="str">
        <f t="shared" si="5"/>
        <v>5:00 PM</v>
      </c>
      <c r="BW242" t="s">
        <v>150</v>
      </c>
      <c r="BX242">
        <v>0</v>
      </c>
      <c r="BY242">
        <v>12</v>
      </c>
      <c r="BZ242" t="s">
        <v>111</v>
      </c>
      <c r="CB242" s="2" t="s">
        <v>2296</v>
      </c>
      <c r="CC242" t="s">
        <v>2293</v>
      </c>
      <c r="CD242" t="s">
        <v>2297</v>
      </c>
      <c r="CE242" t="s">
        <v>140</v>
      </c>
      <c r="CF242" t="s">
        <v>117</v>
      </c>
      <c r="CG242" s="4">
        <v>96950</v>
      </c>
      <c r="CH242" s="3">
        <v>8.7200000000000006</v>
      </c>
      <c r="CI242" s="3">
        <v>8.7200000000000006</v>
      </c>
      <c r="CJ242" s="3">
        <v>13.08</v>
      </c>
      <c r="CK242" s="3">
        <v>13.08</v>
      </c>
      <c r="CL242" t="s">
        <v>131</v>
      </c>
      <c r="CM242" t="s">
        <v>2298</v>
      </c>
      <c r="CN242" t="s">
        <v>132</v>
      </c>
      <c r="CP242" t="s">
        <v>111</v>
      </c>
      <c r="CQ242" t="s">
        <v>133</v>
      </c>
      <c r="CR242" t="s">
        <v>133</v>
      </c>
      <c r="CS242" t="s">
        <v>133</v>
      </c>
      <c r="CT242" t="s">
        <v>134</v>
      </c>
      <c r="CU242" t="s">
        <v>133</v>
      </c>
      <c r="CV242" t="s">
        <v>134</v>
      </c>
      <c r="CW242" t="s">
        <v>1054</v>
      </c>
      <c r="CX242" s="5">
        <v>16707837461</v>
      </c>
      <c r="CY242" t="s">
        <v>1046</v>
      </c>
      <c r="CZ242" t="s">
        <v>259</v>
      </c>
      <c r="DA242" t="s">
        <v>133</v>
      </c>
      <c r="DB242" t="s">
        <v>111</v>
      </c>
    </row>
    <row r="243" spans="1:106" ht="15" customHeight="1" x14ac:dyDescent="0.35">
      <c r="A243" t="s">
        <v>1112</v>
      </c>
      <c r="B243" t="s">
        <v>159</v>
      </c>
      <c r="C243" s="1">
        <v>44423.464251967591</v>
      </c>
      <c r="D243" s="1">
        <v>44505</v>
      </c>
      <c r="E243" t="s">
        <v>110</v>
      </c>
      <c r="G243" t="s">
        <v>133</v>
      </c>
      <c r="H243" t="s">
        <v>111</v>
      </c>
      <c r="I243" t="s">
        <v>111</v>
      </c>
      <c r="J243" t="s">
        <v>1113</v>
      </c>
      <c r="K243" t="s">
        <v>1113</v>
      </c>
      <c r="L243" t="s">
        <v>1114</v>
      </c>
      <c r="N243" t="s">
        <v>115</v>
      </c>
      <c r="O243" t="s">
        <v>117</v>
      </c>
      <c r="P243" s="4">
        <v>96950</v>
      </c>
      <c r="Q243" t="s">
        <v>118</v>
      </c>
      <c r="S243" s="5">
        <v>16702877375</v>
      </c>
      <c r="U243">
        <v>561520</v>
      </c>
      <c r="V243" t="s">
        <v>120</v>
      </c>
      <c r="X243" t="s">
        <v>1115</v>
      </c>
      <c r="Y243" t="s">
        <v>1116</v>
      </c>
      <c r="Z243" t="s">
        <v>1117</v>
      </c>
      <c r="AA243" t="s">
        <v>1118</v>
      </c>
      <c r="AB243" t="s">
        <v>1119</v>
      </c>
      <c r="AD243" t="s">
        <v>140</v>
      </c>
      <c r="AE243" t="s">
        <v>117</v>
      </c>
      <c r="AF243" s="4">
        <v>96950</v>
      </c>
      <c r="AG243" t="s">
        <v>118</v>
      </c>
      <c r="AI243" s="5">
        <v>16702877375</v>
      </c>
      <c r="AK243" t="s">
        <v>1120</v>
      </c>
      <c r="BC243" t="str">
        <f>"39-7011.00"</f>
        <v>39-7011.00</v>
      </c>
      <c r="BD243" t="s">
        <v>354</v>
      </c>
      <c r="BE243" t="s">
        <v>1121</v>
      </c>
      <c r="BF243" t="s">
        <v>1122</v>
      </c>
      <c r="BG243">
        <v>3</v>
      </c>
      <c r="BI243" s="1">
        <v>44470</v>
      </c>
      <c r="BJ243" s="1">
        <v>45565</v>
      </c>
      <c r="BM243">
        <v>35</v>
      </c>
      <c r="BN243">
        <v>0</v>
      </c>
      <c r="BO243">
        <v>7</v>
      </c>
      <c r="BP243">
        <v>7</v>
      </c>
      <c r="BQ243">
        <v>7</v>
      </c>
      <c r="BR243">
        <v>7</v>
      </c>
      <c r="BS243">
        <v>7</v>
      </c>
      <c r="BT243">
        <v>0</v>
      </c>
      <c r="BU243" t="str">
        <f>"10:00 AM"</f>
        <v>10:00 AM</v>
      </c>
      <c r="BV243" t="str">
        <f>"6:00 PM"</f>
        <v>6:00 PM</v>
      </c>
      <c r="BW243" t="s">
        <v>150</v>
      </c>
      <c r="BX243">
        <v>0</v>
      </c>
      <c r="BY243">
        <v>18</v>
      </c>
      <c r="BZ243" t="s">
        <v>111</v>
      </c>
      <c r="CB243" s="2" t="s">
        <v>1123</v>
      </c>
      <c r="CC243" t="s">
        <v>1124</v>
      </c>
      <c r="CD243" t="s">
        <v>1125</v>
      </c>
      <c r="CE243" t="s">
        <v>140</v>
      </c>
      <c r="CF243" t="s">
        <v>117</v>
      </c>
      <c r="CG243" s="4">
        <v>96950</v>
      </c>
      <c r="CH243" s="3">
        <v>9.85</v>
      </c>
      <c r="CI243" s="3">
        <v>9.85</v>
      </c>
      <c r="CJ243" s="3">
        <v>14.78</v>
      </c>
      <c r="CK243" s="3">
        <v>14.78</v>
      </c>
      <c r="CL243" t="s">
        <v>131</v>
      </c>
      <c r="CM243" t="s">
        <v>153</v>
      </c>
      <c r="CN243" t="s">
        <v>132</v>
      </c>
      <c r="CP243" t="s">
        <v>111</v>
      </c>
      <c r="CQ243" t="s">
        <v>133</v>
      </c>
      <c r="CR243" t="s">
        <v>111</v>
      </c>
      <c r="CS243" t="s">
        <v>133</v>
      </c>
      <c r="CT243" t="s">
        <v>134</v>
      </c>
      <c r="CU243" t="s">
        <v>134</v>
      </c>
      <c r="CV243" t="s">
        <v>134</v>
      </c>
      <c r="CW243" t="s">
        <v>1126</v>
      </c>
      <c r="CX243" s="5">
        <v>16702877375</v>
      </c>
      <c r="CY243" t="s">
        <v>1120</v>
      </c>
      <c r="CZ243" t="s">
        <v>134</v>
      </c>
      <c r="DA243" t="s">
        <v>133</v>
      </c>
      <c r="DB243" t="s">
        <v>111</v>
      </c>
    </row>
    <row r="244" spans="1:106" ht="15" customHeight="1" x14ac:dyDescent="0.35">
      <c r="A244" t="s">
        <v>1599</v>
      </c>
      <c r="B244" t="s">
        <v>109</v>
      </c>
      <c r="C244" s="1">
        <v>44440.927055902779</v>
      </c>
      <c r="D244" s="1">
        <v>44505</v>
      </c>
      <c r="E244" t="s">
        <v>110</v>
      </c>
      <c r="G244" t="s">
        <v>111</v>
      </c>
      <c r="H244" t="s">
        <v>111</v>
      </c>
      <c r="I244" t="s">
        <v>111</v>
      </c>
      <c r="J244" t="s">
        <v>687</v>
      </c>
      <c r="L244" t="s">
        <v>688</v>
      </c>
      <c r="M244" t="s">
        <v>689</v>
      </c>
      <c r="N244" t="s">
        <v>140</v>
      </c>
      <c r="O244" t="s">
        <v>117</v>
      </c>
      <c r="P244" s="4">
        <v>96950</v>
      </c>
      <c r="Q244" t="s">
        <v>118</v>
      </c>
      <c r="R244" t="s">
        <v>690</v>
      </c>
      <c r="S244" s="5">
        <v>16702881463</v>
      </c>
      <c r="U244">
        <v>561320</v>
      </c>
      <c r="V244" t="s">
        <v>120</v>
      </c>
      <c r="X244" t="s">
        <v>691</v>
      </c>
      <c r="Y244" t="s">
        <v>692</v>
      </c>
      <c r="Z244" t="s">
        <v>693</v>
      </c>
      <c r="AA244" t="s">
        <v>338</v>
      </c>
      <c r="AB244" t="s">
        <v>688</v>
      </c>
      <c r="AD244" t="s">
        <v>140</v>
      </c>
      <c r="AE244" t="s">
        <v>117</v>
      </c>
      <c r="AF244" s="4">
        <v>96950</v>
      </c>
      <c r="AG244" t="s">
        <v>118</v>
      </c>
      <c r="AH244" t="s">
        <v>690</v>
      </c>
      <c r="AI244" s="5">
        <v>16702881463</v>
      </c>
      <c r="AK244" t="s">
        <v>694</v>
      </c>
      <c r="BC244" t="str">
        <f>"49-9071.00"</f>
        <v>49-9071.00</v>
      </c>
      <c r="BD244" t="s">
        <v>147</v>
      </c>
      <c r="BE244" t="s">
        <v>695</v>
      </c>
      <c r="BF244" t="s">
        <v>696</v>
      </c>
      <c r="BG244">
        <v>20</v>
      </c>
      <c r="BI244" s="1">
        <v>44470</v>
      </c>
      <c r="BJ244" s="1">
        <v>44834</v>
      </c>
      <c r="BM244">
        <v>35</v>
      </c>
      <c r="BN244">
        <v>0</v>
      </c>
      <c r="BO244">
        <v>7</v>
      </c>
      <c r="BP244">
        <v>7</v>
      </c>
      <c r="BQ244">
        <v>7</v>
      </c>
      <c r="BR244">
        <v>7</v>
      </c>
      <c r="BS244">
        <v>7</v>
      </c>
      <c r="BT244">
        <v>0</v>
      </c>
      <c r="BU244" t="str">
        <f>"9:00 AM"</f>
        <v>9:00 AM</v>
      </c>
      <c r="BV244" t="str">
        <f>"5:00 PM"</f>
        <v>5:00 PM</v>
      </c>
      <c r="BW244" t="s">
        <v>150</v>
      </c>
      <c r="BX244">
        <v>1</v>
      </c>
      <c r="BY244">
        <v>1</v>
      </c>
      <c r="BZ244" t="s">
        <v>111</v>
      </c>
      <c r="CB244" s="2" t="s">
        <v>1600</v>
      </c>
      <c r="CC244" t="s">
        <v>698</v>
      </c>
      <c r="CD244" t="s">
        <v>688</v>
      </c>
      <c r="CE244" t="s">
        <v>140</v>
      </c>
      <c r="CF244" t="s">
        <v>117</v>
      </c>
      <c r="CG244" s="4">
        <v>96950</v>
      </c>
      <c r="CH244" s="3">
        <v>8.7200000000000006</v>
      </c>
      <c r="CI244" s="3">
        <v>8.7200000000000006</v>
      </c>
      <c r="CJ244" s="3">
        <v>13.08</v>
      </c>
      <c r="CK244" s="3">
        <v>13.08</v>
      </c>
      <c r="CL244" t="s">
        <v>131</v>
      </c>
      <c r="CM244" t="s">
        <v>542</v>
      </c>
      <c r="CN244" t="s">
        <v>132</v>
      </c>
      <c r="CP244" t="s">
        <v>111</v>
      </c>
      <c r="CQ244" t="s">
        <v>133</v>
      </c>
      <c r="CR244" t="s">
        <v>133</v>
      </c>
      <c r="CS244" t="s">
        <v>133</v>
      </c>
      <c r="CT244" t="s">
        <v>133</v>
      </c>
      <c r="CU244" t="s">
        <v>133</v>
      </c>
      <c r="CV244" t="s">
        <v>133</v>
      </c>
      <c r="CW244" t="s">
        <v>699</v>
      </c>
      <c r="CX244" s="5">
        <v>16702881463</v>
      </c>
      <c r="CY244" t="s">
        <v>694</v>
      </c>
      <c r="CZ244" t="s">
        <v>1601</v>
      </c>
      <c r="DA244" t="s">
        <v>133</v>
      </c>
      <c r="DB244" t="s">
        <v>111</v>
      </c>
    </row>
    <row r="245" spans="1:106" ht="15" customHeight="1" x14ac:dyDescent="0.35">
      <c r="A245" t="s">
        <v>2630</v>
      </c>
      <c r="B245" t="s">
        <v>137</v>
      </c>
      <c r="C245" s="1">
        <v>44433.378762384258</v>
      </c>
      <c r="D245" s="1">
        <v>44508</v>
      </c>
      <c r="E245" t="s">
        <v>199</v>
      </c>
      <c r="F245" s="1">
        <v>44468.833333333336</v>
      </c>
      <c r="G245" t="s">
        <v>111</v>
      </c>
      <c r="H245" t="s">
        <v>111</v>
      </c>
      <c r="I245" t="s">
        <v>111</v>
      </c>
      <c r="J245" t="s">
        <v>417</v>
      </c>
      <c r="K245" t="s">
        <v>2631</v>
      </c>
      <c r="L245" t="s">
        <v>2632</v>
      </c>
      <c r="N245" t="s">
        <v>115</v>
      </c>
      <c r="O245" t="s">
        <v>117</v>
      </c>
      <c r="P245" s="4">
        <v>96950</v>
      </c>
      <c r="Q245" t="s">
        <v>118</v>
      </c>
      <c r="S245" s="5">
        <v>16702339468</v>
      </c>
      <c r="U245">
        <v>72251</v>
      </c>
      <c r="V245" t="s">
        <v>120</v>
      </c>
      <c r="X245" t="s">
        <v>420</v>
      </c>
      <c r="Y245" t="s">
        <v>421</v>
      </c>
      <c r="AA245" t="s">
        <v>422</v>
      </c>
      <c r="AB245" t="s">
        <v>423</v>
      </c>
      <c r="AD245" t="s">
        <v>115</v>
      </c>
      <c r="AE245" t="s">
        <v>117</v>
      </c>
      <c r="AF245" s="4">
        <v>96950</v>
      </c>
      <c r="AG245" t="s">
        <v>118</v>
      </c>
      <c r="AI245" s="5">
        <v>16702339468</v>
      </c>
      <c r="AK245" t="s">
        <v>424</v>
      </c>
      <c r="BC245" t="str">
        <f>"35-2014.00"</f>
        <v>35-2014.00</v>
      </c>
      <c r="BD245" t="s">
        <v>518</v>
      </c>
      <c r="BE245" t="s">
        <v>2633</v>
      </c>
      <c r="BF245" t="s">
        <v>1191</v>
      </c>
      <c r="BG245">
        <v>3</v>
      </c>
      <c r="BH245">
        <v>3</v>
      </c>
      <c r="BI245" s="1">
        <v>44470</v>
      </c>
      <c r="BJ245" s="1">
        <v>44834</v>
      </c>
      <c r="BK245" s="1">
        <v>44508</v>
      </c>
      <c r="BL245" s="1">
        <v>44834</v>
      </c>
      <c r="BM245">
        <v>40</v>
      </c>
      <c r="BN245">
        <v>0</v>
      </c>
      <c r="BO245">
        <v>8</v>
      </c>
      <c r="BP245">
        <v>8</v>
      </c>
      <c r="BQ245">
        <v>8</v>
      </c>
      <c r="BR245">
        <v>8</v>
      </c>
      <c r="BS245">
        <v>8</v>
      </c>
      <c r="BT245">
        <v>0</v>
      </c>
      <c r="BU245" t="str">
        <f>"11:00 AM"</f>
        <v>11:00 AM</v>
      </c>
      <c r="BV245" t="str">
        <f>"10:00 PM"</f>
        <v>10:00 PM</v>
      </c>
      <c r="BW245" t="s">
        <v>153</v>
      </c>
      <c r="BX245">
        <v>0</v>
      </c>
      <c r="BY245">
        <v>24</v>
      </c>
      <c r="BZ245" t="s">
        <v>111</v>
      </c>
      <c r="CB245" s="2" t="s">
        <v>2634</v>
      </c>
      <c r="CC245" t="s">
        <v>587</v>
      </c>
      <c r="CE245" t="s">
        <v>115</v>
      </c>
      <c r="CF245" t="s">
        <v>117</v>
      </c>
      <c r="CG245" s="4">
        <v>96950</v>
      </c>
      <c r="CH245" s="3">
        <v>8.17</v>
      </c>
      <c r="CI245" s="3">
        <v>8.17</v>
      </c>
      <c r="CJ245" s="3">
        <v>12.26</v>
      </c>
      <c r="CK245" s="3">
        <v>12.26</v>
      </c>
      <c r="CL245" t="s">
        <v>131</v>
      </c>
      <c r="CN245" t="s">
        <v>132</v>
      </c>
      <c r="CP245" t="s">
        <v>111</v>
      </c>
      <c r="CQ245" t="s">
        <v>133</v>
      </c>
      <c r="CR245" t="s">
        <v>111</v>
      </c>
      <c r="CS245" t="s">
        <v>133</v>
      </c>
      <c r="CT245" t="s">
        <v>134</v>
      </c>
      <c r="CU245" t="s">
        <v>133</v>
      </c>
      <c r="CV245" t="s">
        <v>134</v>
      </c>
      <c r="CW245" t="s">
        <v>588</v>
      </c>
      <c r="CX245" s="5">
        <v>16702339468</v>
      </c>
      <c r="CY245" t="s">
        <v>424</v>
      </c>
      <c r="CZ245" t="s">
        <v>134</v>
      </c>
      <c r="DA245" t="s">
        <v>133</v>
      </c>
      <c r="DB245" t="s">
        <v>111</v>
      </c>
    </row>
    <row r="246" spans="1:106" ht="15" customHeight="1" x14ac:dyDescent="0.35">
      <c r="A246" t="s">
        <v>416</v>
      </c>
      <c r="B246" t="s">
        <v>137</v>
      </c>
      <c r="C246" s="1">
        <v>44433.406313194442</v>
      </c>
      <c r="D246" s="1">
        <v>44508</v>
      </c>
      <c r="E246" t="s">
        <v>199</v>
      </c>
      <c r="F246" s="1">
        <v>44468.833333333336</v>
      </c>
      <c r="G246" t="s">
        <v>111</v>
      </c>
      <c r="H246" t="s">
        <v>111</v>
      </c>
      <c r="I246" t="s">
        <v>111</v>
      </c>
      <c r="J246" t="s">
        <v>417</v>
      </c>
      <c r="K246" t="s">
        <v>418</v>
      </c>
      <c r="L246" t="s">
        <v>419</v>
      </c>
      <c r="N246" t="s">
        <v>115</v>
      </c>
      <c r="O246" t="s">
        <v>117</v>
      </c>
      <c r="P246" s="4">
        <v>96950</v>
      </c>
      <c r="Q246" t="s">
        <v>118</v>
      </c>
      <c r="S246" s="5">
        <v>16702330058</v>
      </c>
      <c r="U246">
        <v>81219</v>
      </c>
      <c r="V246" t="s">
        <v>120</v>
      </c>
      <c r="X246" t="s">
        <v>420</v>
      </c>
      <c r="Y246" t="s">
        <v>421</v>
      </c>
      <c r="AA246" t="s">
        <v>422</v>
      </c>
      <c r="AB246" t="s">
        <v>423</v>
      </c>
      <c r="AD246" t="s">
        <v>115</v>
      </c>
      <c r="AE246" t="s">
        <v>117</v>
      </c>
      <c r="AF246" s="4">
        <v>96950</v>
      </c>
      <c r="AG246" t="s">
        <v>118</v>
      </c>
      <c r="AI246" s="5">
        <v>16702330058</v>
      </c>
      <c r="AK246" t="s">
        <v>424</v>
      </c>
      <c r="BC246" t="str">
        <f>"31-9011.00"</f>
        <v>31-9011.00</v>
      </c>
      <c r="BD246" t="s">
        <v>425</v>
      </c>
      <c r="BE246" t="s">
        <v>426</v>
      </c>
      <c r="BF246" t="s">
        <v>427</v>
      </c>
      <c r="BG246">
        <v>2</v>
      </c>
      <c r="BH246">
        <v>2</v>
      </c>
      <c r="BI246" s="1">
        <v>44470</v>
      </c>
      <c r="BJ246" s="1">
        <v>44834</v>
      </c>
      <c r="BK246" s="1">
        <v>44508</v>
      </c>
      <c r="BL246" s="1">
        <v>44834</v>
      </c>
      <c r="BM246">
        <v>40</v>
      </c>
      <c r="BN246">
        <v>0</v>
      </c>
      <c r="BO246">
        <v>8</v>
      </c>
      <c r="BP246">
        <v>8</v>
      </c>
      <c r="BQ246">
        <v>8</v>
      </c>
      <c r="BR246">
        <v>8</v>
      </c>
      <c r="BS246">
        <v>8</v>
      </c>
      <c r="BT246">
        <v>0</v>
      </c>
      <c r="BU246" t="str">
        <f>"3:00 PM"</f>
        <v>3:00 PM</v>
      </c>
      <c r="BV246" t="str">
        <f>"12:00 AM"</f>
        <v>12:00 AM</v>
      </c>
      <c r="BW246" t="s">
        <v>153</v>
      </c>
      <c r="BX246">
        <v>0</v>
      </c>
      <c r="BY246">
        <v>24</v>
      </c>
      <c r="BZ246" t="s">
        <v>111</v>
      </c>
      <c r="CB246" t="s">
        <v>428</v>
      </c>
      <c r="CC246" t="s">
        <v>419</v>
      </c>
      <c r="CE246" t="s">
        <v>115</v>
      </c>
      <c r="CF246" t="s">
        <v>117</v>
      </c>
      <c r="CG246" s="4">
        <v>96950</v>
      </c>
      <c r="CH246" s="3">
        <v>12.35</v>
      </c>
      <c r="CI246" s="3">
        <v>12.35</v>
      </c>
      <c r="CJ246" s="3">
        <v>18.53</v>
      </c>
      <c r="CK246" s="3">
        <v>18.53</v>
      </c>
      <c r="CL246" t="s">
        <v>131</v>
      </c>
      <c r="CN246" t="s">
        <v>132</v>
      </c>
      <c r="CP246" t="s">
        <v>111</v>
      </c>
      <c r="CQ246" t="s">
        <v>133</v>
      </c>
      <c r="CR246" t="s">
        <v>111</v>
      </c>
      <c r="CS246" t="s">
        <v>133</v>
      </c>
      <c r="CT246" t="s">
        <v>134</v>
      </c>
      <c r="CU246" t="s">
        <v>133</v>
      </c>
      <c r="CV246" t="s">
        <v>134</v>
      </c>
      <c r="CW246" t="s">
        <v>429</v>
      </c>
      <c r="CX246" s="5">
        <v>16702330058</v>
      </c>
      <c r="CY246" t="s">
        <v>424</v>
      </c>
      <c r="CZ246" t="s">
        <v>134</v>
      </c>
      <c r="DA246" t="s">
        <v>133</v>
      </c>
      <c r="DB246" t="s">
        <v>111</v>
      </c>
    </row>
    <row r="247" spans="1:106" ht="15" customHeight="1" x14ac:dyDescent="0.35">
      <c r="A247" t="s">
        <v>3080</v>
      </c>
      <c r="B247" t="s">
        <v>137</v>
      </c>
      <c r="C247" s="1">
        <v>44463.363599537035</v>
      </c>
      <c r="D247" s="1">
        <v>44508</v>
      </c>
      <c r="E247" t="s">
        <v>110</v>
      </c>
      <c r="G247" t="s">
        <v>111</v>
      </c>
      <c r="H247" t="s">
        <v>133</v>
      </c>
      <c r="I247" t="s">
        <v>111</v>
      </c>
      <c r="J247" t="s">
        <v>1457</v>
      </c>
      <c r="K247" t="s">
        <v>1458</v>
      </c>
      <c r="L247" t="s">
        <v>3081</v>
      </c>
      <c r="M247" t="s">
        <v>3082</v>
      </c>
      <c r="N247" t="s">
        <v>140</v>
      </c>
      <c r="O247" t="s">
        <v>117</v>
      </c>
      <c r="P247" s="4">
        <v>96950</v>
      </c>
      <c r="Q247" t="s">
        <v>118</v>
      </c>
      <c r="S247" s="5">
        <v>16702854805</v>
      </c>
      <c r="U247">
        <v>238910</v>
      </c>
      <c r="V247" t="s">
        <v>120</v>
      </c>
      <c r="X247" t="s">
        <v>1461</v>
      </c>
      <c r="Y247" t="s">
        <v>1462</v>
      </c>
      <c r="AA247" t="s">
        <v>168</v>
      </c>
      <c r="AB247" t="s">
        <v>1460</v>
      </c>
      <c r="AC247" t="s">
        <v>1459</v>
      </c>
      <c r="AD247" t="s">
        <v>140</v>
      </c>
      <c r="AE247" t="s">
        <v>117</v>
      </c>
      <c r="AF247" s="4">
        <v>96950</v>
      </c>
      <c r="AG247" t="s">
        <v>118</v>
      </c>
      <c r="AI247" s="5">
        <v>16702854805</v>
      </c>
      <c r="AK247" t="s">
        <v>1046</v>
      </c>
      <c r="BC247" t="str">
        <f>"49-3042.00"</f>
        <v>49-3042.00</v>
      </c>
      <c r="BD247" t="s">
        <v>1368</v>
      </c>
      <c r="BE247" t="s">
        <v>3083</v>
      </c>
      <c r="BF247" t="s">
        <v>925</v>
      </c>
      <c r="BG247">
        <v>4</v>
      </c>
      <c r="BH247">
        <v>4</v>
      </c>
      <c r="BI247" s="1">
        <v>44499</v>
      </c>
      <c r="BJ247" s="1">
        <v>44863</v>
      </c>
      <c r="BK247" s="1">
        <v>44508</v>
      </c>
      <c r="BL247" s="1">
        <v>44863</v>
      </c>
      <c r="BM247">
        <v>40</v>
      </c>
      <c r="BN247">
        <v>0</v>
      </c>
      <c r="BO247">
        <v>8</v>
      </c>
      <c r="BP247">
        <v>8</v>
      </c>
      <c r="BQ247">
        <v>8</v>
      </c>
      <c r="BR247">
        <v>8</v>
      </c>
      <c r="BS247">
        <v>8</v>
      </c>
      <c r="BT247">
        <v>0</v>
      </c>
      <c r="BU247" t="str">
        <f>"8:00 AM"</f>
        <v>8:00 AM</v>
      </c>
      <c r="BV247" t="str">
        <f>"5:00 PM"</f>
        <v>5:00 PM</v>
      </c>
      <c r="BW247" t="s">
        <v>150</v>
      </c>
      <c r="BX247">
        <v>0</v>
      </c>
      <c r="BY247">
        <v>24</v>
      </c>
      <c r="BZ247" t="s">
        <v>111</v>
      </c>
      <c r="CB247" t="s">
        <v>3084</v>
      </c>
      <c r="CC247" t="s">
        <v>1460</v>
      </c>
      <c r="CD247" t="s">
        <v>1464</v>
      </c>
      <c r="CE247" t="s">
        <v>140</v>
      </c>
      <c r="CF247" t="s">
        <v>117</v>
      </c>
      <c r="CG247" s="4">
        <v>96950</v>
      </c>
      <c r="CH247" s="3">
        <v>10.15</v>
      </c>
      <c r="CI247" s="3">
        <v>10.15</v>
      </c>
      <c r="CJ247" s="3">
        <v>15.22</v>
      </c>
      <c r="CK247" s="3">
        <v>15.22</v>
      </c>
      <c r="CL247" t="s">
        <v>131</v>
      </c>
      <c r="CM247" t="s">
        <v>1053</v>
      </c>
      <c r="CN247" t="s">
        <v>132</v>
      </c>
      <c r="CP247" t="s">
        <v>111</v>
      </c>
      <c r="CQ247" t="s">
        <v>133</v>
      </c>
      <c r="CR247" t="s">
        <v>133</v>
      </c>
      <c r="CS247" t="s">
        <v>133</v>
      </c>
      <c r="CT247" t="s">
        <v>134</v>
      </c>
      <c r="CU247" t="s">
        <v>133</v>
      </c>
      <c r="CV247" t="s">
        <v>134</v>
      </c>
      <c r="CW247" t="s">
        <v>1054</v>
      </c>
      <c r="CX247" s="5">
        <v>16707837461</v>
      </c>
      <c r="CY247" t="s">
        <v>1046</v>
      </c>
      <c r="CZ247" t="s">
        <v>259</v>
      </c>
      <c r="DA247" t="s">
        <v>133</v>
      </c>
      <c r="DB247" t="s">
        <v>111</v>
      </c>
    </row>
    <row r="248" spans="1:106" ht="15" customHeight="1" x14ac:dyDescent="0.35">
      <c r="A248" t="s">
        <v>3572</v>
      </c>
      <c r="B248" t="s">
        <v>137</v>
      </c>
      <c r="C248" s="1">
        <v>44475.85474988426</v>
      </c>
      <c r="D248" s="1">
        <v>44508</v>
      </c>
      <c r="E248" t="s">
        <v>110</v>
      </c>
      <c r="G248" t="s">
        <v>111</v>
      </c>
      <c r="H248" t="s">
        <v>111</v>
      </c>
      <c r="I248" t="s">
        <v>111</v>
      </c>
      <c r="J248" t="s">
        <v>1359</v>
      </c>
      <c r="L248" t="s">
        <v>2325</v>
      </c>
      <c r="N248" t="s">
        <v>1362</v>
      </c>
      <c r="O248" t="s">
        <v>117</v>
      </c>
      <c r="P248" s="4">
        <v>96952</v>
      </c>
      <c r="Q248" t="s">
        <v>118</v>
      </c>
      <c r="S248" s="5">
        <v>16704330422</v>
      </c>
      <c r="U248">
        <v>212312</v>
      </c>
      <c r="V248" t="s">
        <v>120</v>
      </c>
      <c r="X248" t="s">
        <v>1363</v>
      </c>
      <c r="Y248" t="s">
        <v>2327</v>
      </c>
      <c r="Z248" t="s">
        <v>2328</v>
      </c>
      <c r="AA248" t="s">
        <v>1366</v>
      </c>
      <c r="AB248" t="s">
        <v>2325</v>
      </c>
      <c r="AD248" t="s">
        <v>1362</v>
      </c>
      <c r="AE248" t="s">
        <v>117</v>
      </c>
      <c r="AF248" s="4">
        <v>96952</v>
      </c>
      <c r="AG248" t="s">
        <v>118</v>
      </c>
      <c r="AI248" s="5">
        <v>16704330422</v>
      </c>
      <c r="AK248" t="s">
        <v>1367</v>
      </c>
      <c r="BC248" t="str">
        <f>"49-3042.00"</f>
        <v>49-3042.00</v>
      </c>
      <c r="BD248" t="s">
        <v>1368</v>
      </c>
      <c r="BE248" t="s">
        <v>3573</v>
      </c>
      <c r="BF248" t="s">
        <v>1369</v>
      </c>
      <c r="BG248">
        <v>4</v>
      </c>
      <c r="BH248">
        <v>4</v>
      </c>
      <c r="BI248" s="1">
        <v>44562</v>
      </c>
      <c r="BJ248" s="1">
        <v>44926</v>
      </c>
      <c r="BK248" s="1">
        <v>44562</v>
      </c>
      <c r="BL248" s="1">
        <v>44926</v>
      </c>
      <c r="BM248">
        <v>40</v>
      </c>
      <c r="BN248">
        <v>0</v>
      </c>
      <c r="BO248">
        <v>8</v>
      </c>
      <c r="BP248">
        <v>8</v>
      </c>
      <c r="BQ248">
        <v>8</v>
      </c>
      <c r="BR248">
        <v>8</v>
      </c>
      <c r="BS248">
        <v>8</v>
      </c>
      <c r="BT248">
        <v>0</v>
      </c>
      <c r="BU248" t="str">
        <f>"7:30 AM"</f>
        <v>7:30 AM</v>
      </c>
      <c r="BV248" t="str">
        <f>"4:30 PM"</f>
        <v>4:30 PM</v>
      </c>
      <c r="BW248" t="s">
        <v>153</v>
      </c>
      <c r="BX248">
        <v>0</v>
      </c>
      <c r="BY248">
        <v>24</v>
      </c>
      <c r="BZ248" t="s">
        <v>111</v>
      </c>
      <c r="CB248" t="s">
        <v>3574</v>
      </c>
      <c r="CC248" t="s">
        <v>1370</v>
      </c>
      <c r="CE248" t="s">
        <v>1362</v>
      </c>
      <c r="CF248" t="s">
        <v>117</v>
      </c>
      <c r="CG248" s="4">
        <v>96952</v>
      </c>
      <c r="CH248" s="3">
        <v>10.15</v>
      </c>
      <c r="CI248" s="3">
        <v>10.15</v>
      </c>
      <c r="CJ248" s="3">
        <v>15.23</v>
      </c>
      <c r="CK248" s="3">
        <v>15.23</v>
      </c>
      <c r="CL248" t="s">
        <v>131</v>
      </c>
      <c r="CM248" t="s">
        <v>1371</v>
      </c>
      <c r="CN248" t="s">
        <v>579</v>
      </c>
      <c r="CP248" t="s">
        <v>111</v>
      </c>
      <c r="CQ248" t="s">
        <v>133</v>
      </c>
      <c r="CR248" t="s">
        <v>133</v>
      </c>
      <c r="CS248" t="s">
        <v>133</v>
      </c>
      <c r="CT248" t="s">
        <v>134</v>
      </c>
      <c r="CU248" t="s">
        <v>133</v>
      </c>
      <c r="CV248" t="s">
        <v>133</v>
      </c>
      <c r="CW248" t="s">
        <v>1725</v>
      </c>
      <c r="CX248" s="5">
        <v>16704330422</v>
      </c>
      <c r="CY248" t="s">
        <v>1367</v>
      </c>
      <c r="CZ248" t="s">
        <v>134</v>
      </c>
      <c r="DA248" t="s">
        <v>133</v>
      </c>
      <c r="DB248" t="s">
        <v>111</v>
      </c>
    </row>
    <row r="249" spans="1:106" ht="15" customHeight="1" x14ac:dyDescent="0.35">
      <c r="A249" t="s">
        <v>2324</v>
      </c>
      <c r="B249" t="s">
        <v>137</v>
      </c>
      <c r="C249" s="1">
        <v>44475.859631828702</v>
      </c>
      <c r="D249" s="1">
        <v>44508</v>
      </c>
      <c r="E249" t="s">
        <v>110</v>
      </c>
      <c r="G249" t="s">
        <v>111</v>
      </c>
      <c r="H249" t="s">
        <v>111</v>
      </c>
      <c r="I249" t="s">
        <v>111</v>
      </c>
      <c r="J249" t="s">
        <v>1359</v>
      </c>
      <c r="L249" t="s">
        <v>2325</v>
      </c>
      <c r="N249" t="s">
        <v>1362</v>
      </c>
      <c r="O249" t="s">
        <v>117</v>
      </c>
      <c r="P249" s="4">
        <v>96952</v>
      </c>
      <c r="Q249" t="s">
        <v>118</v>
      </c>
      <c r="S249" s="5">
        <v>16704330422</v>
      </c>
      <c r="U249">
        <v>212312</v>
      </c>
      <c r="V249" t="s">
        <v>120</v>
      </c>
      <c r="X249" t="s">
        <v>2326</v>
      </c>
      <c r="Y249" t="s">
        <v>2327</v>
      </c>
      <c r="Z249" t="s">
        <v>2328</v>
      </c>
      <c r="AA249" t="s">
        <v>1366</v>
      </c>
      <c r="AB249" t="s">
        <v>2325</v>
      </c>
      <c r="AD249" t="s">
        <v>1362</v>
      </c>
      <c r="AE249" t="s">
        <v>117</v>
      </c>
      <c r="AF249" s="4">
        <v>96952</v>
      </c>
      <c r="AG249" t="s">
        <v>118</v>
      </c>
      <c r="AI249" s="5">
        <v>16704330422</v>
      </c>
      <c r="AK249" t="s">
        <v>1367</v>
      </c>
      <c r="BC249" t="str">
        <f>"53-3032.00"</f>
        <v>53-3032.00</v>
      </c>
      <c r="BD249" t="s">
        <v>1201</v>
      </c>
      <c r="BE249" t="s">
        <v>2329</v>
      </c>
      <c r="BF249" t="s">
        <v>2330</v>
      </c>
      <c r="BG249">
        <v>4</v>
      </c>
      <c r="BH249">
        <v>4</v>
      </c>
      <c r="BI249" s="1">
        <v>44562</v>
      </c>
      <c r="BJ249" s="1">
        <v>44926</v>
      </c>
      <c r="BK249" s="1">
        <v>44562</v>
      </c>
      <c r="BL249" s="1">
        <v>44926</v>
      </c>
      <c r="BM249">
        <v>40</v>
      </c>
      <c r="BN249">
        <v>0</v>
      </c>
      <c r="BO249">
        <v>8</v>
      </c>
      <c r="BP249">
        <v>8</v>
      </c>
      <c r="BQ249">
        <v>8</v>
      </c>
      <c r="BR249">
        <v>8</v>
      </c>
      <c r="BS249">
        <v>8</v>
      </c>
      <c r="BT249">
        <v>0</v>
      </c>
      <c r="BU249" t="str">
        <f>"7:30 AM"</f>
        <v>7:30 AM</v>
      </c>
      <c r="BV249" t="str">
        <f>"4:30 PM"</f>
        <v>4:30 PM</v>
      </c>
      <c r="BW249" t="s">
        <v>153</v>
      </c>
      <c r="BX249">
        <v>0</v>
      </c>
      <c r="BY249">
        <v>12</v>
      </c>
      <c r="BZ249" t="s">
        <v>111</v>
      </c>
      <c r="CB249" t="s">
        <v>2331</v>
      </c>
      <c r="CC249" t="s">
        <v>1370</v>
      </c>
      <c r="CE249" t="s">
        <v>1362</v>
      </c>
      <c r="CF249" t="s">
        <v>117</v>
      </c>
      <c r="CG249" s="4">
        <v>96952</v>
      </c>
      <c r="CH249" s="3">
        <v>9.0500000000000007</v>
      </c>
      <c r="CI249" s="3">
        <v>9.0500000000000007</v>
      </c>
      <c r="CJ249" s="3">
        <v>13.58</v>
      </c>
      <c r="CK249" s="3">
        <v>13.58</v>
      </c>
      <c r="CL249" t="s">
        <v>131</v>
      </c>
      <c r="CM249" t="s">
        <v>1371</v>
      </c>
      <c r="CN249" t="s">
        <v>579</v>
      </c>
      <c r="CP249" t="s">
        <v>111</v>
      </c>
      <c r="CQ249" t="s">
        <v>133</v>
      </c>
      <c r="CR249" t="s">
        <v>133</v>
      </c>
      <c r="CS249" t="s">
        <v>133</v>
      </c>
      <c r="CT249" t="s">
        <v>134</v>
      </c>
      <c r="CU249" t="s">
        <v>133</v>
      </c>
      <c r="CV249" t="s">
        <v>133</v>
      </c>
      <c r="CW249" t="s">
        <v>1725</v>
      </c>
      <c r="CX249" s="5">
        <v>16704330422</v>
      </c>
      <c r="CY249" t="s">
        <v>1367</v>
      </c>
      <c r="CZ249" t="s">
        <v>134</v>
      </c>
      <c r="DA249" t="s">
        <v>111</v>
      </c>
      <c r="DB249" t="s">
        <v>111</v>
      </c>
    </row>
    <row r="250" spans="1:106" ht="15" customHeight="1" x14ac:dyDescent="0.35">
      <c r="A250" t="s">
        <v>2870</v>
      </c>
      <c r="B250" t="s">
        <v>159</v>
      </c>
      <c r="C250" s="1">
        <v>44444.281376736108</v>
      </c>
      <c r="D250" s="1">
        <v>44508</v>
      </c>
      <c r="E250" t="s">
        <v>199</v>
      </c>
      <c r="F250" s="1">
        <v>44469.833333333336</v>
      </c>
      <c r="G250" t="s">
        <v>111</v>
      </c>
      <c r="H250" t="s">
        <v>111</v>
      </c>
      <c r="I250" t="s">
        <v>111</v>
      </c>
      <c r="J250" t="s">
        <v>2871</v>
      </c>
      <c r="L250" t="s">
        <v>2872</v>
      </c>
      <c r="M250" t="s">
        <v>656</v>
      </c>
      <c r="N250" t="s">
        <v>115</v>
      </c>
      <c r="O250" t="s">
        <v>117</v>
      </c>
      <c r="P250" s="4">
        <v>96950</v>
      </c>
      <c r="Q250" t="s">
        <v>118</v>
      </c>
      <c r="S250" s="5">
        <v>16702876895</v>
      </c>
      <c r="U250">
        <v>48531</v>
      </c>
      <c r="V250" t="s">
        <v>120</v>
      </c>
      <c r="X250" t="s">
        <v>2873</v>
      </c>
      <c r="Y250" t="s">
        <v>2874</v>
      </c>
      <c r="AA250">
        <v>6702876895</v>
      </c>
      <c r="AB250" t="s">
        <v>2875</v>
      </c>
      <c r="AC250" t="s">
        <v>960</v>
      </c>
      <c r="AD250" t="s">
        <v>115</v>
      </c>
      <c r="AE250" t="s">
        <v>117</v>
      </c>
      <c r="AF250" s="4">
        <v>96950</v>
      </c>
      <c r="AG250" t="s">
        <v>118</v>
      </c>
      <c r="AI250" s="5">
        <v>16702876895</v>
      </c>
      <c r="AK250" t="s">
        <v>2876</v>
      </c>
      <c r="BC250" t="str">
        <f>"53-3041.00"</f>
        <v>53-3041.00</v>
      </c>
      <c r="BD250" t="s">
        <v>2877</v>
      </c>
      <c r="BE250" t="s">
        <v>2878</v>
      </c>
      <c r="BF250" t="s">
        <v>2879</v>
      </c>
      <c r="BG250">
        <v>2</v>
      </c>
      <c r="BI250" s="1">
        <v>44470</v>
      </c>
      <c r="BJ250" s="1">
        <v>44834</v>
      </c>
      <c r="BM250">
        <v>40</v>
      </c>
      <c r="BN250">
        <v>0</v>
      </c>
      <c r="BO250">
        <v>8</v>
      </c>
      <c r="BP250">
        <v>8</v>
      </c>
      <c r="BQ250">
        <v>8</v>
      </c>
      <c r="BR250">
        <v>8</v>
      </c>
      <c r="BS250">
        <v>8</v>
      </c>
      <c r="BT250">
        <v>0</v>
      </c>
      <c r="BU250" t="str">
        <f>"8:00 AM"</f>
        <v>8:00 AM</v>
      </c>
      <c r="BV250" t="str">
        <f>"5:00 PM"</f>
        <v>5:00 PM</v>
      </c>
      <c r="BW250" t="s">
        <v>153</v>
      </c>
      <c r="BX250">
        <v>0</v>
      </c>
      <c r="BY250">
        <v>6</v>
      </c>
      <c r="BZ250" t="s">
        <v>111</v>
      </c>
      <c r="CB250" t="s">
        <v>2880</v>
      </c>
      <c r="CC250" t="s">
        <v>2881</v>
      </c>
      <c r="CD250" t="s">
        <v>656</v>
      </c>
      <c r="CE250" t="s">
        <v>115</v>
      </c>
      <c r="CF250" t="s">
        <v>117</v>
      </c>
      <c r="CG250" s="4">
        <v>96950</v>
      </c>
      <c r="CH250" s="3">
        <v>9.77</v>
      </c>
      <c r="CI250" s="3">
        <v>9.77</v>
      </c>
      <c r="CJ250" s="3">
        <v>14.66</v>
      </c>
      <c r="CK250" s="3">
        <v>14.66</v>
      </c>
      <c r="CL250" t="s">
        <v>131</v>
      </c>
      <c r="CN250" t="s">
        <v>132</v>
      </c>
      <c r="CP250" t="s">
        <v>111</v>
      </c>
      <c r="CQ250" t="s">
        <v>111</v>
      </c>
      <c r="CR250" t="s">
        <v>111</v>
      </c>
      <c r="CS250" t="s">
        <v>133</v>
      </c>
      <c r="CT250" t="s">
        <v>134</v>
      </c>
      <c r="CU250" t="s">
        <v>134</v>
      </c>
      <c r="CV250" t="s">
        <v>134</v>
      </c>
      <c r="CW250" t="s">
        <v>2882</v>
      </c>
      <c r="CX250" s="5">
        <v>16702876895</v>
      </c>
      <c r="CY250" t="s">
        <v>2876</v>
      </c>
      <c r="CZ250" t="s">
        <v>134</v>
      </c>
      <c r="DA250" t="s">
        <v>133</v>
      </c>
      <c r="DB250" t="s">
        <v>111</v>
      </c>
    </row>
    <row r="251" spans="1:106" ht="15" customHeight="1" x14ac:dyDescent="0.35">
      <c r="A251" t="s">
        <v>1942</v>
      </c>
      <c r="B251" t="s">
        <v>137</v>
      </c>
      <c r="C251" s="1">
        <v>44470.203356134261</v>
      </c>
      <c r="D251" s="1">
        <v>44509</v>
      </c>
      <c r="E251" t="s">
        <v>199</v>
      </c>
      <c r="F251" s="1">
        <v>44529.791666666664</v>
      </c>
      <c r="G251" t="s">
        <v>111</v>
      </c>
      <c r="H251" t="s">
        <v>111</v>
      </c>
      <c r="I251" t="s">
        <v>111</v>
      </c>
      <c r="J251" t="s">
        <v>1943</v>
      </c>
      <c r="L251" t="s">
        <v>1944</v>
      </c>
      <c r="M251" t="s">
        <v>1945</v>
      </c>
      <c r="N251" t="s">
        <v>140</v>
      </c>
      <c r="O251" t="s">
        <v>117</v>
      </c>
      <c r="P251" s="4">
        <v>96950</v>
      </c>
      <c r="Q251" t="s">
        <v>118</v>
      </c>
      <c r="S251" s="5">
        <v>16703234260</v>
      </c>
      <c r="U251">
        <v>524210</v>
      </c>
      <c r="V251" t="s">
        <v>120</v>
      </c>
      <c r="X251" t="s">
        <v>1946</v>
      </c>
      <c r="Y251" t="s">
        <v>1947</v>
      </c>
      <c r="Z251" t="s">
        <v>1948</v>
      </c>
      <c r="AA251" t="s">
        <v>1949</v>
      </c>
      <c r="AB251" t="s">
        <v>1944</v>
      </c>
      <c r="AC251" t="s">
        <v>1945</v>
      </c>
      <c r="AD251" t="s">
        <v>140</v>
      </c>
      <c r="AE251" t="s">
        <v>117</v>
      </c>
      <c r="AF251" s="4">
        <v>96950</v>
      </c>
      <c r="AG251" t="s">
        <v>118</v>
      </c>
      <c r="AI251" s="5">
        <v>16703234260</v>
      </c>
      <c r="AK251" t="s">
        <v>1950</v>
      </c>
      <c r="AL251" t="s">
        <v>962</v>
      </c>
      <c r="AM251" t="s">
        <v>1079</v>
      </c>
      <c r="AN251" t="s">
        <v>1485</v>
      </c>
      <c r="AO251" t="s">
        <v>1064</v>
      </c>
      <c r="AP251" t="s">
        <v>1951</v>
      </c>
      <c r="AQ251" t="s">
        <v>1082</v>
      </c>
      <c r="AR251" t="s">
        <v>140</v>
      </c>
      <c r="AS251" t="s">
        <v>117</v>
      </c>
      <c r="AT251" s="4">
        <v>96950</v>
      </c>
      <c r="AU251" t="s">
        <v>118</v>
      </c>
      <c r="AW251" s="5">
        <v>16702330081</v>
      </c>
      <c r="AY251" t="s">
        <v>1083</v>
      </c>
      <c r="AZ251" t="s">
        <v>1952</v>
      </c>
      <c r="BA251" t="s">
        <v>117</v>
      </c>
      <c r="BB251" t="s">
        <v>969</v>
      </c>
      <c r="BC251" t="str">
        <f>"13-2053.00"</f>
        <v>13-2053.00</v>
      </c>
      <c r="BD251" t="s">
        <v>1953</v>
      </c>
      <c r="BE251" t="s">
        <v>1954</v>
      </c>
      <c r="BF251" t="s">
        <v>1955</v>
      </c>
      <c r="BG251">
        <v>1</v>
      </c>
      <c r="BH251">
        <v>1</v>
      </c>
      <c r="BI251" s="1">
        <v>44531</v>
      </c>
      <c r="BJ251" s="1">
        <v>44895</v>
      </c>
      <c r="BK251" s="1">
        <v>44531</v>
      </c>
      <c r="BL251" s="1">
        <v>44895</v>
      </c>
      <c r="BM251">
        <v>40</v>
      </c>
      <c r="BN251">
        <v>0</v>
      </c>
      <c r="BO251">
        <v>8</v>
      </c>
      <c r="BP251">
        <v>8</v>
      </c>
      <c r="BQ251">
        <v>8</v>
      </c>
      <c r="BR251">
        <v>8</v>
      </c>
      <c r="BS251">
        <v>8</v>
      </c>
      <c r="BT251">
        <v>0</v>
      </c>
      <c r="BU251" t="str">
        <f>"8:00 AM"</f>
        <v>8:00 AM</v>
      </c>
      <c r="BV251" t="str">
        <f>"5:00 PM"</f>
        <v>5:00 PM</v>
      </c>
      <c r="BW251" t="s">
        <v>504</v>
      </c>
      <c r="BX251">
        <v>0</v>
      </c>
      <c r="BY251">
        <v>24</v>
      </c>
      <c r="BZ251" t="s">
        <v>111</v>
      </c>
      <c r="CB251" t="s">
        <v>1956</v>
      </c>
      <c r="CC251" t="s">
        <v>1944</v>
      </c>
      <c r="CD251" t="s">
        <v>1945</v>
      </c>
      <c r="CE251" t="s">
        <v>140</v>
      </c>
      <c r="CF251" t="s">
        <v>117</v>
      </c>
      <c r="CG251" s="4">
        <v>96950</v>
      </c>
      <c r="CH251" s="3">
        <v>10.74</v>
      </c>
      <c r="CI251" s="3">
        <v>26.55</v>
      </c>
      <c r="CJ251" s="3">
        <v>16.11</v>
      </c>
      <c r="CK251" s="3">
        <v>39.83</v>
      </c>
      <c r="CL251" t="s">
        <v>131</v>
      </c>
      <c r="CM251" t="s">
        <v>134</v>
      </c>
      <c r="CN251" t="s">
        <v>132</v>
      </c>
      <c r="CP251" t="s">
        <v>111</v>
      </c>
      <c r="CQ251" t="s">
        <v>133</v>
      </c>
      <c r="CR251" t="s">
        <v>111</v>
      </c>
      <c r="CS251" t="s">
        <v>133</v>
      </c>
      <c r="CT251" t="s">
        <v>134</v>
      </c>
      <c r="CU251" t="s">
        <v>133</v>
      </c>
      <c r="CV251" t="s">
        <v>134</v>
      </c>
      <c r="CW251" t="s">
        <v>134</v>
      </c>
      <c r="CX251" s="5">
        <v>16703234260</v>
      </c>
      <c r="CY251" t="s">
        <v>1957</v>
      </c>
      <c r="CZ251" t="s">
        <v>1958</v>
      </c>
      <c r="DA251" t="s">
        <v>133</v>
      </c>
      <c r="DB251" t="s">
        <v>111</v>
      </c>
    </row>
    <row r="252" spans="1:106" ht="15" customHeight="1" x14ac:dyDescent="0.35">
      <c r="A252" t="s">
        <v>1495</v>
      </c>
      <c r="B252" t="s">
        <v>137</v>
      </c>
      <c r="C252" s="1">
        <v>44475.087362500002</v>
      </c>
      <c r="D252" s="1">
        <v>44509</v>
      </c>
      <c r="E252" t="s">
        <v>199</v>
      </c>
      <c r="F252" s="1">
        <v>44591.791666666664</v>
      </c>
      <c r="G252" t="s">
        <v>111</v>
      </c>
      <c r="H252" t="s">
        <v>111</v>
      </c>
      <c r="I252" t="s">
        <v>111</v>
      </c>
      <c r="J252" t="s">
        <v>1496</v>
      </c>
      <c r="K252" t="s">
        <v>134</v>
      </c>
      <c r="L252" t="s">
        <v>1497</v>
      </c>
      <c r="M252" t="s">
        <v>1498</v>
      </c>
      <c r="N252" t="s">
        <v>1362</v>
      </c>
      <c r="O252" t="s">
        <v>117</v>
      </c>
      <c r="P252" s="4">
        <v>96952</v>
      </c>
      <c r="Q252" t="s">
        <v>118</v>
      </c>
      <c r="R252" t="s">
        <v>134</v>
      </c>
      <c r="S252" s="5">
        <v>16704339989</v>
      </c>
      <c r="U252">
        <v>481111</v>
      </c>
      <c r="V252" t="s">
        <v>120</v>
      </c>
      <c r="X252" t="s">
        <v>1499</v>
      </c>
      <c r="Y252" t="s">
        <v>1500</v>
      </c>
      <c r="Z252" t="s">
        <v>1501</v>
      </c>
      <c r="AA252" t="s">
        <v>606</v>
      </c>
      <c r="AB252" t="s">
        <v>1497</v>
      </c>
      <c r="AC252" t="s">
        <v>1498</v>
      </c>
      <c r="AD252" t="s">
        <v>1362</v>
      </c>
      <c r="AE252" t="s">
        <v>117</v>
      </c>
      <c r="AF252" s="4">
        <v>96952</v>
      </c>
      <c r="AG252" t="s">
        <v>118</v>
      </c>
      <c r="AH252" t="s">
        <v>134</v>
      </c>
      <c r="AI252" s="5">
        <v>16704339989</v>
      </c>
      <c r="AK252" t="s">
        <v>1502</v>
      </c>
      <c r="BC252" t="str">
        <f>"15-1151.00"</f>
        <v>15-1151.00</v>
      </c>
      <c r="BD252" t="s">
        <v>462</v>
      </c>
      <c r="BE252" t="s">
        <v>1503</v>
      </c>
      <c r="BF252" t="s">
        <v>462</v>
      </c>
      <c r="BG252">
        <v>2</v>
      </c>
      <c r="BH252">
        <v>2</v>
      </c>
      <c r="BI252" s="1">
        <v>44593</v>
      </c>
      <c r="BJ252" s="1">
        <v>44957</v>
      </c>
      <c r="BK252" s="1">
        <v>44593</v>
      </c>
      <c r="BL252" s="1">
        <v>44957</v>
      </c>
      <c r="BM252">
        <v>40</v>
      </c>
      <c r="BN252">
        <v>0</v>
      </c>
      <c r="BO252">
        <v>8</v>
      </c>
      <c r="BP252">
        <v>8</v>
      </c>
      <c r="BQ252">
        <v>8</v>
      </c>
      <c r="BR252">
        <v>8</v>
      </c>
      <c r="BS252">
        <v>8</v>
      </c>
      <c r="BT252">
        <v>0</v>
      </c>
      <c r="BU252" t="str">
        <f>"8:00 AM"</f>
        <v>8:00 AM</v>
      </c>
      <c r="BV252" t="str">
        <f>"5:00 PM"</f>
        <v>5:00 PM</v>
      </c>
      <c r="BW252" t="s">
        <v>150</v>
      </c>
      <c r="BX252">
        <v>0</v>
      </c>
      <c r="BY252">
        <v>24</v>
      </c>
      <c r="BZ252" t="s">
        <v>111</v>
      </c>
      <c r="CB252" t="s">
        <v>1504</v>
      </c>
      <c r="CC252" t="s">
        <v>1497</v>
      </c>
      <c r="CD252" t="s">
        <v>1498</v>
      </c>
      <c r="CE252" t="s">
        <v>1362</v>
      </c>
      <c r="CF252" t="s">
        <v>117</v>
      </c>
      <c r="CG252" s="4">
        <v>96952</v>
      </c>
      <c r="CH252" s="3">
        <v>12.32</v>
      </c>
      <c r="CI252" s="3">
        <v>12.5</v>
      </c>
      <c r="CJ252" s="3">
        <v>0</v>
      </c>
      <c r="CK252" s="3">
        <v>0</v>
      </c>
      <c r="CL252" t="s">
        <v>131</v>
      </c>
      <c r="CN252" t="s">
        <v>132</v>
      </c>
      <c r="CP252" t="s">
        <v>111</v>
      </c>
      <c r="CQ252" t="s">
        <v>133</v>
      </c>
      <c r="CR252" t="s">
        <v>111</v>
      </c>
      <c r="CS252" t="s">
        <v>111</v>
      </c>
      <c r="CT252" t="s">
        <v>133</v>
      </c>
      <c r="CU252" t="s">
        <v>133</v>
      </c>
      <c r="CV252" t="s">
        <v>134</v>
      </c>
      <c r="CW252" t="s">
        <v>1505</v>
      </c>
      <c r="CX252" s="5">
        <v>16704339989</v>
      </c>
      <c r="CY252" t="s">
        <v>1506</v>
      </c>
      <c r="CZ252" t="s">
        <v>1507</v>
      </c>
      <c r="DA252" t="s">
        <v>133</v>
      </c>
      <c r="DB252" t="s">
        <v>111</v>
      </c>
    </row>
    <row r="253" spans="1:106" ht="15" customHeight="1" x14ac:dyDescent="0.35">
      <c r="A253" t="s">
        <v>1719</v>
      </c>
      <c r="B253" t="s">
        <v>137</v>
      </c>
      <c r="C253" s="1">
        <v>44475.866915509258</v>
      </c>
      <c r="D253" s="1">
        <v>44509</v>
      </c>
      <c r="E253" t="s">
        <v>110</v>
      </c>
      <c r="G253" t="s">
        <v>111</v>
      </c>
      <c r="H253" t="s">
        <v>111</v>
      </c>
      <c r="I253" t="s">
        <v>111</v>
      </c>
      <c r="J253" t="s">
        <v>1720</v>
      </c>
      <c r="L253" t="s">
        <v>1360</v>
      </c>
      <c r="N253" t="s">
        <v>1362</v>
      </c>
      <c r="O253" t="s">
        <v>117</v>
      </c>
      <c r="P253" s="4">
        <v>96952</v>
      </c>
      <c r="Q253" t="s">
        <v>118</v>
      </c>
      <c r="S253" s="5">
        <v>16704330422</v>
      </c>
      <c r="U253">
        <v>722513</v>
      </c>
      <c r="V253" t="s">
        <v>120</v>
      </c>
      <c r="X253" t="s">
        <v>1363</v>
      </c>
      <c r="Y253" t="s">
        <v>1364</v>
      </c>
      <c r="Z253" t="s">
        <v>1365</v>
      </c>
      <c r="AA253" t="s">
        <v>168</v>
      </c>
      <c r="AB253" t="s">
        <v>1360</v>
      </c>
      <c r="AD253" t="s">
        <v>1362</v>
      </c>
      <c r="AE253" t="s">
        <v>117</v>
      </c>
      <c r="AF253" s="4">
        <v>96952</v>
      </c>
      <c r="AG253" t="s">
        <v>118</v>
      </c>
      <c r="AI253" s="5">
        <v>16704330422</v>
      </c>
      <c r="AK253" t="s">
        <v>1721</v>
      </c>
      <c r="BC253" t="str">
        <f>"35-2015.00"</f>
        <v>35-2015.00</v>
      </c>
      <c r="BD253" t="s">
        <v>1638</v>
      </c>
      <c r="BE253" t="s">
        <v>1722</v>
      </c>
      <c r="BF253" t="s">
        <v>1191</v>
      </c>
      <c r="BG253">
        <v>2</v>
      </c>
      <c r="BH253">
        <v>2</v>
      </c>
      <c r="BI253" s="1">
        <v>44562</v>
      </c>
      <c r="BJ253" s="1">
        <v>44926</v>
      </c>
      <c r="BK253" s="1">
        <v>44562</v>
      </c>
      <c r="BL253" s="1">
        <v>44926</v>
      </c>
      <c r="BM253">
        <v>40</v>
      </c>
      <c r="BN253">
        <v>0</v>
      </c>
      <c r="BO253">
        <v>8</v>
      </c>
      <c r="BP253">
        <v>8</v>
      </c>
      <c r="BQ253">
        <v>8</v>
      </c>
      <c r="BR253">
        <v>8</v>
      </c>
      <c r="BS253">
        <v>8</v>
      </c>
      <c r="BT253">
        <v>0</v>
      </c>
      <c r="BU253" t="str">
        <f>"8:00 AM"</f>
        <v>8:00 AM</v>
      </c>
      <c r="BV253" t="str">
        <f>"5:00 PM"</f>
        <v>5:00 PM</v>
      </c>
      <c r="BW253" t="s">
        <v>150</v>
      </c>
      <c r="BX253">
        <v>0</v>
      </c>
      <c r="BY253">
        <v>3</v>
      </c>
      <c r="BZ253" t="s">
        <v>111</v>
      </c>
      <c r="CB253" t="s">
        <v>1723</v>
      </c>
      <c r="CC253" t="s">
        <v>1724</v>
      </c>
      <c r="CE253" t="s">
        <v>1362</v>
      </c>
      <c r="CG253" s="4">
        <v>96952</v>
      </c>
      <c r="CH253" s="3">
        <v>8.35</v>
      </c>
      <c r="CI253" s="3">
        <v>8.35</v>
      </c>
      <c r="CJ253" s="3">
        <v>12.53</v>
      </c>
      <c r="CK253" s="3">
        <v>12.53</v>
      </c>
      <c r="CL253" t="s">
        <v>131</v>
      </c>
      <c r="CN253" t="s">
        <v>132</v>
      </c>
      <c r="CP253" t="s">
        <v>111</v>
      </c>
      <c r="CQ253" t="s">
        <v>133</v>
      </c>
      <c r="CR253" t="s">
        <v>133</v>
      </c>
      <c r="CS253" t="s">
        <v>133</v>
      </c>
      <c r="CT253" t="s">
        <v>134</v>
      </c>
      <c r="CU253" t="s">
        <v>133</v>
      </c>
      <c r="CV253" t="s">
        <v>133</v>
      </c>
      <c r="CW253" t="s">
        <v>1725</v>
      </c>
      <c r="CX253" s="5">
        <v>16704330422</v>
      </c>
      <c r="CY253" t="s">
        <v>1367</v>
      </c>
      <c r="CZ253" t="s">
        <v>134</v>
      </c>
      <c r="DA253" t="s">
        <v>133</v>
      </c>
      <c r="DB253" t="s">
        <v>111</v>
      </c>
    </row>
    <row r="254" spans="1:106" ht="15" customHeight="1" x14ac:dyDescent="0.35">
      <c r="A254" t="s">
        <v>2127</v>
      </c>
      <c r="B254" t="s">
        <v>159</v>
      </c>
      <c r="C254" s="1">
        <v>44439.056270717592</v>
      </c>
      <c r="D254" s="1">
        <v>44509</v>
      </c>
      <c r="E254" t="s">
        <v>110</v>
      </c>
      <c r="G254" t="s">
        <v>111</v>
      </c>
      <c r="H254" t="s">
        <v>111</v>
      </c>
      <c r="I254" t="s">
        <v>111</v>
      </c>
      <c r="J254" t="s">
        <v>2128</v>
      </c>
      <c r="K254" t="s">
        <v>2129</v>
      </c>
      <c r="L254" t="s">
        <v>2130</v>
      </c>
      <c r="N254" t="s">
        <v>115</v>
      </c>
      <c r="O254" t="s">
        <v>117</v>
      </c>
      <c r="P254" s="4">
        <v>96950</v>
      </c>
      <c r="Q254" t="s">
        <v>118</v>
      </c>
      <c r="S254" s="5">
        <v>16702341229</v>
      </c>
      <c r="U254">
        <v>31181</v>
      </c>
      <c r="V254" t="s">
        <v>120</v>
      </c>
      <c r="X254" t="s">
        <v>2131</v>
      </c>
      <c r="Y254" t="s">
        <v>2132</v>
      </c>
      <c r="Z254" t="s">
        <v>2133</v>
      </c>
      <c r="AA254" t="s">
        <v>224</v>
      </c>
      <c r="AB254" t="s">
        <v>2130</v>
      </c>
      <c r="AD254" t="s">
        <v>115</v>
      </c>
      <c r="AE254" t="s">
        <v>117</v>
      </c>
      <c r="AF254" s="4">
        <v>96950</v>
      </c>
      <c r="AG254" t="s">
        <v>118</v>
      </c>
      <c r="AI254" s="5">
        <v>16702341229</v>
      </c>
      <c r="AK254" t="s">
        <v>2134</v>
      </c>
      <c r="BC254" t="str">
        <f>"51-3011.00"</f>
        <v>51-3011.00</v>
      </c>
      <c r="BD254" t="s">
        <v>985</v>
      </c>
      <c r="BE254" t="s">
        <v>2135</v>
      </c>
      <c r="BF254" t="s">
        <v>987</v>
      </c>
      <c r="BG254">
        <v>2</v>
      </c>
      <c r="BI254" s="1">
        <v>44469</v>
      </c>
      <c r="BJ254" s="1">
        <v>44833</v>
      </c>
      <c r="BM254">
        <v>35</v>
      </c>
      <c r="BN254">
        <v>0</v>
      </c>
      <c r="BO254">
        <v>7</v>
      </c>
      <c r="BP254">
        <v>7</v>
      </c>
      <c r="BQ254">
        <v>7</v>
      </c>
      <c r="BR254">
        <v>7</v>
      </c>
      <c r="BS254">
        <v>7</v>
      </c>
      <c r="BT254">
        <v>0</v>
      </c>
      <c r="BU254" t="str">
        <f>"5:00 AM"</f>
        <v>5:00 AM</v>
      </c>
      <c r="BV254" t="str">
        <f>"12:00 PM"</f>
        <v>12:00 PM</v>
      </c>
      <c r="BW254" t="s">
        <v>150</v>
      </c>
      <c r="BX254">
        <v>0</v>
      </c>
      <c r="BY254">
        <v>12</v>
      </c>
      <c r="BZ254" t="s">
        <v>111</v>
      </c>
      <c r="CB254" s="2" t="s">
        <v>2136</v>
      </c>
      <c r="CC254" t="s">
        <v>2137</v>
      </c>
      <c r="CD254" t="s">
        <v>2138</v>
      </c>
      <c r="CE254" t="s">
        <v>115</v>
      </c>
      <c r="CF254" t="s">
        <v>117</v>
      </c>
      <c r="CG254" s="4">
        <v>96950</v>
      </c>
      <c r="CH254" s="3">
        <v>7.96</v>
      </c>
      <c r="CI254" s="3">
        <v>7.96</v>
      </c>
      <c r="CJ254" s="3">
        <v>11.94</v>
      </c>
      <c r="CK254" s="3">
        <v>11.94</v>
      </c>
      <c r="CL254" t="s">
        <v>131</v>
      </c>
      <c r="CN254" t="s">
        <v>132</v>
      </c>
      <c r="CP254" t="s">
        <v>111</v>
      </c>
      <c r="CQ254" t="s">
        <v>133</v>
      </c>
      <c r="CR254" t="s">
        <v>111</v>
      </c>
      <c r="CS254" t="s">
        <v>133</v>
      </c>
      <c r="CT254" t="s">
        <v>134</v>
      </c>
      <c r="CU254" t="s">
        <v>133</v>
      </c>
      <c r="CV254" t="s">
        <v>134</v>
      </c>
      <c r="CW254" t="s">
        <v>2139</v>
      </c>
      <c r="CX254" s="5">
        <v>16702341229</v>
      </c>
      <c r="CY254" t="s">
        <v>2134</v>
      </c>
      <c r="CZ254" t="s">
        <v>259</v>
      </c>
      <c r="DA254" t="s">
        <v>133</v>
      </c>
      <c r="DB254" t="s">
        <v>111</v>
      </c>
    </row>
    <row r="255" spans="1:106" ht="15" customHeight="1" x14ac:dyDescent="0.35">
      <c r="A255" t="s">
        <v>2320</v>
      </c>
      <c r="B255" t="s">
        <v>159</v>
      </c>
      <c r="C255" s="1">
        <v>44439.060486921298</v>
      </c>
      <c r="D255" s="1">
        <v>44509</v>
      </c>
      <c r="E255" t="s">
        <v>110</v>
      </c>
      <c r="G255" t="s">
        <v>111</v>
      </c>
      <c r="H255" t="s">
        <v>111</v>
      </c>
      <c r="I255" t="s">
        <v>111</v>
      </c>
      <c r="J255" t="s">
        <v>2128</v>
      </c>
      <c r="K255" t="s">
        <v>2129</v>
      </c>
      <c r="L255" t="s">
        <v>2130</v>
      </c>
      <c r="N255" t="s">
        <v>115</v>
      </c>
      <c r="O255" t="s">
        <v>117</v>
      </c>
      <c r="P255" s="4">
        <v>96950</v>
      </c>
      <c r="Q255" t="s">
        <v>118</v>
      </c>
      <c r="S255" s="5">
        <v>16702341229</v>
      </c>
      <c r="U255">
        <v>31181</v>
      </c>
      <c r="V255" t="s">
        <v>120</v>
      </c>
      <c r="X255" t="s">
        <v>2131</v>
      </c>
      <c r="Y255" t="s">
        <v>2132</v>
      </c>
      <c r="Z255" t="s">
        <v>2133</v>
      </c>
      <c r="AA255" t="s">
        <v>224</v>
      </c>
      <c r="AB255" t="s">
        <v>2130</v>
      </c>
      <c r="AD255" t="s">
        <v>115</v>
      </c>
      <c r="AE255" t="s">
        <v>117</v>
      </c>
      <c r="AF255" s="4">
        <v>96950</v>
      </c>
      <c r="AG255" t="s">
        <v>118</v>
      </c>
      <c r="AI255" s="5">
        <v>16702341229</v>
      </c>
      <c r="AK255" t="s">
        <v>2134</v>
      </c>
      <c r="BC255" t="str">
        <f>"35-2014.00"</f>
        <v>35-2014.00</v>
      </c>
      <c r="BD255" t="s">
        <v>518</v>
      </c>
      <c r="BE255" t="s">
        <v>2321</v>
      </c>
      <c r="BF255" t="s">
        <v>1191</v>
      </c>
      <c r="BG255">
        <v>3</v>
      </c>
      <c r="BI255" s="1">
        <v>44469</v>
      </c>
      <c r="BJ255" s="1">
        <v>44833</v>
      </c>
      <c r="BM255">
        <v>35</v>
      </c>
      <c r="BN255">
        <v>0</v>
      </c>
      <c r="BO255">
        <v>7</v>
      </c>
      <c r="BP255">
        <v>7</v>
      </c>
      <c r="BQ255">
        <v>7</v>
      </c>
      <c r="BR255">
        <v>7</v>
      </c>
      <c r="BS255">
        <v>7</v>
      </c>
      <c r="BT255">
        <v>0</v>
      </c>
      <c r="BU255" t="str">
        <f>"5:00 AM"</f>
        <v>5:00 AM</v>
      </c>
      <c r="BV255" t="str">
        <f>"12:00 PM"</f>
        <v>12:00 PM</v>
      </c>
      <c r="BW255" t="s">
        <v>150</v>
      </c>
      <c r="BX255">
        <v>0</v>
      </c>
      <c r="BY255">
        <v>6</v>
      </c>
      <c r="BZ255" t="s">
        <v>111</v>
      </c>
      <c r="CB255" s="2" t="s">
        <v>2322</v>
      </c>
      <c r="CC255" t="s">
        <v>2137</v>
      </c>
      <c r="CD255" t="s">
        <v>2138</v>
      </c>
      <c r="CE255" t="s">
        <v>115</v>
      </c>
      <c r="CF255" t="s">
        <v>117</v>
      </c>
      <c r="CG255" s="4">
        <v>96950</v>
      </c>
      <c r="CH255" s="3">
        <v>8.17</v>
      </c>
      <c r="CI255" s="3">
        <v>8.17</v>
      </c>
      <c r="CJ255" s="3">
        <v>12.25</v>
      </c>
      <c r="CK255" s="3">
        <v>12.25</v>
      </c>
      <c r="CL255" t="s">
        <v>131</v>
      </c>
      <c r="CN255" t="s">
        <v>132</v>
      </c>
      <c r="CP255" t="s">
        <v>111</v>
      </c>
      <c r="CQ255" t="s">
        <v>133</v>
      </c>
      <c r="CR255" t="s">
        <v>111</v>
      </c>
      <c r="CS255" t="s">
        <v>133</v>
      </c>
      <c r="CT255" t="s">
        <v>134</v>
      </c>
      <c r="CU255" t="s">
        <v>133</v>
      </c>
      <c r="CV255" t="s">
        <v>134</v>
      </c>
      <c r="CW255" t="s">
        <v>2323</v>
      </c>
      <c r="CX255" s="5">
        <v>16702341229</v>
      </c>
      <c r="CY255" t="s">
        <v>2134</v>
      </c>
      <c r="CZ255" t="s">
        <v>259</v>
      </c>
      <c r="DA255" t="s">
        <v>133</v>
      </c>
      <c r="DB255" t="s">
        <v>111</v>
      </c>
    </row>
    <row r="256" spans="1:106" ht="15" customHeight="1" x14ac:dyDescent="0.35">
      <c r="A256" t="s">
        <v>827</v>
      </c>
      <c r="B256" t="s">
        <v>159</v>
      </c>
      <c r="C256" s="1">
        <v>44452.090606018515</v>
      </c>
      <c r="D256" s="1">
        <v>44509</v>
      </c>
      <c r="E256" t="s">
        <v>199</v>
      </c>
      <c r="F256" s="1">
        <v>44538.791666666664</v>
      </c>
      <c r="G256" t="s">
        <v>133</v>
      </c>
      <c r="H256" t="s">
        <v>111</v>
      </c>
      <c r="I256" t="s">
        <v>111</v>
      </c>
      <c r="J256" t="s">
        <v>828</v>
      </c>
      <c r="L256" t="s">
        <v>829</v>
      </c>
      <c r="N256" t="s">
        <v>407</v>
      </c>
      <c r="O256" t="s">
        <v>117</v>
      </c>
      <c r="P256" s="4">
        <v>96950</v>
      </c>
      <c r="Q256" t="s">
        <v>118</v>
      </c>
      <c r="S256" s="5">
        <v>16702331199</v>
      </c>
      <c r="U256">
        <v>5323</v>
      </c>
      <c r="V256" t="s">
        <v>120</v>
      </c>
      <c r="X256" t="s">
        <v>724</v>
      </c>
      <c r="Y256" t="s">
        <v>725</v>
      </c>
      <c r="Z256" t="s">
        <v>830</v>
      </c>
      <c r="AA256" t="s">
        <v>831</v>
      </c>
      <c r="AB256" t="s">
        <v>829</v>
      </c>
      <c r="AD256" t="s">
        <v>407</v>
      </c>
      <c r="AE256" t="s">
        <v>117</v>
      </c>
      <c r="AF256" s="4">
        <v>96950</v>
      </c>
      <c r="AG256" t="s">
        <v>118</v>
      </c>
      <c r="AI256" s="5">
        <v>16702331199</v>
      </c>
      <c r="AK256" t="s">
        <v>727</v>
      </c>
      <c r="BC256" t="str">
        <f>"53-7021.00"</f>
        <v>53-7021.00</v>
      </c>
      <c r="BD256" t="s">
        <v>832</v>
      </c>
      <c r="BE256" t="s">
        <v>833</v>
      </c>
      <c r="BF256" t="s">
        <v>834</v>
      </c>
      <c r="BG256">
        <v>2</v>
      </c>
      <c r="BI256" s="1">
        <v>44540</v>
      </c>
      <c r="BJ256" s="1">
        <v>44904</v>
      </c>
      <c r="BM256">
        <v>40</v>
      </c>
      <c r="BN256">
        <v>0</v>
      </c>
      <c r="BO256">
        <v>8</v>
      </c>
      <c r="BP256">
        <v>8</v>
      </c>
      <c r="BQ256">
        <v>8</v>
      </c>
      <c r="BR256">
        <v>8</v>
      </c>
      <c r="BS256">
        <v>8</v>
      </c>
      <c r="BT256">
        <v>0</v>
      </c>
      <c r="BU256" t="str">
        <f>"8:00 AM"</f>
        <v>8:00 AM</v>
      </c>
      <c r="BV256" t="str">
        <f>"5:00 PM"</f>
        <v>5:00 PM</v>
      </c>
      <c r="BW256" t="s">
        <v>150</v>
      </c>
      <c r="BX256">
        <v>12</v>
      </c>
      <c r="BY256">
        <v>12</v>
      </c>
      <c r="BZ256" t="s">
        <v>111</v>
      </c>
      <c r="CB256" s="2" t="s">
        <v>835</v>
      </c>
      <c r="CC256" t="s">
        <v>732</v>
      </c>
      <c r="CE256" t="s">
        <v>407</v>
      </c>
      <c r="CF256" t="s">
        <v>117</v>
      </c>
      <c r="CG256" s="4">
        <v>96950</v>
      </c>
      <c r="CH256" s="3">
        <v>8.67</v>
      </c>
      <c r="CI256" s="3">
        <v>8.67</v>
      </c>
      <c r="CJ256" s="3">
        <v>13</v>
      </c>
      <c r="CK256" s="3">
        <v>13</v>
      </c>
      <c r="CL256" t="s">
        <v>131</v>
      </c>
      <c r="CM256" t="s">
        <v>119</v>
      </c>
      <c r="CN256" t="s">
        <v>579</v>
      </c>
      <c r="CP256" t="s">
        <v>111</v>
      </c>
      <c r="CQ256" t="s">
        <v>133</v>
      </c>
      <c r="CR256" t="s">
        <v>133</v>
      </c>
      <c r="CS256" t="s">
        <v>133</v>
      </c>
      <c r="CT256" t="s">
        <v>134</v>
      </c>
      <c r="CU256" t="s">
        <v>133</v>
      </c>
      <c r="CV256" t="s">
        <v>133</v>
      </c>
      <c r="CW256" t="s">
        <v>119</v>
      </c>
      <c r="CX256" s="5">
        <v>16702331199</v>
      </c>
      <c r="CY256" t="s">
        <v>727</v>
      </c>
      <c r="CZ256" t="s">
        <v>119</v>
      </c>
      <c r="DA256" t="s">
        <v>133</v>
      </c>
      <c r="DB256" t="s">
        <v>111</v>
      </c>
    </row>
    <row r="257" spans="1:111" ht="15" customHeight="1" x14ac:dyDescent="0.35">
      <c r="A257" t="s">
        <v>3173</v>
      </c>
      <c r="B257" t="s">
        <v>159</v>
      </c>
      <c r="C257" s="1">
        <v>44466.961208217595</v>
      </c>
      <c r="D257" s="1">
        <v>44509</v>
      </c>
      <c r="E257" t="s">
        <v>199</v>
      </c>
      <c r="F257" s="1">
        <v>44500.833333333336</v>
      </c>
      <c r="G257" t="s">
        <v>111</v>
      </c>
      <c r="H257" t="s">
        <v>111</v>
      </c>
      <c r="I257" t="s">
        <v>111</v>
      </c>
      <c r="J257" t="s">
        <v>1839</v>
      </c>
      <c r="K257" t="s">
        <v>1840</v>
      </c>
      <c r="L257" t="s">
        <v>1841</v>
      </c>
      <c r="M257" t="s">
        <v>1846</v>
      </c>
      <c r="N257" t="s">
        <v>140</v>
      </c>
      <c r="O257" t="s">
        <v>117</v>
      </c>
      <c r="P257" s="4">
        <v>96950</v>
      </c>
      <c r="Q257" t="s">
        <v>118</v>
      </c>
      <c r="S257" s="5">
        <v>16709892288</v>
      </c>
      <c r="U257">
        <v>44211</v>
      </c>
      <c r="V257" t="s">
        <v>120</v>
      </c>
      <c r="X257" t="s">
        <v>3174</v>
      </c>
      <c r="Y257" t="s">
        <v>1844</v>
      </c>
      <c r="AA257" t="s">
        <v>1845</v>
      </c>
      <c r="AB257" t="s">
        <v>1841</v>
      </c>
      <c r="AC257" t="s">
        <v>1846</v>
      </c>
      <c r="AD257" t="s">
        <v>140</v>
      </c>
      <c r="AE257" t="s">
        <v>117</v>
      </c>
      <c r="AF257" s="4">
        <v>96950</v>
      </c>
      <c r="AG257" t="s">
        <v>118</v>
      </c>
      <c r="AI257" s="5">
        <v>16709892288</v>
      </c>
      <c r="AK257" t="s">
        <v>1847</v>
      </c>
      <c r="AL257" t="s">
        <v>962</v>
      </c>
      <c r="AM257" t="s">
        <v>1079</v>
      </c>
      <c r="AN257" t="s">
        <v>1485</v>
      </c>
      <c r="AO257" t="s">
        <v>1064</v>
      </c>
      <c r="AP257" t="s">
        <v>1848</v>
      </c>
      <c r="AQ257" t="s">
        <v>1082</v>
      </c>
      <c r="AR257" t="s">
        <v>140</v>
      </c>
      <c r="AS257" t="s">
        <v>117</v>
      </c>
      <c r="AT257" s="4">
        <v>96950</v>
      </c>
      <c r="AU257" t="s">
        <v>118</v>
      </c>
      <c r="AW257" s="5">
        <v>16702330081</v>
      </c>
      <c r="AY257" t="s">
        <v>1083</v>
      </c>
      <c r="AZ257" t="s">
        <v>1952</v>
      </c>
      <c r="BA257" t="s">
        <v>117</v>
      </c>
      <c r="BB257" t="s">
        <v>969</v>
      </c>
      <c r="BC257" t="str">
        <f>"11-2022.00"</f>
        <v>11-2022.00</v>
      </c>
      <c r="BD257" t="s">
        <v>1850</v>
      </c>
      <c r="BE257" t="s">
        <v>1851</v>
      </c>
      <c r="BF257" t="s">
        <v>1852</v>
      </c>
      <c r="BG257">
        <v>1</v>
      </c>
      <c r="BI257" s="1">
        <v>44501</v>
      </c>
      <c r="BJ257" s="1">
        <v>44865</v>
      </c>
      <c r="BM257">
        <v>40</v>
      </c>
      <c r="BN257">
        <v>0</v>
      </c>
      <c r="BO257">
        <v>8</v>
      </c>
      <c r="BP257">
        <v>8</v>
      </c>
      <c r="BQ257">
        <v>8</v>
      </c>
      <c r="BR257">
        <v>8</v>
      </c>
      <c r="BS257">
        <v>8</v>
      </c>
      <c r="BT257">
        <v>0</v>
      </c>
      <c r="BU257" t="str">
        <f>"8:00 AM"</f>
        <v>8:00 AM</v>
      </c>
      <c r="BV257" t="str">
        <f>"5:00 PM"</f>
        <v>5:00 PM</v>
      </c>
      <c r="BW257" t="s">
        <v>504</v>
      </c>
      <c r="BX257">
        <v>0</v>
      </c>
      <c r="BY257">
        <v>47</v>
      </c>
      <c r="BZ257" t="s">
        <v>133</v>
      </c>
      <c r="CA257">
        <v>2</v>
      </c>
      <c r="CB257" t="s">
        <v>3175</v>
      </c>
      <c r="CC257" t="s">
        <v>1841</v>
      </c>
      <c r="CD257" t="s">
        <v>1846</v>
      </c>
      <c r="CE257" t="s">
        <v>140</v>
      </c>
      <c r="CF257" t="s">
        <v>117</v>
      </c>
      <c r="CG257" s="4">
        <v>96950</v>
      </c>
      <c r="CH257" s="3">
        <v>17.739999999999998</v>
      </c>
      <c r="CI257" s="3">
        <v>17.739999999999998</v>
      </c>
      <c r="CJ257" s="3">
        <v>0</v>
      </c>
      <c r="CK257" s="3">
        <v>0</v>
      </c>
      <c r="CL257" t="s">
        <v>131</v>
      </c>
      <c r="CM257" t="s">
        <v>134</v>
      </c>
      <c r="CN257" t="s">
        <v>132</v>
      </c>
      <c r="CP257" t="s">
        <v>111</v>
      </c>
      <c r="CQ257" t="s">
        <v>133</v>
      </c>
      <c r="CR257" t="s">
        <v>111</v>
      </c>
      <c r="CS257" t="s">
        <v>111</v>
      </c>
      <c r="CT257" t="s">
        <v>134</v>
      </c>
      <c r="CU257" t="s">
        <v>133</v>
      </c>
      <c r="CV257" t="s">
        <v>134</v>
      </c>
      <c r="CW257" t="s">
        <v>134</v>
      </c>
      <c r="CX257" s="5">
        <v>16709892288</v>
      </c>
      <c r="CY257" t="s">
        <v>3176</v>
      </c>
      <c r="CZ257" t="s">
        <v>134</v>
      </c>
      <c r="DA257" t="s">
        <v>133</v>
      </c>
      <c r="DB257" t="s">
        <v>111</v>
      </c>
    </row>
    <row r="258" spans="1:111" ht="15" customHeight="1" x14ac:dyDescent="0.35">
      <c r="A258" t="s">
        <v>658</v>
      </c>
      <c r="B258" t="s">
        <v>159</v>
      </c>
      <c r="C258" s="1">
        <v>44477.057943287036</v>
      </c>
      <c r="D258" s="1">
        <v>44509</v>
      </c>
      <c r="E258" t="s">
        <v>110</v>
      </c>
      <c r="G258" t="s">
        <v>111</v>
      </c>
      <c r="H258" t="s">
        <v>111</v>
      </c>
      <c r="I258" t="s">
        <v>111</v>
      </c>
      <c r="J258" t="s">
        <v>659</v>
      </c>
      <c r="K258" t="s">
        <v>660</v>
      </c>
      <c r="L258" t="s">
        <v>661</v>
      </c>
      <c r="N258" t="s">
        <v>115</v>
      </c>
      <c r="O258" t="s">
        <v>117</v>
      </c>
      <c r="P258" s="4">
        <v>96950</v>
      </c>
      <c r="Q258" t="s">
        <v>118</v>
      </c>
      <c r="S258" s="5">
        <v>16702354061</v>
      </c>
      <c r="U258">
        <v>11411</v>
      </c>
      <c r="V258" t="s">
        <v>120</v>
      </c>
      <c r="X258" t="s">
        <v>662</v>
      </c>
      <c r="Y258" t="s">
        <v>663</v>
      </c>
      <c r="Z258" t="s">
        <v>664</v>
      </c>
      <c r="AA258" t="s">
        <v>224</v>
      </c>
      <c r="AB258" t="s">
        <v>665</v>
      </c>
      <c r="AD258" t="s">
        <v>115</v>
      </c>
      <c r="AE258" t="s">
        <v>117</v>
      </c>
      <c r="AF258" s="4">
        <v>96950</v>
      </c>
      <c r="AG258" t="s">
        <v>118</v>
      </c>
      <c r="AI258" s="5">
        <v>16702354061</v>
      </c>
      <c r="AK258" t="s">
        <v>666</v>
      </c>
      <c r="BC258" t="str">
        <f>"49-9071.00"</f>
        <v>49-9071.00</v>
      </c>
      <c r="BD258" t="s">
        <v>147</v>
      </c>
      <c r="BE258" t="s">
        <v>667</v>
      </c>
      <c r="BF258" t="s">
        <v>147</v>
      </c>
      <c r="BG258">
        <v>1</v>
      </c>
      <c r="BI258" s="1">
        <v>44571</v>
      </c>
      <c r="BJ258" s="1">
        <v>44935</v>
      </c>
      <c r="BM258">
        <v>35</v>
      </c>
      <c r="BN258">
        <v>0</v>
      </c>
      <c r="BO258">
        <v>7</v>
      </c>
      <c r="BP258">
        <v>7</v>
      </c>
      <c r="BQ258">
        <v>7</v>
      </c>
      <c r="BR258">
        <v>7</v>
      </c>
      <c r="BS258">
        <v>7</v>
      </c>
      <c r="BT258">
        <v>0</v>
      </c>
      <c r="BU258" t="str">
        <f>"8:00 AM"</f>
        <v>8:00 AM</v>
      </c>
      <c r="BV258" t="str">
        <f>"4:00 PM"</f>
        <v>4:00 PM</v>
      </c>
      <c r="BW258" t="s">
        <v>150</v>
      </c>
      <c r="BX258">
        <v>0</v>
      </c>
      <c r="BY258">
        <v>12</v>
      </c>
      <c r="BZ258" t="s">
        <v>111</v>
      </c>
      <c r="CB258" t="s">
        <v>668</v>
      </c>
      <c r="CC258" t="s">
        <v>669</v>
      </c>
      <c r="CE258" t="s">
        <v>115</v>
      </c>
      <c r="CG258" s="4">
        <v>96950</v>
      </c>
      <c r="CH258" s="3">
        <v>8.7200000000000006</v>
      </c>
      <c r="CI258" s="3">
        <v>8.7200000000000006</v>
      </c>
      <c r="CJ258" s="3">
        <v>13.08</v>
      </c>
      <c r="CK258" s="3">
        <v>13.08</v>
      </c>
      <c r="CL258" t="s">
        <v>131</v>
      </c>
      <c r="CM258" t="s">
        <v>670</v>
      </c>
      <c r="CN258" t="s">
        <v>579</v>
      </c>
      <c r="CP258" t="s">
        <v>111</v>
      </c>
      <c r="CQ258" t="s">
        <v>133</v>
      </c>
      <c r="CR258" t="s">
        <v>111</v>
      </c>
      <c r="CS258" t="s">
        <v>133</v>
      </c>
      <c r="CT258" t="s">
        <v>134</v>
      </c>
      <c r="CU258" t="s">
        <v>133</v>
      </c>
      <c r="CV258" t="s">
        <v>134</v>
      </c>
      <c r="CW258" t="s">
        <v>671</v>
      </c>
      <c r="CX258" s="5">
        <v>16702354061</v>
      </c>
      <c r="CY258" t="s">
        <v>666</v>
      </c>
      <c r="CZ258" t="s">
        <v>134</v>
      </c>
      <c r="DA258" t="s">
        <v>133</v>
      </c>
      <c r="DB258" t="s">
        <v>111</v>
      </c>
      <c r="DC258" t="s">
        <v>662</v>
      </c>
      <c r="DD258" t="s">
        <v>663</v>
      </c>
      <c r="DF258" t="s">
        <v>659</v>
      </c>
      <c r="DG258" t="s">
        <v>666</v>
      </c>
    </row>
    <row r="259" spans="1:111" ht="15" customHeight="1" x14ac:dyDescent="0.35">
      <c r="A259" t="s">
        <v>2635</v>
      </c>
      <c r="B259" t="s">
        <v>159</v>
      </c>
      <c r="C259" s="1">
        <v>44479.095630555559</v>
      </c>
      <c r="D259" s="1">
        <v>44509</v>
      </c>
      <c r="E259" t="s">
        <v>110</v>
      </c>
      <c r="G259" t="s">
        <v>111</v>
      </c>
      <c r="H259" t="s">
        <v>111</v>
      </c>
      <c r="I259" t="s">
        <v>111</v>
      </c>
      <c r="J259" t="s">
        <v>1570</v>
      </c>
      <c r="L259" t="s">
        <v>1571</v>
      </c>
      <c r="M259" t="s">
        <v>1572</v>
      </c>
      <c r="N259" t="s">
        <v>140</v>
      </c>
      <c r="O259" t="s">
        <v>117</v>
      </c>
      <c r="P259" s="4">
        <v>96950</v>
      </c>
      <c r="Q259" t="s">
        <v>118</v>
      </c>
      <c r="S259" s="5">
        <v>16703232428</v>
      </c>
      <c r="U259">
        <v>23711</v>
      </c>
      <c r="V259" t="s">
        <v>120</v>
      </c>
      <c r="X259" t="s">
        <v>1573</v>
      </c>
      <c r="Y259" t="s">
        <v>265</v>
      </c>
      <c r="Z259" t="s">
        <v>1574</v>
      </c>
      <c r="AA259" t="s">
        <v>1575</v>
      </c>
      <c r="AB259" t="s">
        <v>1571</v>
      </c>
      <c r="AC259" t="s">
        <v>1572</v>
      </c>
      <c r="AD259" t="s">
        <v>140</v>
      </c>
      <c r="AE259" t="s">
        <v>117</v>
      </c>
      <c r="AF259" s="4">
        <v>96950</v>
      </c>
      <c r="AG259" t="s">
        <v>118</v>
      </c>
      <c r="AI259" s="5">
        <v>16703232428</v>
      </c>
      <c r="AK259" t="s">
        <v>1576</v>
      </c>
      <c r="BC259" t="str">
        <f>"49-9071.00"</f>
        <v>49-9071.00</v>
      </c>
      <c r="BD259" t="s">
        <v>147</v>
      </c>
      <c r="BE259" t="s">
        <v>1577</v>
      </c>
      <c r="BF259" t="s">
        <v>1578</v>
      </c>
      <c r="BG259">
        <v>4</v>
      </c>
      <c r="BI259" s="1" t="s">
        <v>2636</v>
      </c>
      <c r="BJ259" s="1">
        <v>44964</v>
      </c>
      <c r="BM259">
        <v>35</v>
      </c>
      <c r="BN259">
        <v>0</v>
      </c>
      <c r="BO259">
        <v>7</v>
      </c>
      <c r="BP259">
        <v>7</v>
      </c>
      <c r="BQ259">
        <v>7</v>
      </c>
      <c r="BR259">
        <v>7</v>
      </c>
      <c r="BS259">
        <v>7</v>
      </c>
      <c r="BT259">
        <v>0</v>
      </c>
      <c r="BU259" t="str">
        <f>"7:30 AM"</f>
        <v>7:30 AM</v>
      </c>
      <c r="BV259" t="str">
        <f>"5:00 PM"</f>
        <v>5:00 PM</v>
      </c>
      <c r="BW259" t="s">
        <v>150</v>
      </c>
      <c r="BX259">
        <v>0</v>
      </c>
      <c r="BY259">
        <v>12</v>
      </c>
      <c r="BZ259" t="s">
        <v>111</v>
      </c>
      <c r="CB259" s="2" t="s">
        <v>1579</v>
      </c>
      <c r="CC259" t="s">
        <v>1571</v>
      </c>
      <c r="CD259" t="s">
        <v>1572</v>
      </c>
      <c r="CE259" t="s">
        <v>140</v>
      </c>
      <c r="CF259" t="s">
        <v>117</v>
      </c>
      <c r="CG259" s="4">
        <v>96950</v>
      </c>
      <c r="CH259" s="3">
        <v>8.75</v>
      </c>
      <c r="CI259" s="3">
        <v>8.75</v>
      </c>
      <c r="CJ259" s="3">
        <v>13.13</v>
      </c>
      <c r="CK259" s="3">
        <v>13.13</v>
      </c>
      <c r="CL259" t="s">
        <v>131</v>
      </c>
      <c r="CM259" t="s">
        <v>1580</v>
      </c>
      <c r="CN259" t="s">
        <v>132</v>
      </c>
      <c r="CP259" t="s">
        <v>111</v>
      </c>
      <c r="CQ259" t="s">
        <v>133</v>
      </c>
      <c r="CR259" t="s">
        <v>111</v>
      </c>
      <c r="CS259" t="s">
        <v>133</v>
      </c>
      <c r="CT259" t="s">
        <v>134</v>
      </c>
      <c r="CU259" t="s">
        <v>133</v>
      </c>
      <c r="CV259" t="s">
        <v>134</v>
      </c>
      <c r="CW259" t="s">
        <v>1581</v>
      </c>
      <c r="CX259" s="5">
        <v>16703232428</v>
      </c>
      <c r="CY259" t="s">
        <v>1576</v>
      </c>
      <c r="CZ259" t="s">
        <v>838</v>
      </c>
      <c r="DA259" t="s">
        <v>133</v>
      </c>
      <c r="DB259" t="s">
        <v>111</v>
      </c>
    </row>
    <row r="260" spans="1:111" ht="15" customHeight="1" x14ac:dyDescent="0.35">
      <c r="A260" t="s">
        <v>3692</v>
      </c>
      <c r="B260" t="s">
        <v>159</v>
      </c>
      <c r="C260" s="1">
        <v>44488.818330902781</v>
      </c>
      <c r="D260" s="1">
        <v>44509</v>
      </c>
      <c r="E260" t="s">
        <v>110</v>
      </c>
      <c r="G260" t="s">
        <v>111</v>
      </c>
      <c r="H260" t="s">
        <v>111</v>
      </c>
      <c r="I260" t="s">
        <v>111</v>
      </c>
      <c r="J260" t="s">
        <v>746</v>
      </c>
      <c r="L260" t="s">
        <v>747</v>
      </c>
      <c r="N260" t="s">
        <v>140</v>
      </c>
      <c r="O260" t="s">
        <v>117</v>
      </c>
      <c r="P260" s="4">
        <v>96950</v>
      </c>
      <c r="Q260" t="s">
        <v>118</v>
      </c>
      <c r="R260" t="s">
        <v>382</v>
      </c>
      <c r="S260" s="5">
        <v>16707891106</v>
      </c>
      <c r="U260">
        <v>56132</v>
      </c>
      <c r="V260" t="s">
        <v>120</v>
      </c>
      <c r="X260" t="s">
        <v>748</v>
      </c>
      <c r="Y260" t="s">
        <v>749</v>
      </c>
      <c r="Z260" t="s">
        <v>750</v>
      </c>
      <c r="AA260" t="s">
        <v>751</v>
      </c>
      <c r="AB260" t="s">
        <v>747</v>
      </c>
      <c r="AD260" t="s">
        <v>140</v>
      </c>
      <c r="AE260" t="s">
        <v>117</v>
      </c>
      <c r="AF260" s="4">
        <v>96950</v>
      </c>
      <c r="AG260" t="s">
        <v>118</v>
      </c>
      <c r="AH260" t="s">
        <v>382</v>
      </c>
      <c r="AI260" s="5">
        <v>16707891106</v>
      </c>
      <c r="AK260" t="s">
        <v>752</v>
      </c>
      <c r="BC260" t="str">
        <f>"37-2011.00"</f>
        <v>37-2011.00</v>
      </c>
      <c r="BD260" t="s">
        <v>284</v>
      </c>
      <c r="BE260" t="s">
        <v>753</v>
      </c>
      <c r="BF260" t="s">
        <v>327</v>
      </c>
      <c r="BG260">
        <v>10</v>
      </c>
      <c r="BI260" s="1">
        <v>44593</v>
      </c>
      <c r="BJ260" s="1">
        <v>44957</v>
      </c>
      <c r="BM260">
        <v>35</v>
      </c>
      <c r="BN260">
        <v>0</v>
      </c>
      <c r="BO260">
        <v>7</v>
      </c>
      <c r="BP260">
        <v>7</v>
      </c>
      <c r="BQ260">
        <v>7</v>
      </c>
      <c r="BR260">
        <v>7</v>
      </c>
      <c r="BS260">
        <v>7</v>
      </c>
      <c r="BT260">
        <v>0</v>
      </c>
      <c r="BU260" t="str">
        <f>"7:30 AM"</f>
        <v>7:30 AM</v>
      </c>
      <c r="BV260" t="str">
        <f>"4:00 PM"</f>
        <v>4:00 PM</v>
      </c>
      <c r="BW260" t="s">
        <v>150</v>
      </c>
      <c r="BX260">
        <v>3</v>
      </c>
      <c r="BY260">
        <v>3</v>
      </c>
      <c r="BZ260" t="s">
        <v>111</v>
      </c>
      <c r="CB260" s="2" t="s">
        <v>3693</v>
      </c>
      <c r="CC260" t="s">
        <v>277</v>
      </c>
      <c r="CE260" t="s">
        <v>140</v>
      </c>
      <c r="CF260" t="s">
        <v>117</v>
      </c>
      <c r="CG260" s="4">
        <v>96950</v>
      </c>
      <c r="CH260" s="3">
        <v>8.0500000000000007</v>
      </c>
      <c r="CI260" s="3">
        <v>8.0500000000000007</v>
      </c>
      <c r="CJ260" s="3">
        <v>12.08</v>
      </c>
      <c r="CK260" s="3">
        <v>12.08</v>
      </c>
      <c r="CL260" t="s">
        <v>131</v>
      </c>
      <c r="CM260" t="s">
        <v>754</v>
      </c>
      <c r="CN260" t="s">
        <v>132</v>
      </c>
      <c r="CP260" t="s">
        <v>111</v>
      </c>
      <c r="CQ260" t="s">
        <v>133</v>
      </c>
      <c r="CR260" t="s">
        <v>111</v>
      </c>
      <c r="CS260" t="s">
        <v>133</v>
      </c>
      <c r="CT260" t="s">
        <v>133</v>
      </c>
      <c r="CU260" t="s">
        <v>133</v>
      </c>
      <c r="CV260" t="s">
        <v>134</v>
      </c>
      <c r="CW260" t="s">
        <v>3694</v>
      </c>
      <c r="CX260" s="5">
        <v>16707891106</v>
      </c>
      <c r="CY260" t="s">
        <v>752</v>
      </c>
      <c r="CZ260" t="s">
        <v>247</v>
      </c>
      <c r="DA260" t="s">
        <v>133</v>
      </c>
      <c r="DB260" t="s">
        <v>111</v>
      </c>
    </row>
    <row r="261" spans="1:111" ht="15" customHeight="1" x14ac:dyDescent="0.35">
      <c r="A261" t="s">
        <v>1590</v>
      </c>
      <c r="B261" t="s">
        <v>159</v>
      </c>
      <c r="C261" s="1">
        <v>44488.823233912037</v>
      </c>
      <c r="D261" s="1">
        <v>44509</v>
      </c>
      <c r="E261" t="s">
        <v>110</v>
      </c>
      <c r="G261" t="s">
        <v>111</v>
      </c>
      <c r="H261" t="s">
        <v>111</v>
      </c>
      <c r="I261" t="s">
        <v>111</v>
      </c>
      <c r="J261" t="s">
        <v>1591</v>
      </c>
      <c r="L261" t="s">
        <v>1592</v>
      </c>
      <c r="M261" t="s">
        <v>1593</v>
      </c>
      <c r="N261" t="s">
        <v>115</v>
      </c>
      <c r="O261" t="s">
        <v>117</v>
      </c>
      <c r="P261" s="4">
        <v>96950</v>
      </c>
      <c r="Q261" t="s">
        <v>118</v>
      </c>
      <c r="R261" t="s">
        <v>382</v>
      </c>
      <c r="S261" s="5">
        <v>16707891106</v>
      </c>
      <c r="U261">
        <v>56132</v>
      </c>
      <c r="V261" t="s">
        <v>120</v>
      </c>
      <c r="X261" t="s">
        <v>748</v>
      </c>
      <c r="Y261" t="s">
        <v>749</v>
      </c>
      <c r="Z261" t="s">
        <v>750</v>
      </c>
      <c r="AA261" t="s">
        <v>751</v>
      </c>
      <c r="AB261" t="s">
        <v>1592</v>
      </c>
      <c r="AC261" t="s">
        <v>1594</v>
      </c>
      <c r="AD261" t="s">
        <v>115</v>
      </c>
      <c r="AE261" t="s">
        <v>117</v>
      </c>
      <c r="AF261" s="4">
        <v>96950</v>
      </c>
      <c r="AG261" t="s">
        <v>118</v>
      </c>
      <c r="AH261" t="s">
        <v>382</v>
      </c>
      <c r="AI261" s="5">
        <v>16707891106</v>
      </c>
      <c r="AK261" t="s">
        <v>752</v>
      </c>
      <c r="BC261" t="str">
        <f>"43-3031.00"</f>
        <v>43-3031.00</v>
      </c>
      <c r="BD261" t="s">
        <v>126</v>
      </c>
      <c r="BE261" t="s">
        <v>1595</v>
      </c>
      <c r="BF261" t="s">
        <v>1596</v>
      </c>
      <c r="BG261">
        <v>3</v>
      </c>
      <c r="BI261" s="1">
        <v>44593</v>
      </c>
      <c r="BJ261" s="1">
        <v>44957</v>
      </c>
      <c r="BM261">
        <v>35</v>
      </c>
      <c r="BN261">
        <v>0</v>
      </c>
      <c r="BO261">
        <v>7</v>
      </c>
      <c r="BP261">
        <v>7</v>
      </c>
      <c r="BQ261">
        <v>7</v>
      </c>
      <c r="BR261">
        <v>7</v>
      </c>
      <c r="BS261">
        <v>7</v>
      </c>
      <c r="BT261">
        <v>0</v>
      </c>
      <c r="BU261" t="str">
        <f>"9:00 AM"</f>
        <v>9:00 AM</v>
      </c>
      <c r="BV261" t="str">
        <f>"5:00 PM"</f>
        <v>5:00 PM</v>
      </c>
      <c r="BW261" t="s">
        <v>129</v>
      </c>
      <c r="BX261">
        <v>3</v>
      </c>
      <c r="BY261">
        <v>24</v>
      </c>
      <c r="BZ261" t="s">
        <v>111</v>
      </c>
      <c r="CB261" t="s">
        <v>1597</v>
      </c>
      <c r="CC261" t="s">
        <v>656</v>
      </c>
      <c r="CE261" t="s">
        <v>115</v>
      </c>
      <c r="CF261" t="s">
        <v>117</v>
      </c>
      <c r="CG261" s="4">
        <v>96950</v>
      </c>
      <c r="CH261" s="3">
        <v>9.49</v>
      </c>
      <c r="CI261" s="3">
        <v>9.49</v>
      </c>
      <c r="CJ261" s="3">
        <v>14.24</v>
      </c>
      <c r="CK261" s="3">
        <v>14.24</v>
      </c>
      <c r="CL261" t="s">
        <v>131</v>
      </c>
      <c r="CM261" t="s">
        <v>1455</v>
      </c>
      <c r="CN261" t="s">
        <v>132</v>
      </c>
      <c r="CP261" t="s">
        <v>111</v>
      </c>
      <c r="CQ261" t="s">
        <v>133</v>
      </c>
      <c r="CR261" t="s">
        <v>111</v>
      </c>
      <c r="CS261" t="s">
        <v>133</v>
      </c>
      <c r="CT261" t="s">
        <v>133</v>
      </c>
      <c r="CU261" t="s">
        <v>133</v>
      </c>
      <c r="CV261" t="s">
        <v>134</v>
      </c>
      <c r="CW261" t="s">
        <v>1598</v>
      </c>
      <c r="CX261" s="5">
        <v>16707891106</v>
      </c>
      <c r="CY261" t="s">
        <v>752</v>
      </c>
      <c r="CZ261" t="s">
        <v>247</v>
      </c>
      <c r="DA261" t="s">
        <v>111</v>
      </c>
      <c r="DB261" t="s">
        <v>111</v>
      </c>
    </row>
    <row r="262" spans="1:111" ht="15" customHeight="1" x14ac:dyDescent="0.35">
      <c r="A262" t="s">
        <v>3648</v>
      </c>
      <c r="B262" t="s">
        <v>137</v>
      </c>
      <c r="C262" s="1">
        <v>44475.091097685188</v>
      </c>
      <c r="D262" s="1">
        <v>44510</v>
      </c>
      <c r="E262" t="s">
        <v>199</v>
      </c>
      <c r="F262" s="1">
        <v>44591.791666666664</v>
      </c>
      <c r="G262" t="s">
        <v>111</v>
      </c>
      <c r="H262" t="s">
        <v>111</v>
      </c>
      <c r="I262" t="s">
        <v>111</v>
      </c>
      <c r="J262" t="s">
        <v>3649</v>
      </c>
      <c r="K262" t="s">
        <v>134</v>
      </c>
      <c r="L262" t="s">
        <v>1497</v>
      </c>
      <c r="M262" t="s">
        <v>1498</v>
      </c>
      <c r="N262" t="s">
        <v>1362</v>
      </c>
      <c r="O262" t="s">
        <v>117</v>
      </c>
      <c r="P262" s="4">
        <v>96952</v>
      </c>
      <c r="Q262" t="s">
        <v>118</v>
      </c>
      <c r="R262" t="s">
        <v>134</v>
      </c>
      <c r="S262" s="5">
        <v>16704339989</v>
      </c>
      <c r="U262">
        <v>481111</v>
      </c>
      <c r="V262" t="s">
        <v>120</v>
      </c>
      <c r="X262" t="s">
        <v>1499</v>
      </c>
      <c r="Y262" t="s">
        <v>1500</v>
      </c>
      <c r="Z262" t="s">
        <v>1501</v>
      </c>
      <c r="AA262" t="s">
        <v>606</v>
      </c>
      <c r="AB262" t="s">
        <v>1497</v>
      </c>
      <c r="AC262" t="s">
        <v>1498</v>
      </c>
      <c r="AD262" t="s">
        <v>1362</v>
      </c>
      <c r="AE262" t="s">
        <v>117</v>
      </c>
      <c r="AF262" s="4">
        <v>96952</v>
      </c>
      <c r="AG262" t="s">
        <v>118</v>
      </c>
      <c r="AH262" t="s">
        <v>134</v>
      </c>
      <c r="AI262" s="5">
        <v>16704339989</v>
      </c>
      <c r="AK262" t="s">
        <v>1502</v>
      </c>
      <c r="BC262" t="str">
        <f>"43-3031.00"</f>
        <v>43-3031.00</v>
      </c>
      <c r="BD262" t="s">
        <v>126</v>
      </c>
      <c r="BE262" t="s">
        <v>3650</v>
      </c>
      <c r="BF262" t="s">
        <v>3651</v>
      </c>
      <c r="BG262">
        <v>4</v>
      </c>
      <c r="BH262">
        <v>4</v>
      </c>
      <c r="BI262" s="1">
        <v>44593</v>
      </c>
      <c r="BJ262" s="1">
        <v>44957</v>
      </c>
      <c r="BK262" s="1">
        <v>44593</v>
      </c>
      <c r="BL262" s="1">
        <v>44957</v>
      </c>
      <c r="BM262">
        <v>40</v>
      </c>
      <c r="BN262">
        <v>0</v>
      </c>
      <c r="BO262">
        <v>8</v>
      </c>
      <c r="BP262">
        <v>8</v>
      </c>
      <c r="BQ262">
        <v>8</v>
      </c>
      <c r="BR262">
        <v>8</v>
      </c>
      <c r="BS262">
        <v>8</v>
      </c>
      <c r="BT262">
        <v>0</v>
      </c>
      <c r="BU262" t="str">
        <f>"8:00 AM"</f>
        <v>8:00 AM</v>
      </c>
      <c r="BV262" t="str">
        <f>"5:00 PM"</f>
        <v>5:00 PM</v>
      </c>
      <c r="BW262" t="s">
        <v>150</v>
      </c>
      <c r="BX262">
        <v>0</v>
      </c>
      <c r="BY262">
        <v>24</v>
      </c>
      <c r="BZ262" t="s">
        <v>111</v>
      </c>
      <c r="CB262" t="s">
        <v>3652</v>
      </c>
      <c r="CC262" t="s">
        <v>1497</v>
      </c>
      <c r="CD262" t="s">
        <v>1498</v>
      </c>
      <c r="CE262" t="s">
        <v>1362</v>
      </c>
      <c r="CF262" t="s">
        <v>117</v>
      </c>
      <c r="CG262" s="4">
        <v>96952</v>
      </c>
      <c r="CH262" s="3">
        <v>10.16</v>
      </c>
      <c r="CI262" s="3">
        <v>10.199999999999999</v>
      </c>
      <c r="CJ262" s="3">
        <v>0</v>
      </c>
      <c r="CK262" s="3">
        <v>0</v>
      </c>
      <c r="CL262" t="s">
        <v>131</v>
      </c>
      <c r="CN262" t="s">
        <v>132</v>
      </c>
      <c r="CP262" t="s">
        <v>111</v>
      </c>
      <c r="CQ262" t="s">
        <v>133</v>
      </c>
      <c r="CR262" t="s">
        <v>111</v>
      </c>
      <c r="CS262" t="s">
        <v>111</v>
      </c>
      <c r="CT262" t="s">
        <v>133</v>
      </c>
      <c r="CU262" t="s">
        <v>133</v>
      </c>
      <c r="CV262" t="s">
        <v>134</v>
      </c>
      <c r="CW262" t="s">
        <v>1505</v>
      </c>
      <c r="CX262" s="5">
        <v>16704339989</v>
      </c>
      <c r="CY262" t="s">
        <v>1794</v>
      </c>
      <c r="CZ262" t="s">
        <v>1507</v>
      </c>
      <c r="DA262" t="s">
        <v>133</v>
      </c>
      <c r="DB262" t="s">
        <v>111</v>
      </c>
    </row>
    <row r="263" spans="1:111" ht="15" customHeight="1" x14ac:dyDescent="0.35">
      <c r="A263" t="s">
        <v>3931</v>
      </c>
      <c r="B263" t="s">
        <v>137</v>
      </c>
      <c r="C263" s="1">
        <v>44475.099176504627</v>
      </c>
      <c r="D263" s="1">
        <v>44510</v>
      </c>
      <c r="E263" t="s">
        <v>199</v>
      </c>
      <c r="F263" s="1">
        <v>44591.791666666664</v>
      </c>
      <c r="G263" t="s">
        <v>111</v>
      </c>
      <c r="H263" t="s">
        <v>111</v>
      </c>
      <c r="I263" t="s">
        <v>111</v>
      </c>
      <c r="J263" t="s">
        <v>1496</v>
      </c>
      <c r="K263" t="s">
        <v>134</v>
      </c>
      <c r="L263" t="s">
        <v>1789</v>
      </c>
      <c r="M263" t="s">
        <v>1498</v>
      </c>
      <c r="N263" t="s">
        <v>1362</v>
      </c>
      <c r="O263" t="s">
        <v>117</v>
      </c>
      <c r="P263" s="4">
        <v>96952</v>
      </c>
      <c r="Q263" t="s">
        <v>118</v>
      </c>
      <c r="R263" t="s">
        <v>134</v>
      </c>
      <c r="S263" s="5">
        <v>16704339989</v>
      </c>
      <c r="U263">
        <v>481111</v>
      </c>
      <c r="V263" t="s">
        <v>120</v>
      </c>
      <c r="X263" t="s">
        <v>1788</v>
      </c>
      <c r="Y263" t="s">
        <v>1500</v>
      </c>
      <c r="Z263" t="s">
        <v>1501</v>
      </c>
      <c r="AA263" t="s">
        <v>606</v>
      </c>
      <c r="AB263" t="s">
        <v>1497</v>
      </c>
      <c r="AC263" t="s">
        <v>1498</v>
      </c>
      <c r="AD263" t="s">
        <v>1362</v>
      </c>
      <c r="AE263" t="s">
        <v>117</v>
      </c>
      <c r="AF263" s="4">
        <v>96952</v>
      </c>
      <c r="AG263" t="s">
        <v>118</v>
      </c>
      <c r="AH263" t="s">
        <v>134</v>
      </c>
      <c r="AI263" s="5">
        <v>16704339989</v>
      </c>
      <c r="AK263" t="s">
        <v>1502</v>
      </c>
      <c r="BC263" t="str">
        <f>"43-3061.00"</f>
        <v>43-3061.00</v>
      </c>
      <c r="BD263" t="s">
        <v>3932</v>
      </c>
      <c r="BE263" t="s">
        <v>3933</v>
      </c>
      <c r="BF263" t="s">
        <v>3932</v>
      </c>
      <c r="BG263">
        <v>1</v>
      </c>
      <c r="BH263">
        <v>1</v>
      </c>
      <c r="BI263" s="1">
        <v>44593</v>
      </c>
      <c r="BJ263" s="1">
        <v>44957</v>
      </c>
      <c r="BK263" s="1">
        <v>44593</v>
      </c>
      <c r="BL263" s="1">
        <v>44957</v>
      </c>
      <c r="BM263">
        <v>40</v>
      </c>
      <c r="BN263">
        <v>0</v>
      </c>
      <c r="BO263">
        <v>8</v>
      </c>
      <c r="BP263">
        <v>8</v>
      </c>
      <c r="BQ263">
        <v>8</v>
      </c>
      <c r="BR263">
        <v>8</v>
      </c>
      <c r="BS263">
        <v>8</v>
      </c>
      <c r="BT263">
        <v>0</v>
      </c>
      <c r="BU263" t="str">
        <f>"8:00 AM"</f>
        <v>8:00 AM</v>
      </c>
      <c r="BV263" t="str">
        <f>"5:00 PM"</f>
        <v>5:00 PM</v>
      </c>
      <c r="BW263" t="s">
        <v>150</v>
      </c>
      <c r="BX263">
        <v>0</v>
      </c>
      <c r="BY263">
        <v>24</v>
      </c>
      <c r="BZ263" t="s">
        <v>111</v>
      </c>
      <c r="CB263" t="s">
        <v>3934</v>
      </c>
      <c r="CC263" t="s">
        <v>1497</v>
      </c>
      <c r="CD263" t="s">
        <v>1498</v>
      </c>
      <c r="CE263" t="s">
        <v>1362</v>
      </c>
      <c r="CF263" t="s">
        <v>117</v>
      </c>
      <c r="CG263" s="4">
        <v>96952</v>
      </c>
      <c r="CH263" s="3">
        <v>13.6</v>
      </c>
      <c r="CI263" s="3">
        <v>13.7</v>
      </c>
      <c r="CJ263" s="3">
        <v>0</v>
      </c>
      <c r="CK263" s="3">
        <v>0</v>
      </c>
      <c r="CL263" t="s">
        <v>131</v>
      </c>
      <c r="CN263" t="s">
        <v>132</v>
      </c>
      <c r="CP263" t="s">
        <v>111</v>
      </c>
      <c r="CQ263" t="s">
        <v>133</v>
      </c>
      <c r="CR263" t="s">
        <v>111</v>
      </c>
      <c r="CS263" t="s">
        <v>111</v>
      </c>
      <c r="CT263" t="s">
        <v>133</v>
      </c>
      <c r="CU263" t="s">
        <v>133</v>
      </c>
      <c r="CV263" t="s">
        <v>134</v>
      </c>
      <c r="CW263" t="s">
        <v>1505</v>
      </c>
      <c r="CX263" s="5">
        <v>16704339989</v>
      </c>
      <c r="CY263" t="s">
        <v>1794</v>
      </c>
      <c r="CZ263" t="s">
        <v>1507</v>
      </c>
      <c r="DA263" t="s">
        <v>133</v>
      </c>
      <c r="DB263" t="s">
        <v>111</v>
      </c>
    </row>
    <row r="264" spans="1:111" ht="15" customHeight="1" x14ac:dyDescent="0.35">
      <c r="A264" t="s">
        <v>2140</v>
      </c>
      <c r="B264" t="s">
        <v>137</v>
      </c>
      <c r="C264" s="1">
        <v>44478.094728009259</v>
      </c>
      <c r="D264" s="1">
        <v>44510</v>
      </c>
      <c r="E264" t="s">
        <v>110</v>
      </c>
      <c r="G264" t="s">
        <v>111</v>
      </c>
      <c r="H264" t="s">
        <v>111</v>
      </c>
      <c r="I264" t="s">
        <v>111</v>
      </c>
      <c r="J264" t="s">
        <v>746</v>
      </c>
      <c r="L264" t="s">
        <v>2018</v>
      </c>
      <c r="M264" t="s">
        <v>747</v>
      </c>
      <c r="N264" t="s">
        <v>140</v>
      </c>
      <c r="O264" t="s">
        <v>117</v>
      </c>
      <c r="P264" s="4">
        <v>96950</v>
      </c>
      <c r="Q264" t="s">
        <v>118</v>
      </c>
      <c r="R264" t="s">
        <v>382</v>
      </c>
      <c r="S264" s="5">
        <v>16707891106</v>
      </c>
      <c r="U264">
        <v>56132</v>
      </c>
      <c r="V264" t="s">
        <v>120</v>
      </c>
      <c r="X264" t="s">
        <v>748</v>
      </c>
      <c r="Y264" t="s">
        <v>749</v>
      </c>
      <c r="Z264" t="s">
        <v>750</v>
      </c>
      <c r="AA264" t="s">
        <v>751</v>
      </c>
      <c r="AB264" t="s">
        <v>2018</v>
      </c>
      <c r="AC264" t="s">
        <v>747</v>
      </c>
      <c r="AD264" t="s">
        <v>140</v>
      </c>
      <c r="AE264" t="s">
        <v>117</v>
      </c>
      <c r="AF264" s="4">
        <v>96950</v>
      </c>
      <c r="AG264" t="s">
        <v>118</v>
      </c>
      <c r="AH264" t="s">
        <v>382</v>
      </c>
      <c r="AI264" s="5">
        <v>16707891106</v>
      </c>
      <c r="AK264" t="s">
        <v>752</v>
      </c>
      <c r="BC264" t="str">
        <f>"49-9071.00"</f>
        <v>49-9071.00</v>
      </c>
      <c r="BD264" t="s">
        <v>147</v>
      </c>
      <c r="BE264" t="s">
        <v>2019</v>
      </c>
      <c r="BF264" t="s">
        <v>149</v>
      </c>
      <c r="BG264">
        <v>10</v>
      </c>
      <c r="BH264">
        <v>10</v>
      </c>
      <c r="BI264" s="1">
        <v>44593</v>
      </c>
      <c r="BJ264" s="1">
        <v>44957</v>
      </c>
      <c r="BK264" s="1">
        <v>44593</v>
      </c>
      <c r="BL264" s="1">
        <v>44957</v>
      </c>
      <c r="BM264">
        <v>35</v>
      </c>
      <c r="BN264">
        <v>0</v>
      </c>
      <c r="BO264">
        <v>7</v>
      </c>
      <c r="BP264">
        <v>7</v>
      </c>
      <c r="BQ264">
        <v>7</v>
      </c>
      <c r="BR264">
        <v>7</v>
      </c>
      <c r="BS264">
        <v>7</v>
      </c>
      <c r="BT264">
        <v>0</v>
      </c>
      <c r="BU264" t="str">
        <f>"8:00 AM"</f>
        <v>8:00 AM</v>
      </c>
      <c r="BV264" t="str">
        <f>"4:00 PM"</f>
        <v>4:00 PM</v>
      </c>
      <c r="BW264" t="s">
        <v>150</v>
      </c>
      <c r="BX264">
        <v>3</v>
      </c>
      <c r="BY264">
        <v>12</v>
      </c>
      <c r="BZ264" t="s">
        <v>111</v>
      </c>
      <c r="CB264" s="2" t="s">
        <v>2141</v>
      </c>
      <c r="CC264" t="s">
        <v>2018</v>
      </c>
      <c r="CD264" t="s">
        <v>747</v>
      </c>
      <c r="CE264" t="s">
        <v>140</v>
      </c>
      <c r="CF264" t="s">
        <v>117</v>
      </c>
      <c r="CG264" s="4">
        <v>96950</v>
      </c>
      <c r="CH264" s="3">
        <v>8.7100000000000009</v>
      </c>
      <c r="CI264" s="3">
        <v>8.7100000000000009</v>
      </c>
      <c r="CJ264" s="3">
        <v>13.07</v>
      </c>
      <c r="CK264" s="3">
        <v>13.07</v>
      </c>
      <c r="CL264" t="s">
        <v>131</v>
      </c>
      <c r="CM264" t="s">
        <v>2142</v>
      </c>
      <c r="CN264" t="s">
        <v>132</v>
      </c>
      <c r="CP264" t="s">
        <v>111</v>
      </c>
      <c r="CQ264" t="s">
        <v>133</v>
      </c>
      <c r="CR264" t="s">
        <v>111</v>
      </c>
      <c r="CS264" t="s">
        <v>133</v>
      </c>
      <c r="CT264" t="s">
        <v>133</v>
      </c>
      <c r="CU264" t="s">
        <v>133</v>
      </c>
      <c r="CV264" t="s">
        <v>134</v>
      </c>
      <c r="CW264" t="s">
        <v>2143</v>
      </c>
      <c r="CX264" s="5">
        <v>16707891106</v>
      </c>
      <c r="CY264" t="s">
        <v>752</v>
      </c>
      <c r="CZ264" t="s">
        <v>247</v>
      </c>
      <c r="DA264" t="s">
        <v>133</v>
      </c>
      <c r="DB264" t="s">
        <v>111</v>
      </c>
    </row>
    <row r="265" spans="1:111" ht="15" customHeight="1" x14ac:dyDescent="0.35">
      <c r="A265" t="s">
        <v>1854</v>
      </c>
      <c r="B265" t="s">
        <v>137</v>
      </c>
      <c r="C265" s="1">
        <v>44481.830508449071</v>
      </c>
      <c r="D265" s="1">
        <v>44510</v>
      </c>
      <c r="E265" t="s">
        <v>199</v>
      </c>
      <c r="F265" s="1">
        <v>44619.791666666664</v>
      </c>
      <c r="G265" t="s">
        <v>111</v>
      </c>
      <c r="H265" t="s">
        <v>111</v>
      </c>
      <c r="I265" t="s">
        <v>111</v>
      </c>
      <c r="J265" t="s">
        <v>1855</v>
      </c>
      <c r="L265" t="s">
        <v>1856</v>
      </c>
      <c r="M265" t="s">
        <v>1857</v>
      </c>
      <c r="N265" t="s">
        <v>277</v>
      </c>
      <c r="O265" t="s">
        <v>117</v>
      </c>
      <c r="P265" s="4">
        <v>96950</v>
      </c>
      <c r="Q265" t="s">
        <v>118</v>
      </c>
      <c r="R265" t="s">
        <v>134</v>
      </c>
      <c r="S265" s="5">
        <v>16702338880</v>
      </c>
      <c r="T265">
        <v>225</v>
      </c>
      <c r="U265">
        <v>53131</v>
      </c>
      <c r="V265" t="s">
        <v>120</v>
      </c>
      <c r="X265" t="s">
        <v>1858</v>
      </c>
      <c r="Y265" t="s">
        <v>1859</v>
      </c>
      <c r="Z265" t="s">
        <v>1860</v>
      </c>
      <c r="AA265" t="s">
        <v>124</v>
      </c>
      <c r="AB265" t="s">
        <v>1856</v>
      </c>
      <c r="AC265" t="s">
        <v>1857</v>
      </c>
      <c r="AD265" t="s">
        <v>277</v>
      </c>
      <c r="AE265" t="s">
        <v>117</v>
      </c>
      <c r="AF265" s="4">
        <v>96950</v>
      </c>
      <c r="AG265" t="s">
        <v>118</v>
      </c>
      <c r="AH265" t="s">
        <v>134</v>
      </c>
      <c r="AI265" s="5">
        <v>16702338880</v>
      </c>
      <c r="AJ265">
        <v>225</v>
      </c>
      <c r="AK265" t="s">
        <v>1861</v>
      </c>
      <c r="BC265" t="str">
        <f>"49-9021.01"</f>
        <v>49-9021.01</v>
      </c>
      <c r="BD265" t="s">
        <v>715</v>
      </c>
      <c r="BE265" t="s">
        <v>1862</v>
      </c>
      <c r="BF265" t="s">
        <v>1863</v>
      </c>
      <c r="BG265">
        <v>1</v>
      </c>
      <c r="BH265">
        <v>1</v>
      </c>
      <c r="BI265" s="1">
        <v>44621</v>
      </c>
      <c r="BJ265" s="1">
        <v>44985</v>
      </c>
      <c r="BK265" s="1">
        <v>44621</v>
      </c>
      <c r="BL265" s="1">
        <v>44985</v>
      </c>
      <c r="BM265">
        <v>35</v>
      </c>
      <c r="BN265">
        <v>0</v>
      </c>
      <c r="BO265">
        <v>6</v>
      </c>
      <c r="BP265">
        <v>6</v>
      </c>
      <c r="BQ265">
        <v>6</v>
      </c>
      <c r="BR265">
        <v>6</v>
      </c>
      <c r="BS265">
        <v>6</v>
      </c>
      <c r="BT265">
        <v>5</v>
      </c>
      <c r="BU265" t="str">
        <f>"9:00 AM"</f>
        <v>9:00 AM</v>
      </c>
      <c r="BV265" t="str">
        <f>"4:00 PM"</f>
        <v>4:00 PM</v>
      </c>
      <c r="BW265" t="s">
        <v>150</v>
      </c>
      <c r="BX265">
        <v>6</v>
      </c>
      <c r="BY265">
        <v>24</v>
      </c>
      <c r="BZ265" t="s">
        <v>111</v>
      </c>
      <c r="CB265" t="s">
        <v>1864</v>
      </c>
      <c r="CC265" t="s">
        <v>1856</v>
      </c>
      <c r="CD265" t="s">
        <v>1865</v>
      </c>
      <c r="CE265" t="s">
        <v>277</v>
      </c>
      <c r="CF265" t="s">
        <v>117</v>
      </c>
      <c r="CG265" s="4">
        <v>96950</v>
      </c>
      <c r="CH265" s="3">
        <v>9.17</v>
      </c>
      <c r="CI265" s="3">
        <v>9.17</v>
      </c>
      <c r="CJ265" s="3">
        <v>13.76</v>
      </c>
      <c r="CK265" s="3">
        <v>13.76</v>
      </c>
      <c r="CL265" t="s">
        <v>131</v>
      </c>
      <c r="CM265" t="s">
        <v>153</v>
      </c>
      <c r="CN265" t="s">
        <v>132</v>
      </c>
      <c r="CP265" t="s">
        <v>133</v>
      </c>
      <c r="CQ265" t="s">
        <v>133</v>
      </c>
      <c r="CR265" t="s">
        <v>133</v>
      </c>
      <c r="CS265" t="s">
        <v>133</v>
      </c>
      <c r="CT265" t="s">
        <v>134</v>
      </c>
      <c r="CU265" t="s">
        <v>133</v>
      </c>
      <c r="CV265" t="s">
        <v>133</v>
      </c>
      <c r="CW265" t="s">
        <v>1866</v>
      </c>
      <c r="CX265" s="5">
        <v>16702338880</v>
      </c>
      <c r="CY265" t="s">
        <v>1861</v>
      </c>
      <c r="CZ265" t="s">
        <v>153</v>
      </c>
      <c r="DA265" t="s">
        <v>133</v>
      </c>
      <c r="DB265" t="s">
        <v>111</v>
      </c>
    </row>
    <row r="266" spans="1:111" ht="15" customHeight="1" x14ac:dyDescent="0.35">
      <c r="A266" t="s">
        <v>3335</v>
      </c>
      <c r="B266" t="s">
        <v>567</v>
      </c>
      <c r="C266" s="1">
        <v>44450.329998611109</v>
      </c>
      <c r="D266" s="1">
        <v>44510</v>
      </c>
      <c r="E266" t="s">
        <v>110</v>
      </c>
      <c r="G266" t="s">
        <v>111</v>
      </c>
      <c r="H266" t="s">
        <v>111</v>
      </c>
      <c r="I266" t="s">
        <v>111</v>
      </c>
      <c r="J266" t="s">
        <v>3336</v>
      </c>
      <c r="L266" t="s">
        <v>3337</v>
      </c>
      <c r="M266" t="s">
        <v>2562</v>
      </c>
      <c r="N266" t="s">
        <v>140</v>
      </c>
      <c r="O266" t="s">
        <v>117</v>
      </c>
      <c r="P266" s="4">
        <v>96950</v>
      </c>
      <c r="Q266" t="s">
        <v>118</v>
      </c>
      <c r="R266" t="s">
        <v>690</v>
      </c>
      <c r="S266" s="5">
        <v>16707885795</v>
      </c>
      <c r="U266">
        <v>561320</v>
      </c>
      <c r="V266" t="s">
        <v>120</v>
      </c>
      <c r="X266" t="s">
        <v>3338</v>
      </c>
      <c r="Y266" t="s">
        <v>3339</v>
      </c>
      <c r="Z266" t="s">
        <v>3340</v>
      </c>
      <c r="AA266" t="s">
        <v>3199</v>
      </c>
      <c r="AB266" t="s">
        <v>3341</v>
      </c>
      <c r="AC266" t="s">
        <v>2562</v>
      </c>
      <c r="AD266" t="s">
        <v>140</v>
      </c>
      <c r="AE266" t="s">
        <v>117</v>
      </c>
      <c r="AF266" s="4">
        <v>96950</v>
      </c>
      <c r="AG266" t="s">
        <v>118</v>
      </c>
      <c r="AH266" t="s">
        <v>690</v>
      </c>
      <c r="AI266" s="5">
        <v>16707885795</v>
      </c>
      <c r="AK266" t="s">
        <v>3342</v>
      </c>
      <c r="BC266" t="str">
        <f>"37-2011.00"</f>
        <v>37-2011.00</v>
      </c>
      <c r="BD266" t="s">
        <v>284</v>
      </c>
      <c r="BE266" t="s">
        <v>3343</v>
      </c>
      <c r="BF266" t="s">
        <v>3344</v>
      </c>
      <c r="BG266">
        <v>15</v>
      </c>
      <c r="BH266">
        <v>5</v>
      </c>
      <c r="BI266" s="1">
        <v>44470</v>
      </c>
      <c r="BJ266" s="1">
        <v>44834</v>
      </c>
      <c r="BK266" s="1">
        <v>44510</v>
      </c>
      <c r="BL266" s="1">
        <v>44834</v>
      </c>
      <c r="BM266">
        <v>35</v>
      </c>
      <c r="BN266">
        <v>0</v>
      </c>
      <c r="BO266">
        <v>7</v>
      </c>
      <c r="BP266">
        <v>7</v>
      </c>
      <c r="BQ266">
        <v>7</v>
      </c>
      <c r="BR266">
        <v>7</v>
      </c>
      <c r="BS266">
        <v>7</v>
      </c>
      <c r="BT266">
        <v>0</v>
      </c>
      <c r="BU266" t="str">
        <f>"9:00 AM"</f>
        <v>9:00 AM</v>
      </c>
      <c r="BV266" t="str">
        <f>"5:00 PM"</f>
        <v>5:00 PM</v>
      </c>
      <c r="BW266" t="s">
        <v>153</v>
      </c>
      <c r="BX266">
        <v>1</v>
      </c>
      <c r="BY266">
        <v>1</v>
      </c>
      <c r="BZ266" t="s">
        <v>111</v>
      </c>
      <c r="CB266" s="2" t="s">
        <v>3345</v>
      </c>
      <c r="CC266" t="s">
        <v>3337</v>
      </c>
      <c r="CD266" t="s">
        <v>2562</v>
      </c>
      <c r="CE266" t="s">
        <v>140</v>
      </c>
      <c r="CF266" t="s">
        <v>117</v>
      </c>
      <c r="CG266" s="4">
        <v>96950</v>
      </c>
      <c r="CH266" s="3">
        <v>7.93</v>
      </c>
      <c r="CI266" s="3">
        <v>7.93</v>
      </c>
      <c r="CJ266" s="3">
        <v>11.9</v>
      </c>
      <c r="CK266" s="3">
        <v>11.9</v>
      </c>
      <c r="CL266" t="s">
        <v>131</v>
      </c>
      <c r="CM266" t="s">
        <v>542</v>
      </c>
      <c r="CN266" t="s">
        <v>132</v>
      </c>
      <c r="CP266" t="s">
        <v>111</v>
      </c>
      <c r="CQ266" t="s">
        <v>133</v>
      </c>
      <c r="CR266" t="s">
        <v>133</v>
      </c>
      <c r="CS266" t="s">
        <v>133</v>
      </c>
      <c r="CT266" t="s">
        <v>133</v>
      </c>
      <c r="CU266" t="s">
        <v>133</v>
      </c>
      <c r="CV266" t="s">
        <v>133</v>
      </c>
      <c r="CW266" t="s">
        <v>699</v>
      </c>
      <c r="CX266" s="5">
        <v>16707885795</v>
      </c>
      <c r="CY266" t="s">
        <v>3346</v>
      </c>
      <c r="CZ266" t="s">
        <v>451</v>
      </c>
      <c r="DA266" t="s">
        <v>133</v>
      </c>
      <c r="DB266" t="s">
        <v>111</v>
      </c>
    </row>
    <row r="267" spans="1:111" ht="15" customHeight="1" x14ac:dyDescent="0.35">
      <c r="A267" t="s">
        <v>3166</v>
      </c>
      <c r="B267" t="s">
        <v>137</v>
      </c>
      <c r="C267" s="1">
        <v>44453.308581944446</v>
      </c>
      <c r="D267" s="1">
        <v>44512</v>
      </c>
      <c r="E267" t="s">
        <v>199</v>
      </c>
      <c r="F267" s="1">
        <v>44468.833333333336</v>
      </c>
      <c r="G267" t="s">
        <v>111</v>
      </c>
      <c r="H267" t="s">
        <v>111</v>
      </c>
      <c r="I267" t="s">
        <v>111</v>
      </c>
      <c r="J267" t="s">
        <v>3167</v>
      </c>
      <c r="K267" t="s">
        <v>3168</v>
      </c>
      <c r="L267" t="s">
        <v>1322</v>
      </c>
      <c r="N267" t="s">
        <v>140</v>
      </c>
      <c r="O267" t="s">
        <v>117</v>
      </c>
      <c r="P267" s="4">
        <v>96950</v>
      </c>
      <c r="Q267" t="s">
        <v>118</v>
      </c>
      <c r="S267" s="5">
        <v>16704845868</v>
      </c>
      <c r="U267">
        <v>4451</v>
      </c>
      <c r="V267" t="s">
        <v>120</v>
      </c>
      <c r="X267" t="s">
        <v>349</v>
      </c>
      <c r="Y267" t="s">
        <v>1995</v>
      </c>
      <c r="AA267" t="s">
        <v>3169</v>
      </c>
      <c r="AB267" t="s">
        <v>1322</v>
      </c>
      <c r="AD267" t="s">
        <v>140</v>
      </c>
      <c r="AE267" t="s">
        <v>117</v>
      </c>
      <c r="AF267" s="4">
        <v>96950</v>
      </c>
      <c r="AG267" t="s">
        <v>118</v>
      </c>
      <c r="AI267" s="5">
        <v>16704845868</v>
      </c>
      <c r="AK267" t="s">
        <v>2585</v>
      </c>
      <c r="BC267" t="str">
        <f>"49-9071.00"</f>
        <v>49-9071.00</v>
      </c>
      <c r="BD267" t="s">
        <v>147</v>
      </c>
      <c r="BE267" t="s">
        <v>3170</v>
      </c>
      <c r="BF267" t="s">
        <v>3171</v>
      </c>
      <c r="BG267">
        <v>2</v>
      </c>
      <c r="BH267">
        <v>2</v>
      </c>
      <c r="BI267" s="1">
        <v>44470</v>
      </c>
      <c r="BJ267" s="1">
        <v>44834</v>
      </c>
      <c r="BK267" s="1">
        <v>44512</v>
      </c>
      <c r="BL267" s="1">
        <v>44834</v>
      </c>
      <c r="BM267">
        <v>40</v>
      </c>
      <c r="BN267">
        <v>0</v>
      </c>
      <c r="BO267">
        <v>8</v>
      </c>
      <c r="BP267">
        <v>8</v>
      </c>
      <c r="BQ267">
        <v>8</v>
      </c>
      <c r="BR267">
        <v>8</v>
      </c>
      <c r="BS267">
        <v>8</v>
      </c>
      <c r="BT267">
        <v>0</v>
      </c>
      <c r="BU267" t="str">
        <f>"8:00 AM"</f>
        <v>8:00 AM</v>
      </c>
      <c r="BV267" t="str">
        <f>"5:00 PM"</f>
        <v>5:00 PM</v>
      </c>
      <c r="BW267" t="s">
        <v>153</v>
      </c>
      <c r="BX267">
        <v>0</v>
      </c>
      <c r="BY267">
        <v>24</v>
      </c>
      <c r="BZ267" t="s">
        <v>111</v>
      </c>
      <c r="CB267" t="s">
        <v>3172</v>
      </c>
      <c r="CC267" t="s">
        <v>1322</v>
      </c>
      <c r="CE267" t="s">
        <v>140</v>
      </c>
      <c r="CF267" t="s">
        <v>117</v>
      </c>
      <c r="CG267" s="4">
        <v>96950</v>
      </c>
      <c r="CH267" s="3">
        <v>8.7200000000000006</v>
      </c>
      <c r="CI267" s="3">
        <v>8.7200000000000006</v>
      </c>
      <c r="CJ267" s="3">
        <v>13.08</v>
      </c>
      <c r="CK267" s="3">
        <v>13.08</v>
      </c>
      <c r="CL267" t="s">
        <v>131</v>
      </c>
      <c r="CM267" t="s">
        <v>119</v>
      </c>
      <c r="CN267" t="s">
        <v>132</v>
      </c>
      <c r="CP267" t="s">
        <v>111</v>
      </c>
      <c r="CQ267" t="s">
        <v>133</v>
      </c>
      <c r="CR267" t="s">
        <v>111</v>
      </c>
      <c r="CS267" t="s">
        <v>133</v>
      </c>
      <c r="CT267" t="s">
        <v>134</v>
      </c>
      <c r="CU267" t="s">
        <v>133</v>
      </c>
      <c r="CV267" t="s">
        <v>134</v>
      </c>
      <c r="CW267" t="s">
        <v>2589</v>
      </c>
      <c r="CX267" s="5">
        <v>16704845868</v>
      </c>
      <c r="CY267" t="s">
        <v>2590</v>
      </c>
      <c r="CZ267" t="s">
        <v>134</v>
      </c>
      <c r="DA267" t="s">
        <v>133</v>
      </c>
      <c r="DB267" t="s">
        <v>111</v>
      </c>
    </row>
    <row r="268" spans="1:111" ht="15" customHeight="1" x14ac:dyDescent="0.35">
      <c r="A268" t="s">
        <v>1395</v>
      </c>
      <c r="B268" t="s">
        <v>137</v>
      </c>
      <c r="C268" s="1">
        <v>44459.779737268516</v>
      </c>
      <c r="D268" s="1">
        <v>44512</v>
      </c>
      <c r="E268" t="s">
        <v>199</v>
      </c>
      <c r="F268" s="1">
        <v>44468.833333333336</v>
      </c>
      <c r="G268" t="s">
        <v>111</v>
      </c>
      <c r="H268" t="s">
        <v>111</v>
      </c>
      <c r="I268" t="s">
        <v>111</v>
      </c>
      <c r="J268" t="s">
        <v>1396</v>
      </c>
      <c r="L268" t="s">
        <v>257</v>
      </c>
      <c r="M268" t="s">
        <v>1397</v>
      </c>
      <c r="N268" t="s">
        <v>1168</v>
      </c>
      <c r="O268" t="s">
        <v>117</v>
      </c>
      <c r="P268" s="4">
        <v>96952</v>
      </c>
      <c r="Q268" t="s">
        <v>118</v>
      </c>
      <c r="S268" s="5">
        <v>16704334501</v>
      </c>
      <c r="U268">
        <v>221112</v>
      </c>
      <c r="V268" t="s">
        <v>120</v>
      </c>
      <c r="X268" t="s">
        <v>1398</v>
      </c>
      <c r="Y268" t="s">
        <v>1399</v>
      </c>
      <c r="Z268" t="s">
        <v>1400</v>
      </c>
      <c r="AA268" t="s">
        <v>338</v>
      </c>
      <c r="AB268" t="s">
        <v>257</v>
      </c>
      <c r="AC268" t="s">
        <v>1397</v>
      </c>
      <c r="AD268" t="s">
        <v>1168</v>
      </c>
      <c r="AE268" t="s">
        <v>117</v>
      </c>
      <c r="AF268" s="4">
        <v>96952</v>
      </c>
      <c r="AG268" t="s">
        <v>118</v>
      </c>
      <c r="AI268" s="5">
        <v>16704334501</v>
      </c>
      <c r="AK268" t="s">
        <v>1401</v>
      </c>
      <c r="AL268" t="s">
        <v>962</v>
      </c>
      <c r="AM268" t="s">
        <v>1079</v>
      </c>
      <c r="AN268" t="s">
        <v>1080</v>
      </c>
      <c r="AO268" t="s">
        <v>1064</v>
      </c>
      <c r="AP268" t="s">
        <v>1402</v>
      </c>
      <c r="AQ268" t="s">
        <v>1403</v>
      </c>
      <c r="AR268" t="s">
        <v>140</v>
      </c>
      <c r="AS268" t="s">
        <v>117</v>
      </c>
      <c r="AT268" s="4">
        <v>96950</v>
      </c>
      <c r="AU268" t="s">
        <v>118</v>
      </c>
      <c r="AW268" s="5">
        <v>16702330081</v>
      </c>
      <c r="AY268" t="s">
        <v>1083</v>
      </c>
      <c r="AZ268" t="s">
        <v>1404</v>
      </c>
      <c r="BA268" t="s">
        <v>117</v>
      </c>
      <c r="BB268" t="s">
        <v>969</v>
      </c>
      <c r="BC268" t="str">
        <f>"49-9071.00"</f>
        <v>49-9071.00</v>
      </c>
      <c r="BD268" t="s">
        <v>147</v>
      </c>
      <c r="BE268" t="s">
        <v>1405</v>
      </c>
      <c r="BF268" t="s">
        <v>149</v>
      </c>
      <c r="BG268">
        <v>1</v>
      </c>
      <c r="BH268">
        <v>1</v>
      </c>
      <c r="BI268" s="1">
        <v>44470</v>
      </c>
      <c r="BJ268" s="1">
        <v>44834</v>
      </c>
      <c r="BK268" s="1">
        <v>44512</v>
      </c>
      <c r="BL268" s="1">
        <v>44834</v>
      </c>
      <c r="BM268">
        <v>40</v>
      </c>
      <c r="BN268">
        <v>0</v>
      </c>
      <c r="BO268">
        <v>8</v>
      </c>
      <c r="BP268">
        <v>8</v>
      </c>
      <c r="BQ268">
        <v>8</v>
      </c>
      <c r="BR268">
        <v>8</v>
      </c>
      <c r="BS268">
        <v>8</v>
      </c>
      <c r="BT268">
        <v>0</v>
      </c>
      <c r="BU268" t="str">
        <f>"7:30 AM"</f>
        <v>7:30 AM</v>
      </c>
      <c r="BV268" t="str">
        <f>"4:30 PM"</f>
        <v>4:30 PM</v>
      </c>
      <c r="BW268" t="s">
        <v>150</v>
      </c>
      <c r="BX268">
        <v>0</v>
      </c>
      <c r="BY268">
        <v>24</v>
      </c>
      <c r="BZ268" t="s">
        <v>111</v>
      </c>
      <c r="CB268" t="e">
        <f>- U.S. AND FOREIGN WORKERS MUST perform work involving THE skills OF two or more maintenance or craft occupations to keep machines, mechanical equipment, or THE structure OF A related support facility IN repair. Duties may involve pipe fitting, boiler making, insulating, wielding, machining, carpentry, repairing electrical or mechanical equipment, installing aligning, AND balancing new equipment, AND repairing buildings, floors, or stairs.</f>
        <v>#NAME?</v>
      </c>
      <c r="CC268" t="s">
        <v>1406</v>
      </c>
      <c r="CD268" t="s">
        <v>1397</v>
      </c>
      <c r="CE268" t="s">
        <v>1168</v>
      </c>
      <c r="CF268" t="s">
        <v>117</v>
      </c>
      <c r="CG268" s="4">
        <v>96952</v>
      </c>
      <c r="CH268" s="3">
        <v>8.7200000000000006</v>
      </c>
      <c r="CI268" s="3">
        <v>8.7200000000000006</v>
      </c>
      <c r="CL268" t="s">
        <v>131</v>
      </c>
      <c r="CM268" t="s">
        <v>134</v>
      </c>
      <c r="CN268" t="s">
        <v>132</v>
      </c>
      <c r="CP268" t="s">
        <v>111</v>
      </c>
      <c r="CQ268" t="s">
        <v>133</v>
      </c>
      <c r="CR268" t="s">
        <v>111</v>
      </c>
      <c r="CS268" t="s">
        <v>111</v>
      </c>
      <c r="CT268" t="s">
        <v>134</v>
      </c>
      <c r="CU268" t="s">
        <v>133</v>
      </c>
      <c r="CV268" t="s">
        <v>134</v>
      </c>
      <c r="CW268" t="s">
        <v>134</v>
      </c>
      <c r="CX268" s="5">
        <v>16704334501</v>
      </c>
      <c r="CY268" t="s">
        <v>1401</v>
      </c>
      <c r="CZ268" t="s">
        <v>134</v>
      </c>
      <c r="DA268" t="s">
        <v>133</v>
      </c>
      <c r="DB268" t="s">
        <v>111</v>
      </c>
    </row>
    <row r="269" spans="1:111" ht="15" customHeight="1" x14ac:dyDescent="0.35">
      <c r="A269" t="s">
        <v>2774</v>
      </c>
      <c r="B269" t="s">
        <v>137</v>
      </c>
      <c r="C269" s="1">
        <v>44483.781566087964</v>
      </c>
      <c r="D269" s="1">
        <v>44512</v>
      </c>
      <c r="E269" t="s">
        <v>110</v>
      </c>
      <c r="G269" t="s">
        <v>111</v>
      </c>
      <c r="H269" t="s">
        <v>111</v>
      </c>
      <c r="I269" t="s">
        <v>111</v>
      </c>
      <c r="J269" t="s">
        <v>2775</v>
      </c>
      <c r="L269" t="s">
        <v>1101</v>
      </c>
      <c r="M269" t="s">
        <v>1101</v>
      </c>
      <c r="N269" t="s">
        <v>115</v>
      </c>
      <c r="O269" t="s">
        <v>117</v>
      </c>
      <c r="P269" s="4">
        <v>96950</v>
      </c>
      <c r="Q269" t="s">
        <v>118</v>
      </c>
      <c r="S269" s="5">
        <v>16702346445</v>
      </c>
      <c r="T269">
        <v>2263</v>
      </c>
      <c r="U269">
        <v>53111</v>
      </c>
      <c r="V269" t="s">
        <v>120</v>
      </c>
      <c r="X269" t="s">
        <v>1102</v>
      </c>
      <c r="Y269" t="s">
        <v>1103</v>
      </c>
      <c r="AA269" t="s">
        <v>1104</v>
      </c>
      <c r="AB269" t="s">
        <v>1101</v>
      </c>
      <c r="AC269" t="s">
        <v>1101</v>
      </c>
      <c r="AD269" t="s">
        <v>115</v>
      </c>
      <c r="AE269" t="s">
        <v>117</v>
      </c>
      <c r="AF269" s="4">
        <v>96950</v>
      </c>
      <c r="AG269" t="s">
        <v>118</v>
      </c>
      <c r="AI269" s="5">
        <v>16702346445</v>
      </c>
      <c r="AJ269">
        <v>2263</v>
      </c>
      <c r="AK269" t="s">
        <v>1105</v>
      </c>
      <c r="BC269" t="str">
        <f>"49-9071.00"</f>
        <v>49-9071.00</v>
      </c>
      <c r="BD269" t="s">
        <v>147</v>
      </c>
      <c r="BE269" t="s">
        <v>2776</v>
      </c>
      <c r="BF269" t="s">
        <v>2777</v>
      </c>
      <c r="BG269">
        <v>1</v>
      </c>
      <c r="BH269">
        <v>1</v>
      </c>
      <c r="BI269" s="1">
        <v>44531</v>
      </c>
      <c r="BJ269" s="1">
        <v>44895</v>
      </c>
      <c r="BK269" s="1">
        <v>44531</v>
      </c>
      <c r="BL269" s="1">
        <v>44895</v>
      </c>
      <c r="BM269">
        <v>40</v>
      </c>
      <c r="BN269">
        <v>0</v>
      </c>
      <c r="BO269">
        <v>8</v>
      </c>
      <c r="BP269">
        <v>8</v>
      </c>
      <c r="BQ269">
        <v>8</v>
      </c>
      <c r="BR269">
        <v>8</v>
      </c>
      <c r="BS269">
        <v>8</v>
      </c>
      <c r="BT269">
        <v>0</v>
      </c>
      <c r="BU269" t="str">
        <f>"8:00 AM"</f>
        <v>8:00 AM</v>
      </c>
      <c r="BV269" t="str">
        <f>"5:00 PM"</f>
        <v>5:00 PM</v>
      </c>
      <c r="BW269" t="s">
        <v>150</v>
      </c>
      <c r="BX269">
        <v>0</v>
      </c>
      <c r="BY269">
        <v>12</v>
      </c>
      <c r="BZ269" t="s">
        <v>111</v>
      </c>
      <c r="CB269" s="2" t="s">
        <v>2778</v>
      </c>
      <c r="CC269" t="s">
        <v>1101</v>
      </c>
      <c r="CD269" t="s">
        <v>1101</v>
      </c>
      <c r="CE269" t="s">
        <v>115</v>
      </c>
      <c r="CF269" t="s">
        <v>117</v>
      </c>
      <c r="CG269" s="4">
        <v>96950</v>
      </c>
      <c r="CH269" s="3">
        <v>8.7200000000000006</v>
      </c>
      <c r="CI269" s="3">
        <v>8.7200000000000006</v>
      </c>
      <c r="CJ269" s="3">
        <v>13.08</v>
      </c>
      <c r="CK269" s="3">
        <v>13.08</v>
      </c>
      <c r="CL269" t="s">
        <v>131</v>
      </c>
      <c r="CM269" t="s">
        <v>1301</v>
      </c>
      <c r="CN269" t="s">
        <v>132</v>
      </c>
      <c r="CP269" t="s">
        <v>111</v>
      </c>
      <c r="CQ269" t="s">
        <v>133</v>
      </c>
      <c r="CR269" t="s">
        <v>111</v>
      </c>
      <c r="CS269" t="s">
        <v>133</v>
      </c>
      <c r="CT269" t="s">
        <v>134</v>
      </c>
      <c r="CU269" t="s">
        <v>133</v>
      </c>
      <c r="CV269" t="s">
        <v>134</v>
      </c>
      <c r="CW269" t="s">
        <v>134</v>
      </c>
      <c r="CX269" s="5">
        <v>16702346445</v>
      </c>
      <c r="CY269" t="s">
        <v>1105</v>
      </c>
      <c r="CZ269" t="s">
        <v>134</v>
      </c>
      <c r="DA269" t="s">
        <v>133</v>
      </c>
      <c r="DB269" t="s">
        <v>111</v>
      </c>
      <c r="DC269" t="s">
        <v>1102</v>
      </c>
      <c r="DD269" t="s">
        <v>1103</v>
      </c>
      <c r="DF269" t="s">
        <v>2779</v>
      </c>
      <c r="DG269" t="s">
        <v>1105</v>
      </c>
    </row>
    <row r="270" spans="1:111" ht="15" customHeight="1" x14ac:dyDescent="0.35">
      <c r="A270" t="s">
        <v>2637</v>
      </c>
      <c r="B270" t="s">
        <v>159</v>
      </c>
      <c r="C270" s="1">
        <v>44418.085705555553</v>
      </c>
      <c r="D270" s="1">
        <v>44512</v>
      </c>
      <c r="E270" t="s">
        <v>110</v>
      </c>
      <c r="G270" t="s">
        <v>111</v>
      </c>
      <c r="H270" t="s">
        <v>111</v>
      </c>
      <c r="I270" t="s">
        <v>111</v>
      </c>
      <c r="J270" t="s">
        <v>2638</v>
      </c>
      <c r="L270" t="s">
        <v>2639</v>
      </c>
      <c r="M270" t="s">
        <v>2640</v>
      </c>
      <c r="N270" t="s">
        <v>140</v>
      </c>
      <c r="O270" t="s">
        <v>117</v>
      </c>
      <c r="P270" s="4">
        <v>96950</v>
      </c>
      <c r="Q270" t="s">
        <v>118</v>
      </c>
      <c r="S270" s="5">
        <v>16707885235</v>
      </c>
      <c r="U270">
        <v>236116</v>
      </c>
      <c r="V270" t="s">
        <v>120</v>
      </c>
      <c r="X270" t="s">
        <v>2641</v>
      </c>
      <c r="Y270" t="s">
        <v>2642</v>
      </c>
      <c r="Z270" t="s">
        <v>157</v>
      </c>
      <c r="AA270" t="s">
        <v>2643</v>
      </c>
      <c r="AB270" t="s">
        <v>2644</v>
      </c>
      <c r="AC270" t="s">
        <v>2640</v>
      </c>
      <c r="AD270" t="s">
        <v>115</v>
      </c>
      <c r="AE270" t="s">
        <v>117</v>
      </c>
      <c r="AF270" s="4">
        <v>96950</v>
      </c>
      <c r="AG270" t="s">
        <v>118</v>
      </c>
      <c r="AH270" t="s">
        <v>119</v>
      </c>
      <c r="AI270" s="5">
        <v>16707885235</v>
      </c>
      <c r="AK270" t="s">
        <v>2645</v>
      </c>
      <c r="BC270" t="str">
        <f>"49-9071.00"</f>
        <v>49-9071.00</v>
      </c>
      <c r="BD270" t="s">
        <v>147</v>
      </c>
      <c r="BE270" t="s">
        <v>2646</v>
      </c>
      <c r="BF270" t="s">
        <v>2028</v>
      </c>
      <c r="BG270">
        <v>10</v>
      </c>
      <c r="BI270" s="1">
        <v>44470</v>
      </c>
      <c r="BJ270" s="1">
        <v>44834</v>
      </c>
      <c r="BM270">
        <v>35</v>
      </c>
      <c r="BN270">
        <v>0</v>
      </c>
      <c r="BO270">
        <v>7</v>
      </c>
      <c r="BP270">
        <v>7</v>
      </c>
      <c r="BQ270">
        <v>7</v>
      </c>
      <c r="BR270">
        <v>7</v>
      </c>
      <c r="BS270">
        <v>7</v>
      </c>
      <c r="BT270">
        <v>0</v>
      </c>
      <c r="BU270" t="str">
        <f>"7:00 AM"</f>
        <v>7:00 AM</v>
      </c>
      <c r="BV270" t="str">
        <f>"4:00 PM"</f>
        <v>4:00 PM</v>
      </c>
      <c r="BW270" t="s">
        <v>150</v>
      </c>
      <c r="BX270">
        <v>0</v>
      </c>
      <c r="BY270">
        <v>12</v>
      </c>
      <c r="BZ270" t="s">
        <v>111</v>
      </c>
      <c r="CB270" s="2" t="s">
        <v>2647</v>
      </c>
      <c r="CC270" t="s">
        <v>2644</v>
      </c>
      <c r="CD270" t="s">
        <v>2640</v>
      </c>
      <c r="CE270" t="s">
        <v>115</v>
      </c>
      <c r="CF270" t="s">
        <v>117</v>
      </c>
      <c r="CG270" s="4">
        <v>96950</v>
      </c>
      <c r="CH270" s="3">
        <v>8.7100000000000009</v>
      </c>
      <c r="CI270" s="3">
        <v>8.7100000000000009</v>
      </c>
      <c r="CJ270" s="3">
        <v>13.06</v>
      </c>
      <c r="CK270" s="3">
        <v>13.06</v>
      </c>
      <c r="CL270" t="s">
        <v>131</v>
      </c>
      <c r="CM270" t="s">
        <v>2648</v>
      </c>
      <c r="CN270" t="s">
        <v>132</v>
      </c>
      <c r="CP270" t="s">
        <v>111</v>
      </c>
      <c r="CQ270" t="s">
        <v>133</v>
      </c>
      <c r="CR270" t="s">
        <v>133</v>
      </c>
      <c r="CS270" t="s">
        <v>133</v>
      </c>
      <c r="CT270" t="s">
        <v>133</v>
      </c>
      <c r="CU270" t="s">
        <v>133</v>
      </c>
      <c r="CV270" t="s">
        <v>133</v>
      </c>
      <c r="CW270" t="s">
        <v>2649</v>
      </c>
      <c r="CX270" s="5">
        <v>16707885235</v>
      </c>
      <c r="CY270" t="s">
        <v>2645</v>
      </c>
      <c r="CZ270" t="s">
        <v>134</v>
      </c>
      <c r="DA270" t="s">
        <v>133</v>
      </c>
      <c r="DB270" t="s">
        <v>111</v>
      </c>
    </row>
    <row r="271" spans="1:111" ht="15" customHeight="1" x14ac:dyDescent="0.35">
      <c r="A271" t="s">
        <v>2144</v>
      </c>
      <c r="B271" t="s">
        <v>159</v>
      </c>
      <c r="C271" s="1">
        <v>44433.004890972225</v>
      </c>
      <c r="D271" s="1">
        <v>44512</v>
      </c>
      <c r="E271" t="s">
        <v>199</v>
      </c>
      <c r="F271" s="1">
        <v>44469.833333333336</v>
      </c>
      <c r="G271" t="s">
        <v>133</v>
      </c>
      <c r="H271" t="s">
        <v>111</v>
      </c>
      <c r="I271" t="s">
        <v>111</v>
      </c>
      <c r="J271" t="s">
        <v>2145</v>
      </c>
      <c r="K271" t="s">
        <v>2146</v>
      </c>
      <c r="L271" t="s">
        <v>2147</v>
      </c>
      <c r="N271" t="s">
        <v>140</v>
      </c>
      <c r="O271" t="s">
        <v>117</v>
      </c>
      <c r="P271" s="4">
        <v>96950</v>
      </c>
      <c r="Q271" t="s">
        <v>118</v>
      </c>
      <c r="S271" s="5">
        <v>16702358283</v>
      </c>
      <c r="U271">
        <v>81119</v>
      </c>
      <c r="V271" t="s">
        <v>120</v>
      </c>
      <c r="X271" t="s">
        <v>2148</v>
      </c>
      <c r="Y271" t="s">
        <v>2149</v>
      </c>
      <c r="AA271" t="s">
        <v>281</v>
      </c>
      <c r="AB271" t="s">
        <v>2147</v>
      </c>
      <c r="AD271" t="s">
        <v>140</v>
      </c>
      <c r="AE271" t="s">
        <v>117</v>
      </c>
      <c r="AF271" s="4">
        <v>96950</v>
      </c>
      <c r="AG271" t="s">
        <v>118</v>
      </c>
      <c r="AI271" s="5">
        <v>16702358283</v>
      </c>
      <c r="AK271" t="s">
        <v>185</v>
      </c>
      <c r="AL271" t="s">
        <v>186</v>
      </c>
      <c r="AM271" t="s">
        <v>187</v>
      </c>
      <c r="AN271" t="s">
        <v>188</v>
      </c>
      <c r="AP271" t="s">
        <v>189</v>
      </c>
      <c r="AR271" t="s">
        <v>140</v>
      </c>
      <c r="AS271" t="s">
        <v>117</v>
      </c>
      <c r="AT271" s="4">
        <v>96950</v>
      </c>
      <c r="AU271" t="s">
        <v>118</v>
      </c>
      <c r="AW271" s="5">
        <v>16702353403</v>
      </c>
      <c r="AY271" t="s">
        <v>2150</v>
      </c>
      <c r="AZ271" t="s">
        <v>191</v>
      </c>
      <c r="BC271" t="str">
        <f>"43-9061.00"</f>
        <v>43-9061.00</v>
      </c>
      <c r="BD271" t="s">
        <v>1965</v>
      </c>
      <c r="BE271" t="s">
        <v>2151</v>
      </c>
      <c r="BF271" t="s">
        <v>2152</v>
      </c>
      <c r="BG271">
        <v>1</v>
      </c>
      <c r="BI271" s="1">
        <v>44471</v>
      </c>
      <c r="BJ271" s="1">
        <v>45566</v>
      </c>
      <c r="BM271">
        <v>35</v>
      </c>
      <c r="BN271">
        <v>0</v>
      </c>
      <c r="BO271">
        <v>7</v>
      </c>
      <c r="BP271">
        <v>7</v>
      </c>
      <c r="BQ271">
        <v>7</v>
      </c>
      <c r="BR271">
        <v>7</v>
      </c>
      <c r="BS271">
        <v>7</v>
      </c>
      <c r="BT271">
        <v>0</v>
      </c>
      <c r="BU271" t="str">
        <f>"9:00 AM"</f>
        <v>9:00 AM</v>
      </c>
      <c r="BV271" t="str">
        <f t="shared" ref="BV271:BV281" si="6">"5:00 PM"</f>
        <v>5:00 PM</v>
      </c>
      <c r="BW271" t="s">
        <v>150</v>
      </c>
      <c r="BX271">
        <v>0</v>
      </c>
      <c r="BY271">
        <v>12</v>
      </c>
      <c r="BZ271" t="s">
        <v>111</v>
      </c>
      <c r="CB271" t="s">
        <v>2153</v>
      </c>
      <c r="CC271" t="s">
        <v>2154</v>
      </c>
      <c r="CE271" t="s">
        <v>140</v>
      </c>
      <c r="CF271" t="s">
        <v>117</v>
      </c>
      <c r="CG271" s="4">
        <v>96950</v>
      </c>
      <c r="CH271" s="3">
        <v>11.9</v>
      </c>
      <c r="CI271" s="3">
        <v>11.9</v>
      </c>
      <c r="CJ271" s="3">
        <v>17.850000000000001</v>
      </c>
      <c r="CK271" s="3">
        <v>17.850000000000001</v>
      </c>
      <c r="CL271" t="s">
        <v>131</v>
      </c>
      <c r="CN271" t="s">
        <v>132</v>
      </c>
      <c r="CP271" t="s">
        <v>111</v>
      </c>
      <c r="CQ271" t="s">
        <v>133</v>
      </c>
      <c r="CR271" t="s">
        <v>111</v>
      </c>
      <c r="CS271" t="s">
        <v>133</v>
      </c>
      <c r="CT271" t="s">
        <v>134</v>
      </c>
      <c r="CU271" t="s">
        <v>133</v>
      </c>
      <c r="CV271" t="s">
        <v>134</v>
      </c>
      <c r="CW271" t="s">
        <v>197</v>
      </c>
      <c r="CX271" s="5">
        <v>16702358288</v>
      </c>
      <c r="CY271" t="s">
        <v>185</v>
      </c>
      <c r="CZ271" t="s">
        <v>134</v>
      </c>
      <c r="DA271" t="s">
        <v>133</v>
      </c>
      <c r="DB271" t="s">
        <v>111</v>
      </c>
    </row>
    <row r="272" spans="1:111" ht="15" customHeight="1" x14ac:dyDescent="0.35">
      <c r="A272" t="s">
        <v>1587</v>
      </c>
      <c r="B272" t="s">
        <v>159</v>
      </c>
      <c r="C272" s="1">
        <v>44476.854738425929</v>
      </c>
      <c r="D272" s="1">
        <v>44512</v>
      </c>
      <c r="E272" t="s">
        <v>199</v>
      </c>
      <c r="F272" s="1">
        <v>44587.791666666664</v>
      </c>
      <c r="G272" t="s">
        <v>111</v>
      </c>
      <c r="H272" t="s">
        <v>111</v>
      </c>
      <c r="I272" t="s">
        <v>111</v>
      </c>
      <c r="J272" t="s">
        <v>1471</v>
      </c>
      <c r="L272" t="s">
        <v>1472</v>
      </c>
      <c r="M272" t="s">
        <v>1526</v>
      </c>
      <c r="N272" t="s">
        <v>115</v>
      </c>
      <c r="O272" t="s">
        <v>117</v>
      </c>
      <c r="P272" s="4">
        <v>96950</v>
      </c>
      <c r="Q272" t="s">
        <v>118</v>
      </c>
      <c r="S272" s="5">
        <v>16702346445</v>
      </c>
      <c r="T272">
        <v>2263</v>
      </c>
      <c r="U272">
        <v>4411</v>
      </c>
      <c r="V272" t="s">
        <v>120</v>
      </c>
      <c r="X272" t="s">
        <v>1102</v>
      </c>
      <c r="Y272" t="s">
        <v>1103</v>
      </c>
      <c r="AA272" t="s">
        <v>1104</v>
      </c>
      <c r="AB272" t="s">
        <v>1101</v>
      </c>
      <c r="AC272" t="s">
        <v>1101</v>
      </c>
      <c r="AD272" t="s">
        <v>115</v>
      </c>
      <c r="AE272" t="s">
        <v>117</v>
      </c>
      <c r="AF272" s="4">
        <v>96950</v>
      </c>
      <c r="AG272" t="s">
        <v>118</v>
      </c>
      <c r="AI272" s="5">
        <v>16702346445</v>
      </c>
      <c r="AJ272">
        <v>2263</v>
      </c>
      <c r="AK272" t="s">
        <v>1105</v>
      </c>
      <c r="BC272" t="str">
        <f>"43-5071.00"</f>
        <v>43-5071.00</v>
      </c>
      <c r="BD272" t="s">
        <v>1588</v>
      </c>
      <c r="BE272" t="s">
        <v>1474</v>
      </c>
      <c r="BF272" t="s">
        <v>1475</v>
      </c>
      <c r="BG272">
        <v>1</v>
      </c>
      <c r="BI272" s="1">
        <v>44589</v>
      </c>
      <c r="BJ272" s="1">
        <v>44953</v>
      </c>
      <c r="BM272">
        <v>40</v>
      </c>
      <c r="BN272">
        <v>0</v>
      </c>
      <c r="BO272">
        <v>8</v>
      </c>
      <c r="BP272">
        <v>8</v>
      </c>
      <c r="BQ272">
        <v>8</v>
      </c>
      <c r="BR272">
        <v>8</v>
      </c>
      <c r="BS272">
        <v>8</v>
      </c>
      <c r="BT272">
        <v>0</v>
      </c>
      <c r="BU272" t="str">
        <f>"8:00 AM"</f>
        <v>8:00 AM</v>
      </c>
      <c r="BV272" t="str">
        <f t="shared" si="6"/>
        <v>5:00 PM</v>
      </c>
      <c r="BW272" t="s">
        <v>150</v>
      </c>
      <c r="BX272">
        <v>0</v>
      </c>
      <c r="BY272">
        <v>12</v>
      </c>
      <c r="BZ272" t="s">
        <v>111</v>
      </c>
      <c r="CB272" s="2" t="s">
        <v>1476</v>
      </c>
      <c r="CC272" t="s">
        <v>1472</v>
      </c>
      <c r="CD272" t="s">
        <v>1589</v>
      </c>
      <c r="CE272" t="s">
        <v>115</v>
      </c>
      <c r="CF272" t="s">
        <v>117</v>
      </c>
      <c r="CG272" s="4">
        <v>96950</v>
      </c>
      <c r="CH272" s="3">
        <v>9.3000000000000007</v>
      </c>
      <c r="CI272" s="3">
        <v>9.36</v>
      </c>
      <c r="CJ272" s="3">
        <v>13.95</v>
      </c>
      <c r="CK272" s="3">
        <v>14.04</v>
      </c>
      <c r="CL272" t="s">
        <v>131</v>
      </c>
      <c r="CM272" t="s">
        <v>1477</v>
      </c>
      <c r="CN272" t="s">
        <v>132</v>
      </c>
      <c r="CP272" t="s">
        <v>111</v>
      </c>
      <c r="CQ272" t="s">
        <v>133</v>
      </c>
      <c r="CR272" t="s">
        <v>111</v>
      </c>
      <c r="CS272" t="s">
        <v>133</v>
      </c>
      <c r="CT272" t="s">
        <v>134</v>
      </c>
      <c r="CU272" t="s">
        <v>133</v>
      </c>
      <c r="CV272" t="s">
        <v>134</v>
      </c>
      <c r="CW272" t="s">
        <v>134</v>
      </c>
      <c r="CX272" s="5">
        <v>16702346445</v>
      </c>
      <c r="CY272" t="s">
        <v>1105</v>
      </c>
      <c r="CZ272" t="s">
        <v>134</v>
      </c>
      <c r="DA272" t="s">
        <v>133</v>
      </c>
      <c r="DB272" t="s">
        <v>111</v>
      </c>
      <c r="DC272" t="s">
        <v>1102</v>
      </c>
      <c r="DD272" t="s">
        <v>1103</v>
      </c>
      <c r="DF272" t="s">
        <v>1471</v>
      </c>
      <c r="DG272" t="s">
        <v>1105</v>
      </c>
    </row>
    <row r="273" spans="1:111" ht="15" customHeight="1" x14ac:dyDescent="0.35">
      <c r="A273" t="s">
        <v>2883</v>
      </c>
      <c r="B273" t="s">
        <v>109</v>
      </c>
      <c r="C273" s="1">
        <v>44445.520818750003</v>
      </c>
      <c r="D273" s="1">
        <v>44512</v>
      </c>
      <c r="E273" t="s">
        <v>199</v>
      </c>
      <c r="F273" s="1">
        <v>44468.833333333336</v>
      </c>
      <c r="G273" t="s">
        <v>133</v>
      </c>
      <c r="H273" t="s">
        <v>111</v>
      </c>
      <c r="I273" t="s">
        <v>111</v>
      </c>
      <c r="J273" t="s">
        <v>2884</v>
      </c>
      <c r="K273" t="s">
        <v>2885</v>
      </c>
      <c r="L273" t="s">
        <v>2886</v>
      </c>
      <c r="N273" t="s">
        <v>115</v>
      </c>
      <c r="O273" t="s">
        <v>117</v>
      </c>
      <c r="P273" s="4">
        <v>96950</v>
      </c>
      <c r="Q273" t="s">
        <v>118</v>
      </c>
      <c r="S273" s="5">
        <v>16702876046</v>
      </c>
      <c r="U273">
        <v>811211</v>
      </c>
      <c r="V273" t="s">
        <v>120</v>
      </c>
      <c r="X273" t="s">
        <v>2008</v>
      </c>
      <c r="Y273" t="s">
        <v>2887</v>
      </c>
      <c r="AA273" t="s">
        <v>606</v>
      </c>
      <c r="AB273" t="s">
        <v>2886</v>
      </c>
      <c r="AD273" t="s">
        <v>115</v>
      </c>
      <c r="AE273" t="s">
        <v>117</v>
      </c>
      <c r="AF273" s="4">
        <v>96950</v>
      </c>
      <c r="AG273" t="s">
        <v>118</v>
      </c>
      <c r="AH273" t="s">
        <v>1891</v>
      </c>
      <c r="AI273" s="5">
        <v>16702876046</v>
      </c>
      <c r="AK273" t="s">
        <v>2011</v>
      </c>
      <c r="BC273" t="str">
        <f>"49-2097.00"</f>
        <v>49-2097.00</v>
      </c>
      <c r="BD273" t="s">
        <v>2888</v>
      </c>
      <c r="BE273" t="s">
        <v>2889</v>
      </c>
      <c r="BF273" t="s">
        <v>2890</v>
      </c>
      <c r="BG273">
        <v>2</v>
      </c>
      <c r="BI273" s="1">
        <v>44470</v>
      </c>
      <c r="BJ273" s="1">
        <v>44834</v>
      </c>
      <c r="BM273">
        <v>36</v>
      </c>
      <c r="BN273">
        <v>0</v>
      </c>
      <c r="BO273">
        <v>6</v>
      </c>
      <c r="BP273">
        <v>6</v>
      </c>
      <c r="BQ273">
        <v>6</v>
      </c>
      <c r="BR273">
        <v>6</v>
      </c>
      <c r="BS273">
        <v>6</v>
      </c>
      <c r="BT273">
        <v>6</v>
      </c>
      <c r="BU273" t="str">
        <f>"10:00 AM"</f>
        <v>10:00 AM</v>
      </c>
      <c r="BV273" t="str">
        <f t="shared" si="6"/>
        <v>5:00 PM</v>
      </c>
      <c r="BW273" t="s">
        <v>153</v>
      </c>
      <c r="BX273">
        <v>0</v>
      </c>
      <c r="BY273">
        <v>24</v>
      </c>
      <c r="BZ273" t="s">
        <v>111</v>
      </c>
      <c r="CB273" s="2" t="s">
        <v>2891</v>
      </c>
      <c r="CC273" t="s">
        <v>2892</v>
      </c>
      <c r="CD273" t="s">
        <v>955</v>
      </c>
      <c r="CE273" t="s">
        <v>115</v>
      </c>
      <c r="CF273" t="s">
        <v>117</v>
      </c>
      <c r="CG273" s="4">
        <v>96950</v>
      </c>
      <c r="CH273" s="3">
        <v>14.45</v>
      </c>
      <c r="CI273" s="3">
        <v>14.45</v>
      </c>
      <c r="CJ273" s="3">
        <v>21.67</v>
      </c>
      <c r="CK273" s="3">
        <v>21.67</v>
      </c>
      <c r="CL273" t="s">
        <v>131</v>
      </c>
      <c r="CM273" t="s">
        <v>134</v>
      </c>
      <c r="CN273" t="s">
        <v>132</v>
      </c>
      <c r="CP273" t="s">
        <v>111</v>
      </c>
      <c r="CQ273" t="s">
        <v>133</v>
      </c>
      <c r="CR273" t="s">
        <v>111</v>
      </c>
      <c r="CS273" t="s">
        <v>133</v>
      </c>
      <c r="CT273" t="s">
        <v>134</v>
      </c>
      <c r="CU273" t="s">
        <v>134</v>
      </c>
      <c r="CV273" t="s">
        <v>134</v>
      </c>
      <c r="CW273" t="s">
        <v>2893</v>
      </c>
      <c r="CX273" s="5">
        <v>16702876046</v>
      </c>
      <c r="CY273" t="s">
        <v>2011</v>
      </c>
      <c r="CZ273" t="s">
        <v>134</v>
      </c>
      <c r="DA273" t="s">
        <v>133</v>
      </c>
      <c r="DB273" t="s">
        <v>111</v>
      </c>
    </row>
    <row r="274" spans="1:111" ht="15" customHeight="1" x14ac:dyDescent="0.35">
      <c r="A274" t="s">
        <v>3576</v>
      </c>
      <c r="B274" t="s">
        <v>109</v>
      </c>
      <c r="C274" s="1">
        <v>44505.06627974537</v>
      </c>
      <c r="D274" s="1">
        <v>44512</v>
      </c>
      <c r="E274" t="s">
        <v>199</v>
      </c>
      <c r="F274" s="1">
        <v>44529.791666666664</v>
      </c>
      <c r="G274" t="s">
        <v>111</v>
      </c>
      <c r="H274" t="s">
        <v>111</v>
      </c>
      <c r="I274" t="s">
        <v>111</v>
      </c>
      <c r="J274" t="s">
        <v>1943</v>
      </c>
      <c r="L274" t="s">
        <v>1944</v>
      </c>
      <c r="M274" t="s">
        <v>1945</v>
      </c>
      <c r="N274" t="s">
        <v>140</v>
      </c>
      <c r="O274" t="s">
        <v>117</v>
      </c>
      <c r="P274" s="4">
        <v>96950</v>
      </c>
      <c r="Q274" t="s">
        <v>118</v>
      </c>
      <c r="S274" s="5">
        <v>16703234260</v>
      </c>
      <c r="U274">
        <v>524210</v>
      </c>
      <c r="V274" t="s">
        <v>120</v>
      </c>
      <c r="X274" t="s">
        <v>1946</v>
      </c>
      <c r="Y274" t="s">
        <v>1947</v>
      </c>
      <c r="Z274" t="s">
        <v>3577</v>
      </c>
      <c r="AA274" t="s">
        <v>1949</v>
      </c>
      <c r="AB274" t="s">
        <v>1944</v>
      </c>
      <c r="AC274" t="s">
        <v>1945</v>
      </c>
      <c r="AD274" t="s">
        <v>140</v>
      </c>
      <c r="AE274" t="s">
        <v>117</v>
      </c>
      <c r="AF274" s="4">
        <v>96950</v>
      </c>
      <c r="AG274" t="s">
        <v>118</v>
      </c>
      <c r="AI274" s="5">
        <v>16703234260</v>
      </c>
      <c r="AK274" t="s">
        <v>1950</v>
      </c>
      <c r="AL274" t="s">
        <v>962</v>
      </c>
      <c r="AM274" t="s">
        <v>1079</v>
      </c>
      <c r="AN274" t="s">
        <v>1485</v>
      </c>
      <c r="AO274" t="s">
        <v>1064</v>
      </c>
      <c r="AP274" t="s">
        <v>1951</v>
      </c>
      <c r="AQ274" t="s">
        <v>1082</v>
      </c>
      <c r="AR274" t="s">
        <v>140</v>
      </c>
      <c r="AS274" t="s">
        <v>117</v>
      </c>
      <c r="AT274" s="4">
        <v>96950</v>
      </c>
      <c r="AU274" t="s">
        <v>118</v>
      </c>
      <c r="AW274" s="5">
        <v>16702330081</v>
      </c>
      <c r="AY274" t="s">
        <v>1083</v>
      </c>
      <c r="AZ274" t="s">
        <v>1404</v>
      </c>
      <c r="BA274" t="s">
        <v>117</v>
      </c>
      <c r="BB274" t="s">
        <v>969</v>
      </c>
      <c r="BC274" t="str">
        <f>"13-2053.00"</f>
        <v>13-2053.00</v>
      </c>
      <c r="BD274" t="s">
        <v>1953</v>
      </c>
      <c r="BE274" t="s">
        <v>1954</v>
      </c>
      <c r="BF274" t="s">
        <v>1955</v>
      </c>
      <c r="BG274">
        <v>1</v>
      </c>
      <c r="BI274" s="1">
        <v>44531</v>
      </c>
      <c r="BJ274" s="1">
        <v>44895</v>
      </c>
      <c r="BM274">
        <v>40</v>
      </c>
      <c r="BN274">
        <v>0</v>
      </c>
      <c r="BO274">
        <v>8</v>
      </c>
      <c r="BP274">
        <v>8</v>
      </c>
      <c r="BQ274">
        <v>8</v>
      </c>
      <c r="BR274">
        <v>8</v>
      </c>
      <c r="BS274">
        <v>8</v>
      </c>
      <c r="BT274">
        <v>0</v>
      </c>
      <c r="BU274" t="str">
        <f t="shared" ref="BU274:BU281" si="7">"8:00 AM"</f>
        <v>8:00 AM</v>
      </c>
      <c r="BV274" t="str">
        <f t="shared" si="6"/>
        <v>5:00 PM</v>
      </c>
      <c r="BW274" t="s">
        <v>504</v>
      </c>
      <c r="BX274">
        <v>0</v>
      </c>
      <c r="BY274">
        <v>24</v>
      </c>
      <c r="BZ274" t="s">
        <v>111</v>
      </c>
      <c r="CB274" t="s">
        <v>1956</v>
      </c>
      <c r="CC274" t="s">
        <v>1944</v>
      </c>
      <c r="CD274" t="s">
        <v>1945</v>
      </c>
      <c r="CE274" t="s">
        <v>140</v>
      </c>
      <c r="CF274" t="s">
        <v>117</v>
      </c>
      <c r="CG274" s="4">
        <v>96950</v>
      </c>
      <c r="CH274" s="3">
        <v>10.74</v>
      </c>
      <c r="CI274" s="3">
        <v>26.55</v>
      </c>
      <c r="CJ274" s="3">
        <v>16.11</v>
      </c>
      <c r="CK274" s="3">
        <v>39.83</v>
      </c>
      <c r="CL274" t="s">
        <v>131</v>
      </c>
      <c r="CM274" t="s">
        <v>134</v>
      </c>
      <c r="CN274" t="s">
        <v>132</v>
      </c>
      <c r="CP274" t="s">
        <v>111</v>
      </c>
      <c r="CQ274" t="s">
        <v>133</v>
      </c>
      <c r="CR274" t="s">
        <v>111</v>
      </c>
      <c r="CS274" t="s">
        <v>133</v>
      </c>
      <c r="CT274" t="s">
        <v>134</v>
      </c>
      <c r="CU274" t="s">
        <v>133</v>
      </c>
      <c r="CV274" t="s">
        <v>134</v>
      </c>
      <c r="CW274" t="s">
        <v>134</v>
      </c>
      <c r="CX274" s="5">
        <v>16703234260</v>
      </c>
      <c r="CY274" t="s">
        <v>1957</v>
      </c>
      <c r="CZ274" t="s">
        <v>1958</v>
      </c>
      <c r="DA274" t="s">
        <v>133</v>
      </c>
      <c r="DB274" t="s">
        <v>111</v>
      </c>
    </row>
    <row r="275" spans="1:111" ht="15" customHeight="1" x14ac:dyDescent="0.35">
      <c r="A275" t="s">
        <v>3027</v>
      </c>
      <c r="B275" t="s">
        <v>109</v>
      </c>
      <c r="C275" s="1">
        <v>44503.857246874999</v>
      </c>
      <c r="D275" s="1">
        <v>44514</v>
      </c>
      <c r="E275" t="s">
        <v>110</v>
      </c>
      <c r="G275" t="s">
        <v>111</v>
      </c>
      <c r="H275" t="s">
        <v>111</v>
      </c>
      <c r="I275" t="s">
        <v>111</v>
      </c>
      <c r="J275" t="s">
        <v>261</v>
      </c>
      <c r="L275" t="s">
        <v>262</v>
      </c>
      <c r="M275" t="s">
        <v>263</v>
      </c>
      <c r="N275" t="s">
        <v>140</v>
      </c>
      <c r="O275" t="s">
        <v>117</v>
      </c>
      <c r="P275" s="4">
        <v>96950</v>
      </c>
      <c r="Q275" t="s">
        <v>118</v>
      </c>
      <c r="R275" t="s">
        <v>140</v>
      </c>
      <c r="S275" s="5">
        <v>16705887746</v>
      </c>
      <c r="T275">
        <v>0</v>
      </c>
      <c r="U275">
        <v>23622</v>
      </c>
      <c r="V275" t="s">
        <v>120</v>
      </c>
      <c r="X275" t="s">
        <v>264</v>
      </c>
      <c r="Y275" t="s">
        <v>265</v>
      </c>
      <c r="AA275" t="s">
        <v>324</v>
      </c>
      <c r="AB275" t="s">
        <v>262</v>
      </c>
      <c r="AC275" t="s">
        <v>263</v>
      </c>
      <c r="AD275" t="s">
        <v>140</v>
      </c>
      <c r="AE275" t="s">
        <v>117</v>
      </c>
      <c r="AF275" s="4">
        <v>96950</v>
      </c>
      <c r="AG275" t="s">
        <v>118</v>
      </c>
      <c r="AH275" t="s">
        <v>140</v>
      </c>
      <c r="AI275" s="5">
        <v>16717773710</v>
      </c>
      <c r="AK275" t="s">
        <v>268</v>
      </c>
      <c r="BC275" t="str">
        <f>"47-2051.00"</f>
        <v>47-2051.00</v>
      </c>
      <c r="BD275" t="s">
        <v>948</v>
      </c>
      <c r="BE275" t="s">
        <v>1208</v>
      </c>
      <c r="BF275" t="s">
        <v>1209</v>
      </c>
      <c r="BG275">
        <v>15</v>
      </c>
      <c r="BI275" s="1">
        <v>44515</v>
      </c>
      <c r="BJ275" s="1">
        <v>44834</v>
      </c>
      <c r="BM275">
        <v>0</v>
      </c>
      <c r="BN275">
        <v>0</v>
      </c>
      <c r="BO275">
        <v>0</v>
      </c>
      <c r="BP275">
        <v>0</v>
      </c>
      <c r="BQ275">
        <v>0</v>
      </c>
      <c r="BR275">
        <v>0</v>
      </c>
      <c r="BS275">
        <v>0</v>
      </c>
      <c r="BT275">
        <v>0</v>
      </c>
      <c r="BU275" t="str">
        <f t="shared" si="7"/>
        <v>8:00 AM</v>
      </c>
      <c r="BV275" t="str">
        <f t="shared" si="6"/>
        <v>5:00 PM</v>
      </c>
      <c r="BW275" t="s">
        <v>150</v>
      </c>
      <c r="BX275">
        <v>0</v>
      </c>
      <c r="BY275">
        <v>3</v>
      </c>
      <c r="BZ275" t="s">
        <v>111</v>
      </c>
      <c r="CB275" s="2" t="s">
        <v>1210</v>
      </c>
      <c r="CC275" t="s">
        <v>1211</v>
      </c>
      <c r="CD275" t="s">
        <v>263</v>
      </c>
      <c r="CE275" t="s">
        <v>140</v>
      </c>
      <c r="CF275" t="s">
        <v>117</v>
      </c>
      <c r="CG275" s="4">
        <v>96950</v>
      </c>
      <c r="CH275" s="3">
        <v>8.24</v>
      </c>
      <c r="CI275" s="3">
        <v>8.24</v>
      </c>
      <c r="CJ275" s="3">
        <v>12.36</v>
      </c>
      <c r="CK275" s="3">
        <v>12.36</v>
      </c>
      <c r="CL275" t="s">
        <v>131</v>
      </c>
      <c r="CN275" t="s">
        <v>132</v>
      </c>
      <c r="CP275" t="s">
        <v>111</v>
      </c>
      <c r="CQ275" t="s">
        <v>133</v>
      </c>
      <c r="CR275" t="s">
        <v>133</v>
      </c>
      <c r="CS275" t="s">
        <v>133</v>
      </c>
      <c r="CT275" t="s">
        <v>134</v>
      </c>
      <c r="CU275" t="s">
        <v>133</v>
      </c>
      <c r="CV275" t="s">
        <v>134</v>
      </c>
      <c r="CW275" t="s">
        <v>1068</v>
      </c>
      <c r="CX275" s="5">
        <v>16705887746</v>
      </c>
      <c r="CY275" t="s">
        <v>268</v>
      </c>
      <c r="CZ275" t="s">
        <v>247</v>
      </c>
      <c r="DA275" t="s">
        <v>133</v>
      </c>
      <c r="DB275" t="s">
        <v>111</v>
      </c>
    </row>
    <row r="276" spans="1:111" ht="15" customHeight="1" x14ac:dyDescent="0.35">
      <c r="A276" t="s">
        <v>2032</v>
      </c>
      <c r="B276" t="s">
        <v>109</v>
      </c>
      <c r="C276" s="1">
        <v>44503.8621369213</v>
      </c>
      <c r="D276" s="1">
        <v>44514</v>
      </c>
      <c r="E276" t="s">
        <v>110</v>
      </c>
      <c r="G276" t="s">
        <v>111</v>
      </c>
      <c r="H276" t="s">
        <v>111</v>
      </c>
      <c r="I276" t="s">
        <v>111</v>
      </c>
      <c r="J276" t="s">
        <v>261</v>
      </c>
      <c r="L276" t="s">
        <v>262</v>
      </c>
      <c r="M276" t="s">
        <v>263</v>
      </c>
      <c r="N276" t="s">
        <v>140</v>
      </c>
      <c r="O276" t="s">
        <v>117</v>
      </c>
      <c r="P276" s="4">
        <v>96950</v>
      </c>
      <c r="Q276" t="s">
        <v>118</v>
      </c>
      <c r="R276" t="s">
        <v>140</v>
      </c>
      <c r="S276" s="5">
        <v>16705887746</v>
      </c>
      <c r="T276">
        <v>0</v>
      </c>
      <c r="U276">
        <v>23622</v>
      </c>
      <c r="V276" t="s">
        <v>120</v>
      </c>
      <c r="X276" t="s">
        <v>264</v>
      </c>
      <c r="Y276" t="s">
        <v>265</v>
      </c>
      <c r="AA276" t="s">
        <v>324</v>
      </c>
      <c r="AB276" t="s">
        <v>262</v>
      </c>
      <c r="AC276" t="s">
        <v>263</v>
      </c>
      <c r="AD276" t="s">
        <v>140</v>
      </c>
      <c r="AE276" t="s">
        <v>117</v>
      </c>
      <c r="AF276" s="4">
        <v>96950</v>
      </c>
      <c r="AG276" t="s">
        <v>118</v>
      </c>
      <c r="AH276" t="s">
        <v>140</v>
      </c>
      <c r="AI276" s="5">
        <v>16717773710</v>
      </c>
      <c r="AK276" t="s">
        <v>268</v>
      </c>
      <c r="BC276" t="str">
        <f>"47-2051.00"</f>
        <v>47-2051.00</v>
      </c>
      <c r="BD276" t="s">
        <v>948</v>
      </c>
      <c r="BE276" t="s">
        <v>1208</v>
      </c>
      <c r="BF276" t="s">
        <v>1209</v>
      </c>
      <c r="BG276">
        <v>15</v>
      </c>
      <c r="BI276" s="1">
        <v>44515</v>
      </c>
      <c r="BJ276" s="1">
        <v>44834</v>
      </c>
      <c r="BM276">
        <v>40</v>
      </c>
      <c r="BN276">
        <v>0</v>
      </c>
      <c r="BO276">
        <v>8</v>
      </c>
      <c r="BP276">
        <v>8</v>
      </c>
      <c r="BQ276">
        <v>8</v>
      </c>
      <c r="BR276">
        <v>8</v>
      </c>
      <c r="BS276">
        <v>8</v>
      </c>
      <c r="BT276">
        <v>0</v>
      </c>
      <c r="BU276" t="str">
        <f t="shared" si="7"/>
        <v>8:00 AM</v>
      </c>
      <c r="BV276" t="str">
        <f t="shared" si="6"/>
        <v>5:00 PM</v>
      </c>
      <c r="BW276" t="s">
        <v>150</v>
      </c>
      <c r="BX276">
        <v>0</v>
      </c>
      <c r="BY276">
        <v>3</v>
      </c>
      <c r="BZ276" t="s">
        <v>111</v>
      </c>
      <c r="CB276" s="2" t="s">
        <v>1210</v>
      </c>
      <c r="CC276" t="s">
        <v>1211</v>
      </c>
      <c r="CD276" t="s">
        <v>263</v>
      </c>
      <c r="CE276" t="s">
        <v>140</v>
      </c>
      <c r="CF276" t="s">
        <v>117</v>
      </c>
      <c r="CG276" s="4">
        <v>96950</v>
      </c>
      <c r="CH276" s="3">
        <v>8.24</v>
      </c>
      <c r="CI276" s="3">
        <v>8.24</v>
      </c>
      <c r="CJ276" s="3">
        <v>12.36</v>
      </c>
      <c r="CK276" s="3">
        <v>12.36</v>
      </c>
      <c r="CL276" t="s">
        <v>131</v>
      </c>
      <c r="CN276" t="s">
        <v>132</v>
      </c>
      <c r="CP276" t="s">
        <v>111</v>
      </c>
      <c r="CQ276" t="s">
        <v>133</v>
      </c>
      <c r="CR276" t="s">
        <v>133</v>
      </c>
      <c r="CS276" t="s">
        <v>133</v>
      </c>
      <c r="CT276" t="s">
        <v>134</v>
      </c>
      <c r="CU276" t="s">
        <v>133</v>
      </c>
      <c r="CV276" t="s">
        <v>134</v>
      </c>
      <c r="CW276" t="s">
        <v>1068</v>
      </c>
      <c r="CX276" s="5">
        <v>16705887746</v>
      </c>
      <c r="CY276" t="s">
        <v>268</v>
      </c>
      <c r="CZ276" t="s">
        <v>415</v>
      </c>
      <c r="DA276" t="s">
        <v>133</v>
      </c>
      <c r="DB276" t="s">
        <v>111</v>
      </c>
    </row>
    <row r="277" spans="1:111" ht="15" customHeight="1" x14ac:dyDescent="0.35">
      <c r="A277" t="s">
        <v>1494</v>
      </c>
      <c r="B277" t="s">
        <v>109</v>
      </c>
      <c r="C277" s="1">
        <v>44503.869029398149</v>
      </c>
      <c r="D277" s="1">
        <v>44514</v>
      </c>
      <c r="E277" t="s">
        <v>110</v>
      </c>
      <c r="G277" t="s">
        <v>111</v>
      </c>
      <c r="H277" t="s">
        <v>111</v>
      </c>
      <c r="I277" t="s">
        <v>111</v>
      </c>
      <c r="J277" t="s">
        <v>261</v>
      </c>
      <c r="L277" t="s">
        <v>262</v>
      </c>
      <c r="M277" t="s">
        <v>263</v>
      </c>
      <c r="N277" t="s">
        <v>140</v>
      </c>
      <c r="O277" t="s">
        <v>117</v>
      </c>
      <c r="P277" s="4">
        <v>96950</v>
      </c>
      <c r="Q277" t="s">
        <v>118</v>
      </c>
      <c r="R277" t="s">
        <v>140</v>
      </c>
      <c r="S277" s="5">
        <v>16705887746</v>
      </c>
      <c r="T277">
        <v>0</v>
      </c>
      <c r="U277">
        <v>23622</v>
      </c>
      <c r="V277" t="s">
        <v>120</v>
      </c>
      <c r="X277" t="s">
        <v>264</v>
      </c>
      <c r="Y277" t="s">
        <v>265</v>
      </c>
      <c r="AA277" t="s">
        <v>324</v>
      </c>
      <c r="AB277" t="s">
        <v>262</v>
      </c>
      <c r="AC277" t="s">
        <v>263</v>
      </c>
      <c r="AD277" t="s">
        <v>140</v>
      </c>
      <c r="AE277" t="s">
        <v>117</v>
      </c>
      <c r="AF277" s="4">
        <v>96950</v>
      </c>
      <c r="AG277" t="s">
        <v>118</v>
      </c>
      <c r="AH277" t="s">
        <v>140</v>
      </c>
      <c r="AI277" s="5">
        <v>16717773710</v>
      </c>
      <c r="AK277" t="s">
        <v>268</v>
      </c>
      <c r="BC277" t="str">
        <f>"47-2051.00"</f>
        <v>47-2051.00</v>
      </c>
      <c r="BD277" t="s">
        <v>948</v>
      </c>
      <c r="BE277" t="s">
        <v>1208</v>
      </c>
      <c r="BF277" t="s">
        <v>1209</v>
      </c>
      <c r="BG277">
        <v>10</v>
      </c>
      <c r="BI277" s="1">
        <v>44515</v>
      </c>
      <c r="BJ277" s="1">
        <v>44834</v>
      </c>
      <c r="BM277">
        <v>40</v>
      </c>
      <c r="BN277">
        <v>0</v>
      </c>
      <c r="BO277">
        <v>8</v>
      </c>
      <c r="BP277">
        <v>8</v>
      </c>
      <c r="BQ277">
        <v>8</v>
      </c>
      <c r="BR277">
        <v>8</v>
      </c>
      <c r="BS277">
        <v>8</v>
      </c>
      <c r="BT277">
        <v>0</v>
      </c>
      <c r="BU277" t="str">
        <f t="shared" si="7"/>
        <v>8:00 AM</v>
      </c>
      <c r="BV277" t="str">
        <f t="shared" si="6"/>
        <v>5:00 PM</v>
      </c>
      <c r="BW277" t="s">
        <v>150</v>
      </c>
      <c r="BX277">
        <v>0</v>
      </c>
      <c r="BY277">
        <v>3</v>
      </c>
      <c r="BZ277" t="s">
        <v>111</v>
      </c>
      <c r="CB277" s="2" t="s">
        <v>1210</v>
      </c>
      <c r="CC277" t="s">
        <v>1211</v>
      </c>
      <c r="CD277" t="s">
        <v>263</v>
      </c>
      <c r="CE277" t="s">
        <v>140</v>
      </c>
      <c r="CF277" t="s">
        <v>117</v>
      </c>
      <c r="CG277" s="4">
        <v>96950</v>
      </c>
      <c r="CH277" s="3">
        <v>8.24</v>
      </c>
      <c r="CI277" s="3">
        <v>8.24</v>
      </c>
      <c r="CJ277" s="3">
        <v>12.36</v>
      </c>
      <c r="CK277" s="3">
        <v>12.36</v>
      </c>
      <c r="CL277" t="s">
        <v>131</v>
      </c>
      <c r="CN277" t="s">
        <v>132</v>
      </c>
      <c r="CP277" t="s">
        <v>111</v>
      </c>
      <c r="CQ277" t="s">
        <v>133</v>
      </c>
      <c r="CR277" t="s">
        <v>133</v>
      </c>
      <c r="CS277" t="s">
        <v>133</v>
      </c>
      <c r="CT277" t="s">
        <v>134</v>
      </c>
      <c r="CU277" t="s">
        <v>133</v>
      </c>
      <c r="CV277" t="s">
        <v>134</v>
      </c>
      <c r="CW277" t="s">
        <v>1068</v>
      </c>
      <c r="CX277" s="5">
        <v>16705887746</v>
      </c>
      <c r="CY277" t="s">
        <v>268</v>
      </c>
      <c r="CZ277" t="s">
        <v>247</v>
      </c>
      <c r="DA277" t="s">
        <v>133</v>
      </c>
      <c r="DB277" t="s">
        <v>111</v>
      </c>
    </row>
    <row r="278" spans="1:111" ht="15" customHeight="1" x14ac:dyDescent="0.35">
      <c r="A278" t="s">
        <v>3575</v>
      </c>
      <c r="B278" t="s">
        <v>109</v>
      </c>
      <c r="C278" s="1">
        <v>44503.877134722221</v>
      </c>
      <c r="D278" s="1">
        <v>44514</v>
      </c>
      <c r="E278" t="s">
        <v>110</v>
      </c>
      <c r="G278" t="s">
        <v>111</v>
      </c>
      <c r="H278" t="s">
        <v>111</v>
      </c>
      <c r="I278" t="s">
        <v>111</v>
      </c>
      <c r="J278" t="s">
        <v>261</v>
      </c>
      <c r="L278" t="s">
        <v>262</v>
      </c>
      <c r="M278" t="s">
        <v>263</v>
      </c>
      <c r="N278" t="s">
        <v>140</v>
      </c>
      <c r="O278" t="s">
        <v>117</v>
      </c>
      <c r="P278" s="4">
        <v>96950</v>
      </c>
      <c r="Q278" t="s">
        <v>118</v>
      </c>
      <c r="R278" t="s">
        <v>140</v>
      </c>
      <c r="S278" s="5">
        <v>16705887746</v>
      </c>
      <c r="T278">
        <v>0</v>
      </c>
      <c r="U278">
        <v>23622</v>
      </c>
      <c r="V278" t="s">
        <v>120</v>
      </c>
      <c r="X278" t="s">
        <v>264</v>
      </c>
      <c r="Y278" t="s">
        <v>265</v>
      </c>
      <c r="AA278" t="s">
        <v>324</v>
      </c>
      <c r="AB278" t="s">
        <v>262</v>
      </c>
      <c r="AC278" t="s">
        <v>263</v>
      </c>
      <c r="AD278" t="s">
        <v>140</v>
      </c>
      <c r="AE278" t="s">
        <v>117</v>
      </c>
      <c r="AF278" s="4">
        <v>96950</v>
      </c>
      <c r="AG278" t="s">
        <v>118</v>
      </c>
      <c r="AH278" t="s">
        <v>140</v>
      </c>
      <c r="AI278" s="5">
        <v>16717773710</v>
      </c>
      <c r="AK278" t="s">
        <v>268</v>
      </c>
      <c r="BC278" t="str">
        <f>"47-2051.00"</f>
        <v>47-2051.00</v>
      </c>
      <c r="BD278" t="s">
        <v>948</v>
      </c>
      <c r="BE278" t="s">
        <v>1208</v>
      </c>
      <c r="BF278" t="s">
        <v>1209</v>
      </c>
      <c r="BG278">
        <v>10</v>
      </c>
      <c r="BI278" s="1">
        <v>44515</v>
      </c>
      <c r="BJ278" s="1">
        <v>44834</v>
      </c>
      <c r="BM278">
        <v>40</v>
      </c>
      <c r="BN278">
        <v>0</v>
      </c>
      <c r="BO278">
        <v>8</v>
      </c>
      <c r="BP278">
        <v>8</v>
      </c>
      <c r="BQ278">
        <v>8</v>
      </c>
      <c r="BR278">
        <v>8</v>
      </c>
      <c r="BS278">
        <v>8</v>
      </c>
      <c r="BT278">
        <v>0</v>
      </c>
      <c r="BU278" t="str">
        <f t="shared" si="7"/>
        <v>8:00 AM</v>
      </c>
      <c r="BV278" t="str">
        <f t="shared" si="6"/>
        <v>5:00 PM</v>
      </c>
      <c r="BW278" t="s">
        <v>150</v>
      </c>
      <c r="BX278">
        <v>0</v>
      </c>
      <c r="BY278">
        <v>3</v>
      </c>
      <c r="BZ278" t="s">
        <v>111</v>
      </c>
      <c r="CB278" s="2" t="s">
        <v>1210</v>
      </c>
      <c r="CC278" t="s">
        <v>1211</v>
      </c>
      <c r="CD278" t="s">
        <v>263</v>
      </c>
      <c r="CE278" t="s">
        <v>140</v>
      </c>
      <c r="CF278" t="s">
        <v>117</v>
      </c>
      <c r="CG278" s="4">
        <v>96950</v>
      </c>
      <c r="CH278" s="3">
        <v>8.24</v>
      </c>
      <c r="CI278" s="3">
        <v>8.24</v>
      </c>
      <c r="CJ278" s="3">
        <v>12.36</v>
      </c>
      <c r="CK278" s="3">
        <v>12.36</v>
      </c>
      <c r="CL278" t="s">
        <v>131</v>
      </c>
      <c r="CN278" t="s">
        <v>132</v>
      </c>
      <c r="CP278" t="s">
        <v>111</v>
      </c>
      <c r="CQ278" t="s">
        <v>133</v>
      </c>
      <c r="CR278" t="s">
        <v>133</v>
      </c>
      <c r="CS278" t="s">
        <v>133</v>
      </c>
      <c r="CT278" t="s">
        <v>134</v>
      </c>
      <c r="CU278" t="s">
        <v>133</v>
      </c>
      <c r="CV278" t="s">
        <v>134</v>
      </c>
      <c r="CW278" t="s">
        <v>1068</v>
      </c>
      <c r="CX278" s="5">
        <v>16705887746</v>
      </c>
      <c r="CY278" t="s">
        <v>268</v>
      </c>
      <c r="CZ278" t="s">
        <v>247</v>
      </c>
      <c r="DA278" t="s">
        <v>133</v>
      </c>
      <c r="DB278" t="s">
        <v>111</v>
      </c>
    </row>
    <row r="279" spans="1:111" ht="15" customHeight="1" x14ac:dyDescent="0.35">
      <c r="A279" t="s">
        <v>409</v>
      </c>
      <c r="B279" t="s">
        <v>109</v>
      </c>
      <c r="C279" s="1">
        <v>44503.894182986114</v>
      </c>
      <c r="D279" s="1">
        <v>44514</v>
      </c>
      <c r="E279" t="s">
        <v>110</v>
      </c>
      <c r="G279" t="s">
        <v>111</v>
      </c>
      <c r="H279" t="s">
        <v>111</v>
      </c>
      <c r="I279" t="s">
        <v>111</v>
      </c>
      <c r="J279" t="s">
        <v>261</v>
      </c>
      <c r="L279" t="s">
        <v>262</v>
      </c>
      <c r="M279" t="s">
        <v>263</v>
      </c>
      <c r="N279" t="s">
        <v>140</v>
      </c>
      <c r="O279" t="s">
        <v>117</v>
      </c>
      <c r="P279" s="4">
        <v>96950</v>
      </c>
      <c r="Q279" t="s">
        <v>118</v>
      </c>
      <c r="R279" t="s">
        <v>140</v>
      </c>
      <c r="S279" s="5">
        <v>16705887746</v>
      </c>
      <c r="U279">
        <v>236220</v>
      </c>
      <c r="V279" t="s">
        <v>120</v>
      </c>
      <c r="X279" t="s">
        <v>264</v>
      </c>
      <c r="Y279" t="s">
        <v>265</v>
      </c>
      <c r="AA279" t="s">
        <v>324</v>
      </c>
      <c r="AB279" t="s">
        <v>262</v>
      </c>
      <c r="AC279" t="s">
        <v>267</v>
      </c>
      <c r="AD279" t="s">
        <v>140</v>
      </c>
      <c r="AE279" t="s">
        <v>117</v>
      </c>
      <c r="AF279" s="4">
        <v>96950</v>
      </c>
      <c r="AG279" t="s">
        <v>118</v>
      </c>
      <c r="AH279" t="s">
        <v>140</v>
      </c>
      <c r="AI279" s="5">
        <v>16717773710</v>
      </c>
      <c r="AJ279">
        <v>0</v>
      </c>
      <c r="AK279" t="s">
        <v>268</v>
      </c>
      <c r="BC279" t="str">
        <f>"47-3012.00"</f>
        <v>47-3012.00</v>
      </c>
      <c r="BD279" t="s">
        <v>410</v>
      </c>
      <c r="BE279" t="s">
        <v>411</v>
      </c>
      <c r="BF279" t="s">
        <v>412</v>
      </c>
      <c r="BG279">
        <v>15</v>
      </c>
      <c r="BI279" s="1">
        <v>44515</v>
      </c>
      <c r="BJ279" s="1">
        <v>44834</v>
      </c>
      <c r="BM279">
        <v>40</v>
      </c>
      <c r="BN279">
        <v>0</v>
      </c>
      <c r="BO279">
        <v>8</v>
      </c>
      <c r="BP279">
        <v>8</v>
      </c>
      <c r="BQ279">
        <v>8</v>
      </c>
      <c r="BR279">
        <v>8</v>
      </c>
      <c r="BS279">
        <v>8</v>
      </c>
      <c r="BT279">
        <v>0</v>
      </c>
      <c r="BU279" t="str">
        <f t="shared" si="7"/>
        <v>8:00 AM</v>
      </c>
      <c r="BV279" t="str">
        <f t="shared" si="6"/>
        <v>5:00 PM</v>
      </c>
      <c r="BW279" t="s">
        <v>150</v>
      </c>
      <c r="BX279">
        <v>0</v>
      </c>
      <c r="BY279">
        <v>12</v>
      </c>
      <c r="BZ279" t="s">
        <v>111</v>
      </c>
      <c r="CB279" s="2" t="s">
        <v>413</v>
      </c>
      <c r="CC279" t="s">
        <v>262</v>
      </c>
      <c r="CD279" t="s">
        <v>263</v>
      </c>
      <c r="CE279" t="s">
        <v>140</v>
      </c>
      <c r="CF279" t="s">
        <v>117</v>
      </c>
      <c r="CG279" s="4">
        <v>96950</v>
      </c>
      <c r="CH279" s="3">
        <v>10.44</v>
      </c>
      <c r="CI279" s="3">
        <v>10.44</v>
      </c>
      <c r="CJ279" s="3">
        <v>15.66</v>
      </c>
      <c r="CK279" s="3">
        <v>15.66</v>
      </c>
      <c r="CL279" t="s">
        <v>131</v>
      </c>
      <c r="CN279" t="s">
        <v>132</v>
      </c>
      <c r="CP279" t="s">
        <v>111</v>
      </c>
      <c r="CQ279" t="s">
        <v>133</v>
      </c>
      <c r="CR279" t="s">
        <v>133</v>
      </c>
      <c r="CS279" t="s">
        <v>133</v>
      </c>
      <c r="CT279" t="s">
        <v>134</v>
      </c>
      <c r="CU279" t="s">
        <v>133</v>
      </c>
      <c r="CV279" t="s">
        <v>134</v>
      </c>
      <c r="CW279" t="s">
        <v>414</v>
      </c>
      <c r="CX279" s="5">
        <v>16705887746</v>
      </c>
      <c r="CY279" t="s">
        <v>268</v>
      </c>
      <c r="CZ279" t="s">
        <v>415</v>
      </c>
      <c r="DA279" t="s">
        <v>133</v>
      </c>
      <c r="DB279" t="s">
        <v>111</v>
      </c>
    </row>
    <row r="280" spans="1:111" ht="15" customHeight="1" x14ac:dyDescent="0.35">
      <c r="A280" t="s">
        <v>3028</v>
      </c>
      <c r="B280" t="s">
        <v>109</v>
      </c>
      <c r="C280" s="1">
        <v>44503.899875347219</v>
      </c>
      <c r="D280" s="1">
        <v>44514</v>
      </c>
      <c r="E280" t="s">
        <v>110</v>
      </c>
      <c r="G280" t="s">
        <v>111</v>
      </c>
      <c r="H280" t="s">
        <v>111</v>
      </c>
      <c r="I280" t="s">
        <v>111</v>
      </c>
      <c r="J280" t="s">
        <v>261</v>
      </c>
      <c r="L280" t="s">
        <v>262</v>
      </c>
      <c r="M280" t="s">
        <v>263</v>
      </c>
      <c r="N280" t="s">
        <v>140</v>
      </c>
      <c r="O280" t="s">
        <v>117</v>
      </c>
      <c r="P280" s="4">
        <v>96950</v>
      </c>
      <c r="Q280" t="s">
        <v>118</v>
      </c>
      <c r="R280" t="s">
        <v>140</v>
      </c>
      <c r="S280" s="5">
        <v>16705887746</v>
      </c>
      <c r="U280">
        <v>236220</v>
      </c>
      <c r="V280" t="s">
        <v>120</v>
      </c>
      <c r="X280" t="s">
        <v>264</v>
      </c>
      <c r="Y280" t="s">
        <v>265</v>
      </c>
      <c r="AA280" t="s">
        <v>324</v>
      </c>
      <c r="AB280" t="s">
        <v>262</v>
      </c>
      <c r="AC280" t="s">
        <v>267</v>
      </c>
      <c r="AD280" t="s">
        <v>140</v>
      </c>
      <c r="AE280" t="s">
        <v>117</v>
      </c>
      <c r="AF280" s="4">
        <v>96950</v>
      </c>
      <c r="AG280" t="s">
        <v>118</v>
      </c>
      <c r="AH280" t="s">
        <v>140</v>
      </c>
      <c r="AI280" s="5">
        <v>16717773710</v>
      </c>
      <c r="AJ280">
        <v>0</v>
      </c>
      <c r="AK280" t="s">
        <v>268</v>
      </c>
      <c r="BC280" t="str">
        <f>"47-3012.00"</f>
        <v>47-3012.00</v>
      </c>
      <c r="BD280" t="s">
        <v>410</v>
      </c>
      <c r="BE280" t="s">
        <v>411</v>
      </c>
      <c r="BF280" t="s">
        <v>412</v>
      </c>
      <c r="BG280">
        <v>15</v>
      </c>
      <c r="BI280" s="1">
        <v>44515</v>
      </c>
      <c r="BJ280" s="1">
        <v>44834</v>
      </c>
      <c r="BM280">
        <v>40</v>
      </c>
      <c r="BN280">
        <v>0</v>
      </c>
      <c r="BO280">
        <v>8</v>
      </c>
      <c r="BP280">
        <v>8</v>
      </c>
      <c r="BQ280">
        <v>8</v>
      </c>
      <c r="BR280">
        <v>8</v>
      </c>
      <c r="BS280">
        <v>8</v>
      </c>
      <c r="BT280">
        <v>0</v>
      </c>
      <c r="BU280" t="str">
        <f t="shared" si="7"/>
        <v>8:00 AM</v>
      </c>
      <c r="BV280" t="str">
        <f t="shared" si="6"/>
        <v>5:00 PM</v>
      </c>
      <c r="BW280" t="s">
        <v>150</v>
      </c>
      <c r="BX280">
        <v>0</v>
      </c>
      <c r="BY280">
        <v>12</v>
      </c>
      <c r="BZ280" t="s">
        <v>111</v>
      </c>
      <c r="CB280" s="2" t="s">
        <v>413</v>
      </c>
      <c r="CC280" t="s">
        <v>262</v>
      </c>
      <c r="CD280" t="s">
        <v>263</v>
      </c>
      <c r="CE280" t="s">
        <v>140</v>
      </c>
      <c r="CF280" t="s">
        <v>117</v>
      </c>
      <c r="CG280" s="4">
        <v>96950</v>
      </c>
      <c r="CH280" s="3">
        <v>10.44</v>
      </c>
      <c r="CI280" s="3">
        <v>10.44</v>
      </c>
      <c r="CJ280" s="3">
        <v>15.66</v>
      </c>
      <c r="CK280" s="3">
        <v>15.66</v>
      </c>
      <c r="CL280" t="s">
        <v>131</v>
      </c>
      <c r="CN280" t="s">
        <v>132</v>
      </c>
      <c r="CP280" t="s">
        <v>111</v>
      </c>
      <c r="CQ280" t="s">
        <v>133</v>
      </c>
      <c r="CR280" t="s">
        <v>133</v>
      </c>
      <c r="CS280" t="s">
        <v>133</v>
      </c>
      <c r="CT280" t="s">
        <v>134</v>
      </c>
      <c r="CU280" t="s">
        <v>133</v>
      </c>
      <c r="CV280" t="s">
        <v>134</v>
      </c>
      <c r="CW280" t="s">
        <v>414</v>
      </c>
      <c r="CX280" s="5">
        <v>16705887746</v>
      </c>
      <c r="CY280" t="s">
        <v>268</v>
      </c>
      <c r="CZ280" t="s">
        <v>247</v>
      </c>
      <c r="DA280" t="s">
        <v>133</v>
      </c>
      <c r="DB280" t="s">
        <v>111</v>
      </c>
    </row>
    <row r="281" spans="1:111" ht="15" customHeight="1" x14ac:dyDescent="0.35">
      <c r="A281" t="s">
        <v>2251</v>
      </c>
      <c r="B281" t="s">
        <v>109</v>
      </c>
      <c r="C281" s="1">
        <v>44503.904612962964</v>
      </c>
      <c r="D281" s="1">
        <v>44514</v>
      </c>
      <c r="E281" t="s">
        <v>110</v>
      </c>
      <c r="G281" t="s">
        <v>111</v>
      </c>
      <c r="H281" t="s">
        <v>111</v>
      </c>
      <c r="I281" t="s">
        <v>111</v>
      </c>
      <c r="J281" t="s">
        <v>261</v>
      </c>
      <c r="L281" t="s">
        <v>262</v>
      </c>
      <c r="M281" t="s">
        <v>263</v>
      </c>
      <c r="N281" t="s">
        <v>140</v>
      </c>
      <c r="O281" t="s">
        <v>117</v>
      </c>
      <c r="P281" s="4">
        <v>96950</v>
      </c>
      <c r="Q281" t="s">
        <v>118</v>
      </c>
      <c r="R281" t="s">
        <v>140</v>
      </c>
      <c r="S281" s="5">
        <v>16705887746</v>
      </c>
      <c r="U281">
        <v>236220</v>
      </c>
      <c r="V281" t="s">
        <v>120</v>
      </c>
      <c r="X281" t="s">
        <v>264</v>
      </c>
      <c r="Y281" t="s">
        <v>265</v>
      </c>
      <c r="AA281" t="s">
        <v>324</v>
      </c>
      <c r="AB281" t="s">
        <v>262</v>
      </c>
      <c r="AC281" t="s">
        <v>267</v>
      </c>
      <c r="AD281" t="s">
        <v>140</v>
      </c>
      <c r="AE281" t="s">
        <v>117</v>
      </c>
      <c r="AF281" s="4">
        <v>96950</v>
      </c>
      <c r="AG281" t="s">
        <v>118</v>
      </c>
      <c r="AH281" t="s">
        <v>140</v>
      </c>
      <c r="AI281" s="5">
        <v>16717773710</v>
      </c>
      <c r="AJ281">
        <v>0</v>
      </c>
      <c r="AK281" t="s">
        <v>268</v>
      </c>
      <c r="BC281" t="str">
        <f>"47-3012.00"</f>
        <v>47-3012.00</v>
      </c>
      <c r="BD281" t="s">
        <v>410</v>
      </c>
      <c r="BE281" t="s">
        <v>411</v>
      </c>
      <c r="BF281" t="s">
        <v>412</v>
      </c>
      <c r="BG281">
        <v>15</v>
      </c>
      <c r="BI281" s="1">
        <v>44515</v>
      </c>
      <c r="BJ281" s="1">
        <v>44834</v>
      </c>
      <c r="BM281">
        <v>40</v>
      </c>
      <c r="BN281">
        <v>0</v>
      </c>
      <c r="BO281">
        <v>8</v>
      </c>
      <c r="BP281">
        <v>8</v>
      </c>
      <c r="BQ281">
        <v>8</v>
      </c>
      <c r="BR281">
        <v>8</v>
      </c>
      <c r="BS281">
        <v>8</v>
      </c>
      <c r="BT281">
        <v>0</v>
      </c>
      <c r="BU281" t="str">
        <f t="shared" si="7"/>
        <v>8:00 AM</v>
      </c>
      <c r="BV281" t="str">
        <f t="shared" si="6"/>
        <v>5:00 PM</v>
      </c>
      <c r="BW281" t="s">
        <v>150</v>
      </c>
      <c r="BX281">
        <v>0</v>
      </c>
      <c r="BY281">
        <v>12</v>
      </c>
      <c r="BZ281" t="s">
        <v>111</v>
      </c>
      <c r="CB281" s="2" t="s">
        <v>413</v>
      </c>
      <c r="CC281" t="s">
        <v>262</v>
      </c>
      <c r="CD281" t="s">
        <v>263</v>
      </c>
      <c r="CE281" t="s">
        <v>140</v>
      </c>
      <c r="CF281" t="s">
        <v>117</v>
      </c>
      <c r="CG281" s="4">
        <v>96950</v>
      </c>
      <c r="CH281" s="3">
        <v>10.44</v>
      </c>
      <c r="CI281" s="3">
        <v>10.44</v>
      </c>
      <c r="CJ281" s="3">
        <v>15.66</v>
      </c>
      <c r="CK281" s="3">
        <v>15.66</v>
      </c>
      <c r="CL281" t="s">
        <v>131</v>
      </c>
      <c r="CN281" t="s">
        <v>132</v>
      </c>
      <c r="CP281" t="s">
        <v>111</v>
      </c>
      <c r="CQ281" t="s">
        <v>133</v>
      </c>
      <c r="CR281" t="s">
        <v>133</v>
      </c>
      <c r="CS281" t="s">
        <v>133</v>
      </c>
      <c r="CT281" t="s">
        <v>134</v>
      </c>
      <c r="CU281" t="s">
        <v>133</v>
      </c>
      <c r="CV281" t="s">
        <v>134</v>
      </c>
      <c r="CW281" t="s">
        <v>414</v>
      </c>
      <c r="CX281" s="5">
        <v>16705887746</v>
      </c>
      <c r="CY281" t="s">
        <v>268</v>
      </c>
      <c r="CZ281" t="s">
        <v>247</v>
      </c>
      <c r="DA281" t="s">
        <v>133</v>
      </c>
      <c r="DB281" t="s">
        <v>111</v>
      </c>
    </row>
    <row r="282" spans="1:111" ht="15" customHeight="1" x14ac:dyDescent="0.35">
      <c r="A282" t="s">
        <v>1820</v>
      </c>
      <c r="B282" t="s">
        <v>137</v>
      </c>
      <c r="C282" s="1">
        <v>44455.148446412037</v>
      </c>
      <c r="D282" s="1">
        <v>44515</v>
      </c>
      <c r="E282" t="s">
        <v>110</v>
      </c>
      <c r="G282" t="s">
        <v>111</v>
      </c>
      <c r="H282" t="s">
        <v>111</v>
      </c>
      <c r="I282" t="s">
        <v>111</v>
      </c>
      <c r="J282" t="s">
        <v>1647</v>
      </c>
      <c r="L282" t="s">
        <v>1648</v>
      </c>
      <c r="M282" t="s">
        <v>553</v>
      </c>
      <c r="N282" t="s">
        <v>376</v>
      </c>
      <c r="O282" t="s">
        <v>117</v>
      </c>
      <c r="P282" s="4">
        <v>96950</v>
      </c>
      <c r="Q282" t="s">
        <v>118</v>
      </c>
      <c r="R282" t="s">
        <v>134</v>
      </c>
      <c r="S282" s="5">
        <v>16702355009</v>
      </c>
      <c r="U282">
        <v>561311</v>
      </c>
      <c r="V282" t="s">
        <v>296</v>
      </c>
      <c r="W282" t="s">
        <v>133</v>
      </c>
      <c r="X282" t="s">
        <v>551</v>
      </c>
      <c r="Y282" t="s">
        <v>550</v>
      </c>
      <c r="Z282" t="s">
        <v>1649</v>
      </c>
      <c r="AA282" t="s">
        <v>168</v>
      </c>
      <c r="AB282" t="s">
        <v>1648</v>
      </c>
      <c r="AC282" t="s">
        <v>548</v>
      </c>
      <c r="AD282" t="s">
        <v>376</v>
      </c>
      <c r="AE282" t="s">
        <v>117</v>
      </c>
      <c r="AF282" s="4">
        <v>96950</v>
      </c>
      <c r="AG282" t="s">
        <v>118</v>
      </c>
      <c r="AH282" t="s">
        <v>134</v>
      </c>
      <c r="AI282" s="5">
        <v>16702355009</v>
      </c>
      <c r="AK282" t="s">
        <v>1650</v>
      </c>
      <c r="BC282" t="str">
        <f>"37-2012.00"</f>
        <v>37-2012.00</v>
      </c>
      <c r="BD282" t="s">
        <v>242</v>
      </c>
      <c r="BE282" t="s">
        <v>1651</v>
      </c>
      <c r="BF282" t="s">
        <v>1652</v>
      </c>
      <c r="BG282">
        <v>20</v>
      </c>
      <c r="BH282">
        <v>20</v>
      </c>
      <c r="BI282" s="1">
        <v>44470</v>
      </c>
      <c r="BJ282" s="1">
        <v>44834</v>
      </c>
      <c r="BK282" s="1">
        <v>44515</v>
      </c>
      <c r="BL282" s="1">
        <v>44834</v>
      </c>
      <c r="BM282">
        <v>35</v>
      </c>
      <c r="BN282">
        <v>0</v>
      </c>
      <c r="BO282">
        <v>7</v>
      </c>
      <c r="BP282">
        <v>7</v>
      </c>
      <c r="BQ282">
        <v>7</v>
      </c>
      <c r="BR282">
        <v>7</v>
      </c>
      <c r="BS282">
        <v>7</v>
      </c>
      <c r="BT282">
        <v>0</v>
      </c>
      <c r="BU282" t="str">
        <f>"7:30 AM"</f>
        <v>7:30 AM</v>
      </c>
      <c r="BV282" t="str">
        <f>"4:30 PM"</f>
        <v>4:30 PM</v>
      </c>
      <c r="BW282" t="s">
        <v>150</v>
      </c>
      <c r="BX282">
        <v>0</v>
      </c>
      <c r="BY282">
        <v>3</v>
      </c>
      <c r="BZ282" t="s">
        <v>111</v>
      </c>
      <c r="CB282" s="2" t="s">
        <v>1821</v>
      </c>
      <c r="CC282" t="s">
        <v>1648</v>
      </c>
      <c r="CD282" t="s">
        <v>553</v>
      </c>
      <c r="CE282" t="s">
        <v>376</v>
      </c>
      <c r="CF282" t="s">
        <v>117</v>
      </c>
      <c r="CG282" s="4">
        <v>96950</v>
      </c>
      <c r="CH282" s="3">
        <v>7.59</v>
      </c>
      <c r="CI282" s="3">
        <v>7.59</v>
      </c>
      <c r="CJ282" s="3">
        <v>11.38</v>
      </c>
      <c r="CK282" s="3">
        <v>11.38</v>
      </c>
      <c r="CL282" t="s">
        <v>131</v>
      </c>
      <c r="CM282" t="s">
        <v>289</v>
      </c>
      <c r="CN282" t="s">
        <v>132</v>
      </c>
      <c r="CP282" t="s">
        <v>111</v>
      </c>
      <c r="CQ282" t="s">
        <v>133</v>
      </c>
      <c r="CR282" t="s">
        <v>133</v>
      </c>
      <c r="CS282" t="s">
        <v>133</v>
      </c>
      <c r="CT282" t="s">
        <v>134</v>
      </c>
      <c r="CU282" t="s">
        <v>133</v>
      </c>
      <c r="CV282" t="s">
        <v>133</v>
      </c>
      <c r="CW282" t="s">
        <v>1822</v>
      </c>
      <c r="CX282" s="5">
        <v>16702355009</v>
      </c>
      <c r="CY282" t="s">
        <v>1650</v>
      </c>
      <c r="CZ282" t="s">
        <v>134</v>
      </c>
      <c r="DA282" t="s">
        <v>133</v>
      </c>
      <c r="DB282" t="s">
        <v>133</v>
      </c>
    </row>
    <row r="283" spans="1:111" ht="15" customHeight="1" x14ac:dyDescent="0.35">
      <c r="A283" t="s">
        <v>2300</v>
      </c>
      <c r="B283" t="s">
        <v>137</v>
      </c>
      <c r="C283" s="1">
        <v>44455.160264120372</v>
      </c>
      <c r="D283" s="1">
        <v>44515</v>
      </c>
      <c r="E283" t="s">
        <v>199</v>
      </c>
      <c r="F283" s="1">
        <v>44469.833333333336</v>
      </c>
      <c r="G283" t="s">
        <v>111</v>
      </c>
      <c r="H283" t="s">
        <v>111</v>
      </c>
      <c r="I283" t="s">
        <v>111</v>
      </c>
      <c r="J283" t="s">
        <v>1743</v>
      </c>
      <c r="L283" t="s">
        <v>2301</v>
      </c>
      <c r="M283" t="s">
        <v>2302</v>
      </c>
      <c r="N283" t="s">
        <v>140</v>
      </c>
      <c r="O283" t="s">
        <v>117</v>
      </c>
      <c r="P283" s="4">
        <v>96950</v>
      </c>
      <c r="Q283" t="s">
        <v>118</v>
      </c>
      <c r="R283" t="s">
        <v>134</v>
      </c>
      <c r="S283" s="5">
        <v>16702355009</v>
      </c>
      <c r="U283">
        <v>561311</v>
      </c>
      <c r="V283" t="s">
        <v>120</v>
      </c>
      <c r="X283" t="s">
        <v>551</v>
      </c>
      <c r="Y283" t="s">
        <v>550</v>
      </c>
      <c r="Z283" t="s">
        <v>549</v>
      </c>
      <c r="AA283" t="s">
        <v>168</v>
      </c>
      <c r="AB283" t="s">
        <v>556</v>
      </c>
      <c r="AC283" t="s">
        <v>553</v>
      </c>
      <c r="AD283" t="s">
        <v>376</v>
      </c>
      <c r="AE283" t="s">
        <v>117</v>
      </c>
      <c r="AF283" s="4">
        <v>96950</v>
      </c>
      <c r="AG283" t="s">
        <v>118</v>
      </c>
      <c r="AH283" t="s">
        <v>134</v>
      </c>
      <c r="AI283" s="5">
        <v>16702355009</v>
      </c>
      <c r="AK283" t="s">
        <v>1650</v>
      </c>
      <c r="BC283" t="str">
        <f>"41-2031.00"</f>
        <v>41-2031.00</v>
      </c>
      <c r="BD283" t="s">
        <v>1285</v>
      </c>
      <c r="BE283" t="s">
        <v>2303</v>
      </c>
      <c r="BF283" t="s">
        <v>2304</v>
      </c>
      <c r="BG283">
        <v>10</v>
      </c>
      <c r="BH283">
        <v>10</v>
      </c>
      <c r="BI283" s="1">
        <v>44470</v>
      </c>
      <c r="BJ283" s="1">
        <v>44834</v>
      </c>
      <c r="BK283" s="1">
        <v>44515</v>
      </c>
      <c r="BL283" s="1">
        <v>44834</v>
      </c>
      <c r="BM283">
        <v>35</v>
      </c>
      <c r="BN283">
        <v>0</v>
      </c>
      <c r="BO283">
        <v>7</v>
      </c>
      <c r="BP283">
        <v>7</v>
      </c>
      <c r="BQ283">
        <v>7</v>
      </c>
      <c r="BR283">
        <v>7</v>
      </c>
      <c r="BS283">
        <v>7</v>
      </c>
      <c r="BT283">
        <v>0</v>
      </c>
      <c r="BU283" t="str">
        <f>"10:00 AM"</f>
        <v>10:00 AM</v>
      </c>
      <c r="BV283" t="str">
        <f>"6:00 PM"</f>
        <v>6:00 PM</v>
      </c>
      <c r="BW283" t="s">
        <v>150</v>
      </c>
      <c r="BX283">
        <v>0</v>
      </c>
      <c r="BY283">
        <v>12</v>
      </c>
      <c r="BZ283" t="s">
        <v>111</v>
      </c>
      <c r="CB283" t="s">
        <v>2305</v>
      </c>
      <c r="CC283" t="s">
        <v>2301</v>
      </c>
      <c r="CD283" t="s">
        <v>1746</v>
      </c>
      <c r="CE283" t="s">
        <v>376</v>
      </c>
      <c r="CF283" t="s">
        <v>117</v>
      </c>
      <c r="CG283" s="4">
        <v>96950</v>
      </c>
      <c r="CH283" s="3">
        <v>8.48</v>
      </c>
      <c r="CI283" s="3">
        <v>8.48</v>
      </c>
      <c r="CJ283" s="3">
        <v>12.72</v>
      </c>
      <c r="CK283" s="3">
        <v>12.72</v>
      </c>
      <c r="CL283" t="s">
        <v>131</v>
      </c>
      <c r="CM283" t="s">
        <v>2306</v>
      </c>
      <c r="CN283" t="s">
        <v>132</v>
      </c>
      <c r="CP283" t="s">
        <v>111</v>
      </c>
      <c r="CQ283" t="s">
        <v>133</v>
      </c>
      <c r="CR283" t="s">
        <v>133</v>
      </c>
      <c r="CS283" t="s">
        <v>133</v>
      </c>
      <c r="CT283" t="s">
        <v>134</v>
      </c>
      <c r="CU283" t="s">
        <v>133</v>
      </c>
      <c r="CV283" t="s">
        <v>133</v>
      </c>
      <c r="CW283" t="s">
        <v>2307</v>
      </c>
      <c r="CX283" s="5">
        <v>16702355009</v>
      </c>
      <c r="CY283" t="s">
        <v>1650</v>
      </c>
      <c r="CZ283" t="s">
        <v>134</v>
      </c>
      <c r="DA283" t="s">
        <v>133</v>
      </c>
      <c r="DB283" t="s">
        <v>111</v>
      </c>
    </row>
    <row r="284" spans="1:111" ht="15" customHeight="1" x14ac:dyDescent="0.35">
      <c r="A284" t="s">
        <v>1039</v>
      </c>
      <c r="B284" t="s">
        <v>137</v>
      </c>
      <c r="C284" s="1">
        <v>44470.221784490743</v>
      </c>
      <c r="D284" s="1">
        <v>44515</v>
      </c>
      <c r="E284" t="s">
        <v>110</v>
      </c>
      <c r="G284" t="s">
        <v>111</v>
      </c>
      <c r="H284" t="s">
        <v>133</v>
      </c>
      <c r="I284" t="s">
        <v>111</v>
      </c>
      <c r="J284" t="s">
        <v>1040</v>
      </c>
      <c r="L284" t="s">
        <v>1041</v>
      </c>
      <c r="M284" t="s">
        <v>1042</v>
      </c>
      <c r="N284" t="s">
        <v>140</v>
      </c>
      <c r="O284" t="s">
        <v>117</v>
      </c>
      <c r="P284" s="4">
        <v>96950</v>
      </c>
      <c r="Q284" t="s">
        <v>118</v>
      </c>
      <c r="S284" s="5">
        <v>16702355463</v>
      </c>
      <c r="U284">
        <v>561599</v>
      </c>
      <c r="V284" t="s">
        <v>120</v>
      </c>
      <c r="X284" t="s">
        <v>1043</v>
      </c>
      <c r="Y284" t="s">
        <v>1044</v>
      </c>
      <c r="Z284" t="s">
        <v>207</v>
      </c>
      <c r="AA284" t="s">
        <v>643</v>
      </c>
      <c r="AB284" t="s">
        <v>1045</v>
      </c>
      <c r="AC284" t="s">
        <v>1041</v>
      </c>
      <c r="AD284" t="s">
        <v>140</v>
      </c>
      <c r="AE284" t="s">
        <v>117</v>
      </c>
      <c r="AF284" s="4">
        <v>96950</v>
      </c>
      <c r="AG284" t="s">
        <v>118</v>
      </c>
      <c r="AI284" s="5">
        <v>16702355463</v>
      </c>
      <c r="AK284" t="s">
        <v>1046</v>
      </c>
      <c r="BC284" t="str">
        <f>"41-3041.00"</f>
        <v>41-3041.00</v>
      </c>
      <c r="BD284" t="s">
        <v>1047</v>
      </c>
      <c r="BE284" t="s">
        <v>1048</v>
      </c>
      <c r="BF284" t="s">
        <v>1049</v>
      </c>
      <c r="BG284">
        <v>2</v>
      </c>
      <c r="BH284">
        <v>2</v>
      </c>
      <c r="BI284" s="1">
        <v>44505</v>
      </c>
      <c r="BJ284" s="1">
        <v>44869</v>
      </c>
      <c r="BK284" s="1">
        <v>44515</v>
      </c>
      <c r="BL284" s="1">
        <v>44869</v>
      </c>
      <c r="BM284">
        <v>35</v>
      </c>
      <c r="BN284">
        <v>0</v>
      </c>
      <c r="BO284">
        <v>7</v>
      </c>
      <c r="BP284">
        <v>7</v>
      </c>
      <c r="BQ284">
        <v>7</v>
      </c>
      <c r="BR284">
        <v>7</v>
      </c>
      <c r="BS284">
        <v>7</v>
      </c>
      <c r="BT284">
        <v>0</v>
      </c>
      <c r="BU284" t="str">
        <f>"9:00 AM"</f>
        <v>9:00 AM</v>
      </c>
      <c r="BV284" t="str">
        <f>"5:00 PM"</f>
        <v>5:00 PM</v>
      </c>
      <c r="BW284" t="s">
        <v>129</v>
      </c>
      <c r="BX284">
        <v>0</v>
      </c>
      <c r="BY284">
        <v>12</v>
      </c>
      <c r="BZ284" t="s">
        <v>111</v>
      </c>
      <c r="CB284" t="s">
        <v>1050</v>
      </c>
      <c r="CC284" t="s">
        <v>1051</v>
      </c>
      <c r="CD284" t="s">
        <v>1052</v>
      </c>
      <c r="CE284" t="s">
        <v>140</v>
      </c>
      <c r="CF284" t="s">
        <v>117</v>
      </c>
      <c r="CG284" s="4">
        <v>96950</v>
      </c>
      <c r="CH284" s="3">
        <v>11.99</v>
      </c>
      <c r="CI284" s="3">
        <v>11.99</v>
      </c>
      <c r="CJ284" s="3">
        <v>17.98</v>
      </c>
      <c r="CK284" s="3">
        <v>17.98</v>
      </c>
      <c r="CL284" t="s">
        <v>131</v>
      </c>
      <c r="CM284" t="s">
        <v>1053</v>
      </c>
      <c r="CN284" t="s">
        <v>132</v>
      </c>
      <c r="CP284" t="s">
        <v>111</v>
      </c>
      <c r="CQ284" t="s">
        <v>133</v>
      </c>
      <c r="CR284" t="s">
        <v>133</v>
      </c>
      <c r="CS284" t="s">
        <v>133</v>
      </c>
      <c r="CT284" t="s">
        <v>134</v>
      </c>
      <c r="CU284" t="s">
        <v>133</v>
      </c>
      <c r="CV284" t="s">
        <v>134</v>
      </c>
      <c r="CW284" t="s">
        <v>1054</v>
      </c>
      <c r="CX284" s="5">
        <v>16707837461</v>
      </c>
      <c r="CY284" t="s">
        <v>1046</v>
      </c>
      <c r="CZ284" t="s">
        <v>259</v>
      </c>
      <c r="DA284" t="s">
        <v>133</v>
      </c>
      <c r="DB284" t="s">
        <v>111</v>
      </c>
    </row>
    <row r="285" spans="1:111" ht="15" customHeight="1" x14ac:dyDescent="0.35">
      <c r="A285" t="s">
        <v>1907</v>
      </c>
      <c r="B285" t="s">
        <v>137</v>
      </c>
      <c r="C285" s="1">
        <v>44475.0846318287</v>
      </c>
      <c r="D285" s="1">
        <v>44515</v>
      </c>
      <c r="E285" t="s">
        <v>199</v>
      </c>
      <c r="F285" s="1">
        <v>44591.791666666664</v>
      </c>
      <c r="G285" t="s">
        <v>111</v>
      </c>
      <c r="H285" t="s">
        <v>111</v>
      </c>
      <c r="I285" t="s">
        <v>111</v>
      </c>
      <c r="J285" t="s">
        <v>1496</v>
      </c>
      <c r="K285" t="s">
        <v>164</v>
      </c>
      <c r="L285" t="s">
        <v>1908</v>
      </c>
      <c r="M285" t="s">
        <v>1498</v>
      </c>
      <c r="N285" t="s">
        <v>1168</v>
      </c>
      <c r="O285" t="s">
        <v>117</v>
      </c>
      <c r="P285" s="4">
        <v>96952</v>
      </c>
      <c r="Q285" t="s">
        <v>118</v>
      </c>
      <c r="R285" t="s">
        <v>164</v>
      </c>
      <c r="S285" s="5">
        <v>16704339989</v>
      </c>
      <c r="U285">
        <v>481111</v>
      </c>
      <c r="V285" t="s">
        <v>120</v>
      </c>
      <c r="X285" t="s">
        <v>1499</v>
      </c>
      <c r="Y285" t="s">
        <v>1500</v>
      </c>
      <c r="Z285" t="s">
        <v>1501</v>
      </c>
      <c r="AA285" t="s">
        <v>606</v>
      </c>
      <c r="AB285" t="s">
        <v>1908</v>
      </c>
      <c r="AC285" t="s">
        <v>1498</v>
      </c>
      <c r="AD285" t="s">
        <v>1168</v>
      </c>
      <c r="AE285" t="s">
        <v>117</v>
      </c>
      <c r="AF285" s="4">
        <v>96952</v>
      </c>
      <c r="AG285" t="s">
        <v>118</v>
      </c>
      <c r="AH285" t="s">
        <v>164</v>
      </c>
      <c r="AI285" s="5">
        <v>16704339989</v>
      </c>
      <c r="AK285" t="s">
        <v>1502</v>
      </c>
      <c r="BC285" t="str">
        <f>"43-4051.00"</f>
        <v>43-4051.00</v>
      </c>
      <c r="BD285" t="s">
        <v>1909</v>
      </c>
      <c r="BE285" t="s">
        <v>1910</v>
      </c>
      <c r="BF285" t="s">
        <v>1911</v>
      </c>
      <c r="BG285">
        <v>2</v>
      </c>
      <c r="BH285">
        <v>2</v>
      </c>
      <c r="BI285" s="1">
        <v>44593</v>
      </c>
      <c r="BJ285" s="1">
        <v>44957</v>
      </c>
      <c r="BK285" s="1">
        <v>44593</v>
      </c>
      <c r="BL285" s="1">
        <v>44957</v>
      </c>
      <c r="BM285">
        <v>40</v>
      </c>
      <c r="BN285">
        <v>0</v>
      </c>
      <c r="BO285">
        <v>8</v>
      </c>
      <c r="BP285">
        <v>8</v>
      </c>
      <c r="BQ285">
        <v>8</v>
      </c>
      <c r="BR285">
        <v>8</v>
      </c>
      <c r="BS285">
        <v>8</v>
      </c>
      <c r="BT285">
        <v>0</v>
      </c>
      <c r="BU285" t="str">
        <f>"8:00 AM"</f>
        <v>8:00 AM</v>
      </c>
      <c r="BV285" t="str">
        <f>"5:00 PM"</f>
        <v>5:00 PM</v>
      </c>
      <c r="BW285" t="s">
        <v>150</v>
      </c>
      <c r="BX285">
        <v>0</v>
      </c>
      <c r="BY285">
        <v>12</v>
      </c>
      <c r="BZ285" t="s">
        <v>111</v>
      </c>
      <c r="CB285" t="s">
        <v>1912</v>
      </c>
      <c r="CC285" t="s">
        <v>1497</v>
      </c>
      <c r="CD285" t="s">
        <v>1498</v>
      </c>
      <c r="CE285" t="s">
        <v>1362</v>
      </c>
      <c r="CF285" t="s">
        <v>117</v>
      </c>
      <c r="CG285" s="4">
        <v>96952</v>
      </c>
      <c r="CH285" s="3">
        <v>10.91</v>
      </c>
      <c r="CI285" s="3">
        <v>11.54</v>
      </c>
      <c r="CJ285" s="3">
        <v>0</v>
      </c>
      <c r="CK285" s="3">
        <v>0</v>
      </c>
      <c r="CL285" t="s">
        <v>131</v>
      </c>
      <c r="CN285" t="s">
        <v>132</v>
      </c>
      <c r="CP285" t="s">
        <v>111</v>
      </c>
      <c r="CQ285" t="s">
        <v>133</v>
      </c>
      <c r="CR285" t="s">
        <v>111</v>
      </c>
      <c r="CS285" t="s">
        <v>111</v>
      </c>
      <c r="CT285" t="s">
        <v>133</v>
      </c>
      <c r="CU285" t="s">
        <v>133</v>
      </c>
      <c r="CV285" t="s">
        <v>134</v>
      </c>
      <c r="CW285" t="s">
        <v>1505</v>
      </c>
      <c r="CX285" s="5">
        <v>16704339989</v>
      </c>
      <c r="CY285" t="s">
        <v>1506</v>
      </c>
      <c r="CZ285" t="s">
        <v>1507</v>
      </c>
      <c r="DA285" t="s">
        <v>133</v>
      </c>
      <c r="DB285" t="s">
        <v>111</v>
      </c>
    </row>
    <row r="286" spans="1:111" ht="15" customHeight="1" x14ac:dyDescent="0.35">
      <c r="A286" t="s">
        <v>1531</v>
      </c>
      <c r="B286" t="s">
        <v>137</v>
      </c>
      <c r="C286" s="1">
        <v>44476.798676967592</v>
      </c>
      <c r="D286" s="1">
        <v>44515</v>
      </c>
      <c r="E286" t="s">
        <v>199</v>
      </c>
      <c r="F286" s="1">
        <v>44596.791666666664</v>
      </c>
      <c r="G286" t="s">
        <v>111</v>
      </c>
      <c r="H286" t="s">
        <v>111</v>
      </c>
      <c r="I286" t="s">
        <v>111</v>
      </c>
      <c r="J286" t="s">
        <v>1471</v>
      </c>
      <c r="L286" t="s">
        <v>1472</v>
      </c>
      <c r="M286" t="s">
        <v>1472</v>
      </c>
      <c r="N286" t="s">
        <v>115</v>
      </c>
      <c r="O286" t="s">
        <v>117</v>
      </c>
      <c r="P286" s="4">
        <v>96950</v>
      </c>
      <c r="Q286" t="s">
        <v>118</v>
      </c>
      <c r="S286" s="5">
        <v>16702346446</v>
      </c>
      <c r="T286">
        <v>2263</v>
      </c>
      <c r="U286">
        <v>4411</v>
      </c>
      <c r="V286" t="s">
        <v>120</v>
      </c>
      <c r="X286" t="s">
        <v>1102</v>
      </c>
      <c r="Y286" t="s">
        <v>1103</v>
      </c>
      <c r="AA286" t="s">
        <v>1104</v>
      </c>
      <c r="AB286" t="s">
        <v>1101</v>
      </c>
      <c r="AC286" t="s">
        <v>1101</v>
      </c>
      <c r="AD286" t="s">
        <v>115</v>
      </c>
      <c r="AE286" t="s">
        <v>117</v>
      </c>
      <c r="AF286" s="4">
        <v>96950</v>
      </c>
      <c r="AG286" t="s">
        <v>118</v>
      </c>
      <c r="AI286" s="5">
        <v>16702346445</v>
      </c>
      <c r="AJ286">
        <v>2263</v>
      </c>
      <c r="AK286" t="s">
        <v>1105</v>
      </c>
      <c r="BC286" t="str">
        <f>"49-3023.00"</f>
        <v>49-3023.00</v>
      </c>
      <c r="BD286" t="s">
        <v>1532</v>
      </c>
      <c r="BE286" t="s">
        <v>1533</v>
      </c>
      <c r="BF286" t="s">
        <v>1534</v>
      </c>
      <c r="BG286">
        <v>1</v>
      </c>
      <c r="BH286">
        <v>1</v>
      </c>
      <c r="BI286" s="1">
        <v>44598</v>
      </c>
      <c r="BJ286" s="1">
        <v>44962</v>
      </c>
      <c r="BK286" s="1">
        <v>44598</v>
      </c>
      <c r="BL286" s="1">
        <v>44962</v>
      </c>
      <c r="BM286">
        <v>40</v>
      </c>
      <c r="BN286">
        <v>0</v>
      </c>
      <c r="BO286">
        <v>8</v>
      </c>
      <c r="BP286">
        <v>8</v>
      </c>
      <c r="BQ286">
        <v>8</v>
      </c>
      <c r="BR286">
        <v>8</v>
      </c>
      <c r="BS286">
        <v>8</v>
      </c>
      <c r="BT286">
        <v>0</v>
      </c>
      <c r="BU286" t="str">
        <f>"8:00 AM"</f>
        <v>8:00 AM</v>
      </c>
      <c r="BV286" t="str">
        <f>"5:00 PM"</f>
        <v>5:00 PM</v>
      </c>
      <c r="BW286" t="s">
        <v>150</v>
      </c>
      <c r="BX286">
        <v>0</v>
      </c>
      <c r="BY286">
        <v>12</v>
      </c>
      <c r="BZ286" t="s">
        <v>111</v>
      </c>
      <c r="CB286" s="2" t="s">
        <v>1535</v>
      </c>
      <c r="CC286" t="s">
        <v>1472</v>
      </c>
      <c r="CD286" t="s">
        <v>1472</v>
      </c>
      <c r="CE286" t="s">
        <v>115</v>
      </c>
      <c r="CF286" t="s">
        <v>117</v>
      </c>
      <c r="CG286" s="4">
        <v>96950</v>
      </c>
      <c r="CH286" s="3">
        <v>8.35</v>
      </c>
      <c r="CI286" s="3">
        <v>8.75</v>
      </c>
      <c r="CJ286" s="3">
        <v>12.53</v>
      </c>
      <c r="CK286" s="3">
        <v>13.13</v>
      </c>
      <c r="CL286" t="s">
        <v>131</v>
      </c>
      <c r="CM286" t="s">
        <v>1477</v>
      </c>
      <c r="CN286" t="s">
        <v>132</v>
      </c>
      <c r="CP286" t="s">
        <v>111</v>
      </c>
      <c r="CQ286" t="s">
        <v>133</v>
      </c>
      <c r="CR286" t="s">
        <v>111</v>
      </c>
      <c r="CS286" t="s">
        <v>133</v>
      </c>
      <c r="CT286" t="s">
        <v>134</v>
      </c>
      <c r="CU286" t="s">
        <v>133</v>
      </c>
      <c r="CV286" t="s">
        <v>134</v>
      </c>
      <c r="CW286" t="s">
        <v>134</v>
      </c>
      <c r="CX286" s="5" t="s">
        <v>1536</v>
      </c>
      <c r="CY286" t="s">
        <v>1105</v>
      </c>
      <c r="CZ286" t="s">
        <v>134</v>
      </c>
      <c r="DA286" t="s">
        <v>133</v>
      </c>
      <c r="DB286" t="s">
        <v>111</v>
      </c>
      <c r="DC286" t="s">
        <v>1102</v>
      </c>
      <c r="DD286" t="s">
        <v>1103</v>
      </c>
      <c r="DF286" t="s">
        <v>1471</v>
      </c>
      <c r="DG286" t="s">
        <v>1105</v>
      </c>
    </row>
    <row r="287" spans="1:111" ht="15" customHeight="1" x14ac:dyDescent="0.35">
      <c r="A287" t="s">
        <v>2613</v>
      </c>
      <c r="B287" t="s">
        <v>137</v>
      </c>
      <c r="C287" s="1">
        <v>44476.977590972223</v>
      </c>
      <c r="D287" s="1">
        <v>44515</v>
      </c>
      <c r="E287" t="s">
        <v>110</v>
      </c>
      <c r="G287" t="s">
        <v>111</v>
      </c>
      <c r="H287" t="s">
        <v>111</v>
      </c>
      <c r="I287" t="s">
        <v>111</v>
      </c>
      <c r="J287" t="s">
        <v>2614</v>
      </c>
      <c r="K287" t="s">
        <v>2615</v>
      </c>
      <c r="L287" t="s">
        <v>2616</v>
      </c>
      <c r="M287" t="s">
        <v>2617</v>
      </c>
      <c r="N287" t="s">
        <v>204</v>
      </c>
      <c r="O287" t="s">
        <v>117</v>
      </c>
      <c r="P287" s="4">
        <v>96951</v>
      </c>
      <c r="Q287" t="s">
        <v>118</v>
      </c>
      <c r="S287" s="5">
        <v>16705327281</v>
      </c>
      <c r="T287">
        <v>0</v>
      </c>
      <c r="U287">
        <v>441310</v>
      </c>
      <c r="V287" t="s">
        <v>120</v>
      </c>
      <c r="X287" t="s">
        <v>2618</v>
      </c>
      <c r="Y287" t="s">
        <v>2619</v>
      </c>
      <c r="Z287" t="s">
        <v>2620</v>
      </c>
      <c r="AA287" t="s">
        <v>936</v>
      </c>
      <c r="AB287" t="s">
        <v>2616</v>
      </c>
      <c r="AC287" t="s">
        <v>2617</v>
      </c>
      <c r="AD287" t="s">
        <v>204</v>
      </c>
      <c r="AE287" t="s">
        <v>117</v>
      </c>
      <c r="AF287" s="4">
        <v>96951</v>
      </c>
      <c r="AG287" t="s">
        <v>118</v>
      </c>
      <c r="AI287" s="5">
        <v>16705327281</v>
      </c>
      <c r="AJ287">
        <v>0</v>
      </c>
      <c r="AK287" t="s">
        <v>2621</v>
      </c>
      <c r="BC287" t="str">
        <f>"49-9021.00"</f>
        <v>49-9021.00</v>
      </c>
      <c r="BD287" t="s">
        <v>2622</v>
      </c>
      <c r="BE287" t="s">
        <v>2623</v>
      </c>
      <c r="BF287" t="s">
        <v>1936</v>
      </c>
      <c r="BG287">
        <v>1</v>
      </c>
      <c r="BH287">
        <v>1</v>
      </c>
      <c r="BI287" s="1">
        <v>44531</v>
      </c>
      <c r="BJ287" s="1">
        <v>44895</v>
      </c>
      <c r="BK287" s="1">
        <v>44531</v>
      </c>
      <c r="BL287" s="1">
        <v>44895</v>
      </c>
      <c r="BM287">
        <v>40</v>
      </c>
      <c r="BN287">
        <v>0</v>
      </c>
      <c r="BO287">
        <v>8</v>
      </c>
      <c r="BP287">
        <v>8</v>
      </c>
      <c r="BQ287">
        <v>8</v>
      </c>
      <c r="BR287">
        <v>8</v>
      </c>
      <c r="BS287">
        <v>8</v>
      </c>
      <c r="BT287">
        <v>0</v>
      </c>
      <c r="BU287" t="str">
        <f>"8:00 AM"</f>
        <v>8:00 AM</v>
      </c>
      <c r="BV287" t="str">
        <f>"5:00 PM"</f>
        <v>5:00 PM</v>
      </c>
      <c r="BW287" t="s">
        <v>150</v>
      </c>
      <c r="BX287">
        <v>0</v>
      </c>
      <c r="BY287">
        <v>12</v>
      </c>
      <c r="BZ287" t="s">
        <v>111</v>
      </c>
      <c r="CB287" t="s">
        <v>2624</v>
      </c>
      <c r="CC287" t="s">
        <v>2616</v>
      </c>
      <c r="CD287" t="s">
        <v>2617</v>
      </c>
      <c r="CE287" t="s">
        <v>204</v>
      </c>
      <c r="CF287" t="s">
        <v>117</v>
      </c>
      <c r="CG287" s="4">
        <v>96951</v>
      </c>
      <c r="CH287" s="3">
        <v>9.17</v>
      </c>
      <c r="CI287" s="3">
        <v>9.17</v>
      </c>
      <c r="CJ287" s="3">
        <v>13.76</v>
      </c>
      <c r="CK287" s="3">
        <v>13.76</v>
      </c>
      <c r="CL287" t="s">
        <v>131</v>
      </c>
      <c r="CM287" t="s">
        <v>134</v>
      </c>
      <c r="CN287" t="s">
        <v>132</v>
      </c>
      <c r="CP287" t="s">
        <v>111</v>
      </c>
      <c r="CQ287" t="s">
        <v>133</v>
      </c>
      <c r="CR287" t="s">
        <v>111</v>
      </c>
      <c r="CS287" t="s">
        <v>133</v>
      </c>
      <c r="CT287" t="s">
        <v>134</v>
      </c>
      <c r="CU287" t="s">
        <v>133</v>
      </c>
      <c r="CV287" t="s">
        <v>134</v>
      </c>
      <c r="CW287" t="s">
        <v>134</v>
      </c>
      <c r="CX287" s="5">
        <v>16705327281</v>
      </c>
      <c r="CY287" t="s">
        <v>2621</v>
      </c>
      <c r="CZ287" t="s">
        <v>134</v>
      </c>
      <c r="DA287" t="s">
        <v>133</v>
      </c>
      <c r="DB287" t="s">
        <v>111</v>
      </c>
      <c r="DC287" t="s">
        <v>2618</v>
      </c>
      <c r="DD287" t="s">
        <v>2619</v>
      </c>
      <c r="DE287" t="s">
        <v>2625</v>
      </c>
      <c r="DF287" t="s">
        <v>2614</v>
      </c>
      <c r="DG287" t="s">
        <v>2621</v>
      </c>
    </row>
    <row r="288" spans="1:111" ht="15" customHeight="1" x14ac:dyDescent="0.35">
      <c r="A288" t="s">
        <v>3298</v>
      </c>
      <c r="B288" t="s">
        <v>137</v>
      </c>
      <c r="C288" s="1">
        <v>44477.895390509257</v>
      </c>
      <c r="D288" s="1">
        <v>44515</v>
      </c>
      <c r="E288" t="s">
        <v>110</v>
      </c>
      <c r="G288" t="s">
        <v>111</v>
      </c>
      <c r="H288" t="s">
        <v>111</v>
      </c>
      <c r="I288" t="s">
        <v>111</v>
      </c>
      <c r="J288" t="s">
        <v>3299</v>
      </c>
      <c r="K288" t="s">
        <v>119</v>
      </c>
      <c r="L288" t="s">
        <v>3300</v>
      </c>
      <c r="M288" t="s">
        <v>3301</v>
      </c>
      <c r="N288" t="s">
        <v>115</v>
      </c>
      <c r="O288" t="s">
        <v>117</v>
      </c>
      <c r="P288" s="4">
        <v>96950</v>
      </c>
      <c r="Q288" t="s">
        <v>118</v>
      </c>
      <c r="S288" s="5">
        <v>16702345050</v>
      </c>
      <c r="U288">
        <v>53119</v>
      </c>
      <c r="V288" t="s">
        <v>120</v>
      </c>
      <c r="X288" t="s">
        <v>3302</v>
      </c>
      <c r="Y288" t="s">
        <v>3303</v>
      </c>
      <c r="Z288" t="s">
        <v>3304</v>
      </c>
      <c r="AA288" t="s">
        <v>3305</v>
      </c>
      <c r="AB288" t="s">
        <v>3300</v>
      </c>
      <c r="AC288" t="s">
        <v>3306</v>
      </c>
      <c r="AD288" t="s">
        <v>115</v>
      </c>
      <c r="AE288" t="s">
        <v>117</v>
      </c>
      <c r="AF288" s="4">
        <v>96950</v>
      </c>
      <c r="AG288" t="s">
        <v>118</v>
      </c>
      <c r="AI288" s="5">
        <v>16702345050</v>
      </c>
      <c r="AK288" t="s">
        <v>3307</v>
      </c>
      <c r="BC288" t="str">
        <f>"41-9022.00"</f>
        <v>41-9022.00</v>
      </c>
      <c r="BD288" t="s">
        <v>3308</v>
      </c>
      <c r="BE288" t="s">
        <v>3309</v>
      </c>
      <c r="BF288" t="s">
        <v>3310</v>
      </c>
      <c r="BG288">
        <v>1</v>
      </c>
      <c r="BH288">
        <v>1</v>
      </c>
      <c r="BI288" s="1">
        <v>44577</v>
      </c>
      <c r="BJ288" s="1">
        <v>44941</v>
      </c>
      <c r="BK288" s="1">
        <v>44577</v>
      </c>
      <c r="BL288" s="1">
        <v>44941</v>
      </c>
      <c r="BM288">
        <v>35</v>
      </c>
      <c r="BN288">
        <v>0</v>
      </c>
      <c r="BO288">
        <v>7</v>
      </c>
      <c r="BP288">
        <v>7</v>
      </c>
      <c r="BQ288">
        <v>7</v>
      </c>
      <c r="BR288">
        <v>7</v>
      </c>
      <c r="BS288">
        <v>7</v>
      </c>
      <c r="BT288">
        <v>0</v>
      </c>
      <c r="BU288" t="str">
        <f>"9:00 AM"</f>
        <v>9:00 AM</v>
      </c>
      <c r="BV288" t="str">
        <f>"5:00 PM"</f>
        <v>5:00 PM</v>
      </c>
      <c r="BW288" t="s">
        <v>129</v>
      </c>
      <c r="BX288">
        <v>0</v>
      </c>
      <c r="BY288">
        <v>12</v>
      </c>
      <c r="BZ288" t="s">
        <v>111</v>
      </c>
      <c r="CB288" t="s">
        <v>3311</v>
      </c>
      <c r="CC288" t="s">
        <v>3312</v>
      </c>
      <c r="CD288" t="s">
        <v>2216</v>
      </c>
      <c r="CE288" t="s">
        <v>115</v>
      </c>
      <c r="CF288" t="s">
        <v>117</v>
      </c>
      <c r="CG288" s="4">
        <v>96950</v>
      </c>
      <c r="CH288" s="3">
        <v>20.29</v>
      </c>
      <c r="CI288" s="3">
        <v>20.29</v>
      </c>
      <c r="CJ288" s="3">
        <v>30.44</v>
      </c>
      <c r="CK288" s="3">
        <v>30.44</v>
      </c>
      <c r="CL288" t="s">
        <v>131</v>
      </c>
      <c r="CM288" t="s">
        <v>119</v>
      </c>
      <c r="CN288" t="s">
        <v>132</v>
      </c>
      <c r="CP288" t="s">
        <v>111</v>
      </c>
      <c r="CQ288" t="s">
        <v>133</v>
      </c>
      <c r="CR288" t="s">
        <v>111</v>
      </c>
      <c r="CS288" t="s">
        <v>133</v>
      </c>
      <c r="CT288" t="s">
        <v>134</v>
      </c>
      <c r="CU288" t="s">
        <v>133</v>
      </c>
      <c r="CV288" t="s">
        <v>134</v>
      </c>
      <c r="CW288" t="s">
        <v>119</v>
      </c>
      <c r="CX288" s="5">
        <v>16702345050</v>
      </c>
      <c r="CY288" t="s">
        <v>3307</v>
      </c>
      <c r="CZ288" t="s">
        <v>134</v>
      </c>
      <c r="DA288" t="s">
        <v>133</v>
      </c>
      <c r="DB288" t="s">
        <v>111</v>
      </c>
    </row>
    <row r="289" spans="1:111" ht="15" customHeight="1" x14ac:dyDescent="0.35">
      <c r="A289" t="s">
        <v>581</v>
      </c>
      <c r="B289" t="s">
        <v>159</v>
      </c>
      <c r="C289" s="1">
        <v>44441.659941319442</v>
      </c>
      <c r="D289" s="1">
        <v>44515</v>
      </c>
      <c r="E289" t="s">
        <v>110</v>
      </c>
      <c r="G289" t="s">
        <v>111</v>
      </c>
      <c r="H289" t="s">
        <v>111</v>
      </c>
      <c r="I289" t="s">
        <v>111</v>
      </c>
      <c r="J289" t="s">
        <v>417</v>
      </c>
      <c r="K289" t="s">
        <v>417</v>
      </c>
      <c r="L289" t="s">
        <v>582</v>
      </c>
      <c r="N289" t="s">
        <v>115</v>
      </c>
      <c r="O289" t="s">
        <v>117</v>
      </c>
      <c r="P289" s="4">
        <v>96950</v>
      </c>
      <c r="Q289" t="s">
        <v>118</v>
      </c>
      <c r="S289" s="5">
        <v>16702339468</v>
      </c>
      <c r="U289">
        <v>72251</v>
      </c>
      <c r="V289" t="s">
        <v>120</v>
      </c>
      <c r="X289" t="s">
        <v>420</v>
      </c>
      <c r="Y289" t="s">
        <v>421</v>
      </c>
      <c r="AA289" t="s">
        <v>583</v>
      </c>
      <c r="AB289" t="s">
        <v>423</v>
      </c>
      <c r="AD289" t="s">
        <v>115</v>
      </c>
      <c r="AE289" t="s">
        <v>117</v>
      </c>
      <c r="AF289" s="4">
        <v>96950</v>
      </c>
      <c r="AG289" t="s">
        <v>118</v>
      </c>
      <c r="AI289" s="5">
        <v>16702339468</v>
      </c>
      <c r="AK289" t="s">
        <v>424</v>
      </c>
      <c r="BC289" t="str">
        <f>"35-3031.00"</f>
        <v>35-3031.00</v>
      </c>
      <c r="BD289" t="s">
        <v>192</v>
      </c>
      <c r="BE289" t="s">
        <v>584</v>
      </c>
      <c r="BF289" t="s">
        <v>585</v>
      </c>
      <c r="BG289">
        <v>2</v>
      </c>
      <c r="BI289" s="1">
        <v>44470</v>
      </c>
      <c r="BJ289" s="1">
        <v>44834</v>
      </c>
      <c r="BM289">
        <v>40</v>
      </c>
      <c r="BN289">
        <v>0</v>
      </c>
      <c r="BO289">
        <v>8</v>
      </c>
      <c r="BP289">
        <v>8</v>
      </c>
      <c r="BQ289">
        <v>8</v>
      </c>
      <c r="BR289">
        <v>8</v>
      </c>
      <c r="BS289">
        <v>8</v>
      </c>
      <c r="BT289">
        <v>0</v>
      </c>
      <c r="BU289" t="str">
        <f>"11:00 AM"</f>
        <v>11:00 AM</v>
      </c>
      <c r="BV289" t="str">
        <f>"10:00 PM"</f>
        <v>10:00 PM</v>
      </c>
      <c r="BW289" t="s">
        <v>153</v>
      </c>
      <c r="BX289">
        <v>0</v>
      </c>
      <c r="BY289">
        <v>12</v>
      </c>
      <c r="BZ289" t="s">
        <v>111</v>
      </c>
      <c r="CB289" t="s">
        <v>586</v>
      </c>
      <c r="CC289" t="s">
        <v>587</v>
      </c>
      <c r="CE289" t="s">
        <v>115</v>
      </c>
      <c r="CF289" t="s">
        <v>117</v>
      </c>
      <c r="CG289" s="4">
        <v>96950</v>
      </c>
      <c r="CH289" s="3">
        <v>7.78</v>
      </c>
      <c r="CI289" s="3">
        <v>7.78</v>
      </c>
      <c r="CJ289" s="3">
        <v>11.67</v>
      </c>
      <c r="CK289" s="3">
        <v>11.67</v>
      </c>
      <c r="CL289" t="s">
        <v>131</v>
      </c>
      <c r="CN289" t="s">
        <v>132</v>
      </c>
      <c r="CP289" t="s">
        <v>111</v>
      </c>
      <c r="CQ289" t="s">
        <v>133</v>
      </c>
      <c r="CR289" t="s">
        <v>111</v>
      </c>
      <c r="CS289" t="s">
        <v>133</v>
      </c>
      <c r="CT289" t="s">
        <v>134</v>
      </c>
      <c r="CU289" t="s">
        <v>133</v>
      </c>
      <c r="CV289" t="s">
        <v>134</v>
      </c>
      <c r="CW289" t="s">
        <v>588</v>
      </c>
      <c r="CX289" s="5">
        <v>16702339468</v>
      </c>
      <c r="CY289" t="s">
        <v>424</v>
      </c>
      <c r="CZ289" t="s">
        <v>134</v>
      </c>
      <c r="DA289" t="s">
        <v>133</v>
      </c>
      <c r="DB289" t="s">
        <v>111</v>
      </c>
    </row>
    <row r="290" spans="1:111" ht="15" customHeight="1" x14ac:dyDescent="0.35">
      <c r="A290" t="s">
        <v>3295</v>
      </c>
      <c r="B290" t="s">
        <v>159</v>
      </c>
      <c r="C290" s="1">
        <v>44441.874140740743</v>
      </c>
      <c r="D290" s="1">
        <v>44515</v>
      </c>
      <c r="E290" t="s">
        <v>110</v>
      </c>
      <c r="G290" t="s">
        <v>111</v>
      </c>
      <c r="H290" t="s">
        <v>111</v>
      </c>
      <c r="I290" t="s">
        <v>111</v>
      </c>
      <c r="J290" t="s">
        <v>1100</v>
      </c>
      <c r="L290" t="s">
        <v>1101</v>
      </c>
      <c r="M290" t="s">
        <v>1101</v>
      </c>
      <c r="N290" t="s">
        <v>115</v>
      </c>
      <c r="O290" t="s">
        <v>117</v>
      </c>
      <c r="P290" s="4">
        <v>96950</v>
      </c>
      <c r="Q290" t="s">
        <v>118</v>
      </c>
      <c r="S290" s="5">
        <v>16702346445</v>
      </c>
      <c r="T290">
        <v>2263</v>
      </c>
      <c r="U290">
        <v>445110</v>
      </c>
      <c r="V290" t="s">
        <v>120</v>
      </c>
      <c r="X290" t="s">
        <v>1102</v>
      </c>
      <c r="Y290" t="s">
        <v>1103</v>
      </c>
      <c r="AA290" t="s">
        <v>1104</v>
      </c>
      <c r="AB290" t="s">
        <v>1101</v>
      </c>
      <c r="AC290" t="s">
        <v>1101</v>
      </c>
      <c r="AD290" t="s">
        <v>115</v>
      </c>
      <c r="AE290" t="s">
        <v>117</v>
      </c>
      <c r="AF290" s="4">
        <v>96950</v>
      </c>
      <c r="AG290" t="s">
        <v>118</v>
      </c>
      <c r="AI290" s="5">
        <v>16702346445</v>
      </c>
      <c r="AJ290">
        <v>2263</v>
      </c>
      <c r="AK290" t="s">
        <v>1105</v>
      </c>
      <c r="BC290" t="str">
        <f>"53-3031.00"</f>
        <v>53-3031.00</v>
      </c>
      <c r="BD290" t="s">
        <v>1106</v>
      </c>
      <c r="BE290" t="s">
        <v>1107</v>
      </c>
      <c r="BF290" t="s">
        <v>1108</v>
      </c>
      <c r="BG290">
        <v>1</v>
      </c>
      <c r="BI290" s="1">
        <v>44470</v>
      </c>
      <c r="BJ290" s="1">
        <v>44834</v>
      </c>
      <c r="BM290">
        <v>40</v>
      </c>
      <c r="BN290">
        <v>0</v>
      </c>
      <c r="BO290">
        <v>8</v>
      </c>
      <c r="BP290">
        <v>8</v>
      </c>
      <c r="BQ290">
        <v>8</v>
      </c>
      <c r="BR290">
        <v>8</v>
      </c>
      <c r="BS290">
        <v>8</v>
      </c>
      <c r="BT290">
        <v>0</v>
      </c>
      <c r="BU290" t="str">
        <f>"8:00 AM"</f>
        <v>8:00 AM</v>
      </c>
      <c r="BV290" t="str">
        <f>"5:00 PM"</f>
        <v>5:00 PM</v>
      </c>
      <c r="BW290" t="s">
        <v>150</v>
      </c>
      <c r="BX290">
        <v>0</v>
      </c>
      <c r="BY290">
        <v>6</v>
      </c>
      <c r="BZ290" t="s">
        <v>111</v>
      </c>
      <c r="CB290" s="2" t="s">
        <v>3296</v>
      </c>
      <c r="CC290" t="s">
        <v>1101</v>
      </c>
      <c r="CD290" t="s">
        <v>1101</v>
      </c>
      <c r="CE290" t="s">
        <v>115</v>
      </c>
      <c r="CF290" t="s">
        <v>117</v>
      </c>
      <c r="CG290" s="4">
        <v>96950</v>
      </c>
      <c r="CH290" s="3">
        <v>7.82</v>
      </c>
      <c r="CI290" s="3">
        <v>7.82</v>
      </c>
      <c r="CJ290" s="3">
        <v>11.73</v>
      </c>
      <c r="CK290" s="3">
        <v>11.73</v>
      </c>
      <c r="CL290" t="s">
        <v>131</v>
      </c>
      <c r="CM290" t="s">
        <v>3297</v>
      </c>
      <c r="CN290" t="s">
        <v>132</v>
      </c>
      <c r="CP290" t="s">
        <v>111</v>
      </c>
      <c r="CQ290" t="s">
        <v>133</v>
      </c>
      <c r="CR290" t="s">
        <v>111</v>
      </c>
      <c r="CS290" t="s">
        <v>133</v>
      </c>
      <c r="CT290" t="s">
        <v>134</v>
      </c>
      <c r="CU290" t="s">
        <v>133</v>
      </c>
      <c r="CV290" t="s">
        <v>134</v>
      </c>
      <c r="CW290" t="s">
        <v>134</v>
      </c>
      <c r="CX290" s="5">
        <v>16702346445</v>
      </c>
      <c r="CY290" t="s">
        <v>1105</v>
      </c>
      <c r="CZ290" t="s">
        <v>134</v>
      </c>
      <c r="DA290" t="s">
        <v>133</v>
      </c>
      <c r="DB290" t="s">
        <v>111</v>
      </c>
      <c r="DC290" t="s">
        <v>1102</v>
      </c>
      <c r="DD290" t="s">
        <v>1103</v>
      </c>
    </row>
    <row r="291" spans="1:111" ht="15" customHeight="1" x14ac:dyDescent="0.35">
      <c r="A291" t="s">
        <v>3545</v>
      </c>
      <c r="B291" t="s">
        <v>159</v>
      </c>
      <c r="C291" s="1">
        <v>44447.313633333331</v>
      </c>
      <c r="D291" s="1">
        <v>44515</v>
      </c>
      <c r="E291" t="s">
        <v>110</v>
      </c>
      <c r="G291" t="s">
        <v>111</v>
      </c>
      <c r="H291" t="s">
        <v>111</v>
      </c>
      <c r="I291" t="s">
        <v>111</v>
      </c>
      <c r="J291" t="s">
        <v>1603</v>
      </c>
      <c r="K291" t="s">
        <v>3546</v>
      </c>
      <c r="L291" t="s">
        <v>3547</v>
      </c>
      <c r="N291" t="s">
        <v>140</v>
      </c>
      <c r="O291" t="s">
        <v>117</v>
      </c>
      <c r="P291" s="4">
        <v>96950</v>
      </c>
      <c r="Q291" t="s">
        <v>118</v>
      </c>
      <c r="S291" s="5">
        <v>16702851820</v>
      </c>
      <c r="U291">
        <v>62441</v>
      </c>
      <c r="V291" t="s">
        <v>296</v>
      </c>
      <c r="W291" t="s">
        <v>133</v>
      </c>
      <c r="X291" t="s">
        <v>3548</v>
      </c>
      <c r="Y291" t="s">
        <v>3549</v>
      </c>
      <c r="Z291" t="s">
        <v>2257</v>
      </c>
      <c r="AA291" t="s">
        <v>1556</v>
      </c>
      <c r="AB291" t="s">
        <v>3550</v>
      </c>
      <c r="AC291" t="s">
        <v>2390</v>
      </c>
      <c r="AD291" t="s">
        <v>140</v>
      </c>
      <c r="AE291" t="s">
        <v>117</v>
      </c>
      <c r="AF291" s="4">
        <v>96950</v>
      </c>
      <c r="AG291" t="s">
        <v>118</v>
      </c>
      <c r="AI291" s="5">
        <v>16702851820</v>
      </c>
      <c r="AK291" t="s">
        <v>303</v>
      </c>
      <c r="BC291" t="str">
        <f>"49-9071.00"</f>
        <v>49-9071.00</v>
      </c>
      <c r="BD291" t="s">
        <v>147</v>
      </c>
      <c r="BE291" t="s">
        <v>3551</v>
      </c>
      <c r="BF291" t="s">
        <v>526</v>
      </c>
      <c r="BG291">
        <v>2</v>
      </c>
      <c r="BI291" s="1">
        <v>44470</v>
      </c>
      <c r="BJ291" s="1">
        <v>44834</v>
      </c>
      <c r="BM291">
        <v>35</v>
      </c>
      <c r="BN291">
        <v>0</v>
      </c>
      <c r="BO291">
        <v>7</v>
      </c>
      <c r="BP291">
        <v>7</v>
      </c>
      <c r="BQ291">
        <v>7</v>
      </c>
      <c r="BR291">
        <v>7</v>
      </c>
      <c r="BS291">
        <v>7</v>
      </c>
      <c r="BT291">
        <v>0</v>
      </c>
      <c r="BU291" t="str">
        <f>"8:00 AM"</f>
        <v>8:00 AM</v>
      </c>
      <c r="BV291" t="str">
        <f>"3:00 PM"</f>
        <v>3:00 PM</v>
      </c>
      <c r="BW291" t="s">
        <v>150</v>
      </c>
      <c r="BX291">
        <v>0</v>
      </c>
      <c r="BY291">
        <v>12</v>
      </c>
      <c r="BZ291" t="s">
        <v>111</v>
      </c>
      <c r="CB291" t="s">
        <v>3552</v>
      </c>
      <c r="CC291" t="s">
        <v>3152</v>
      </c>
      <c r="CE291" t="s">
        <v>140</v>
      </c>
      <c r="CF291" t="s">
        <v>117</v>
      </c>
      <c r="CG291" s="4">
        <v>96950</v>
      </c>
      <c r="CH291" s="3">
        <v>8.7200000000000006</v>
      </c>
      <c r="CI291" s="3">
        <v>8.7200000000000006</v>
      </c>
      <c r="CJ291" s="3">
        <v>13.08</v>
      </c>
      <c r="CK291" s="3">
        <v>13.08</v>
      </c>
      <c r="CL291" t="s">
        <v>131</v>
      </c>
      <c r="CM291" t="s">
        <v>990</v>
      </c>
      <c r="CN291" t="s">
        <v>132</v>
      </c>
      <c r="CP291" t="s">
        <v>111</v>
      </c>
      <c r="CQ291" t="s">
        <v>133</v>
      </c>
      <c r="CR291" t="s">
        <v>111</v>
      </c>
      <c r="CS291" t="s">
        <v>133</v>
      </c>
      <c r="CT291" t="s">
        <v>134</v>
      </c>
      <c r="CU291" t="s">
        <v>133</v>
      </c>
      <c r="CV291" t="s">
        <v>134</v>
      </c>
      <c r="CW291" t="s">
        <v>377</v>
      </c>
      <c r="CX291" s="5">
        <v>16702851820</v>
      </c>
      <c r="CY291" t="s">
        <v>303</v>
      </c>
      <c r="CZ291" t="s">
        <v>134</v>
      </c>
      <c r="DA291" t="s">
        <v>133</v>
      </c>
      <c r="DB291" t="s">
        <v>133</v>
      </c>
    </row>
    <row r="292" spans="1:111" ht="15" customHeight="1" x14ac:dyDescent="0.35">
      <c r="A292" t="s">
        <v>3067</v>
      </c>
      <c r="B292" t="s">
        <v>137</v>
      </c>
      <c r="C292" s="1">
        <v>44446.189542939814</v>
      </c>
      <c r="D292" s="1">
        <v>44516</v>
      </c>
      <c r="E292" t="s">
        <v>110</v>
      </c>
      <c r="G292" t="s">
        <v>111</v>
      </c>
      <c r="H292" t="s">
        <v>111</v>
      </c>
      <c r="I292" t="s">
        <v>111</v>
      </c>
      <c r="J292" t="s">
        <v>3068</v>
      </c>
      <c r="K292" t="s">
        <v>3069</v>
      </c>
      <c r="L292" t="s">
        <v>3070</v>
      </c>
      <c r="N292" t="s">
        <v>115</v>
      </c>
      <c r="O292" t="s">
        <v>117</v>
      </c>
      <c r="P292" s="4">
        <v>96950</v>
      </c>
      <c r="Q292" t="s">
        <v>118</v>
      </c>
      <c r="S292" s="5">
        <v>16703223121</v>
      </c>
      <c r="U292">
        <v>424130</v>
      </c>
      <c r="V292" t="s">
        <v>120</v>
      </c>
      <c r="X292" t="s">
        <v>3071</v>
      </c>
      <c r="Y292" t="s">
        <v>3072</v>
      </c>
      <c r="Z292" t="s">
        <v>1948</v>
      </c>
      <c r="AA292" t="s">
        <v>1783</v>
      </c>
      <c r="AB292" t="s">
        <v>3070</v>
      </c>
      <c r="AD292" t="s">
        <v>115</v>
      </c>
      <c r="AE292" t="s">
        <v>117</v>
      </c>
      <c r="AF292" s="4">
        <v>96950</v>
      </c>
      <c r="AG292" t="s">
        <v>118</v>
      </c>
      <c r="AI292" s="5">
        <v>16703223121</v>
      </c>
      <c r="AK292" t="s">
        <v>3073</v>
      </c>
      <c r="BC292" t="str">
        <f>"43-3031.00"</f>
        <v>43-3031.00</v>
      </c>
      <c r="BD292" t="s">
        <v>126</v>
      </c>
      <c r="BE292" t="s">
        <v>3074</v>
      </c>
      <c r="BF292" t="s">
        <v>1524</v>
      </c>
      <c r="BG292">
        <v>1</v>
      </c>
      <c r="BH292">
        <v>1</v>
      </c>
      <c r="BI292" s="1">
        <v>44501</v>
      </c>
      <c r="BJ292" s="1">
        <v>44865</v>
      </c>
      <c r="BK292" s="1">
        <v>44516</v>
      </c>
      <c r="BL292" s="1">
        <v>44865</v>
      </c>
      <c r="BM292">
        <v>40</v>
      </c>
      <c r="BN292">
        <v>0</v>
      </c>
      <c r="BO292">
        <v>8</v>
      </c>
      <c r="BP292">
        <v>8</v>
      </c>
      <c r="BQ292">
        <v>8</v>
      </c>
      <c r="BR292">
        <v>8</v>
      </c>
      <c r="BS292">
        <v>8</v>
      </c>
      <c r="BT292">
        <v>0</v>
      </c>
      <c r="BU292" t="str">
        <f>"8:00 AM"</f>
        <v>8:00 AM</v>
      </c>
      <c r="BV292" t="str">
        <f>"5:00 PM"</f>
        <v>5:00 PM</v>
      </c>
      <c r="BW292" t="s">
        <v>129</v>
      </c>
      <c r="BX292">
        <v>0</v>
      </c>
      <c r="BY292">
        <v>24</v>
      </c>
      <c r="BZ292" t="s">
        <v>111</v>
      </c>
      <c r="CB292" t="s">
        <v>3075</v>
      </c>
      <c r="CC292" t="s">
        <v>3070</v>
      </c>
      <c r="CE292" t="s">
        <v>115</v>
      </c>
      <c r="CF292" t="s">
        <v>117</v>
      </c>
      <c r="CG292" s="4">
        <v>96950</v>
      </c>
      <c r="CH292" s="3">
        <v>10.16</v>
      </c>
      <c r="CI292" s="3">
        <v>10.16</v>
      </c>
      <c r="CJ292" s="3">
        <v>15.24</v>
      </c>
      <c r="CK292" s="3">
        <v>15.24</v>
      </c>
      <c r="CL292" t="s">
        <v>131</v>
      </c>
      <c r="CN292" t="s">
        <v>132</v>
      </c>
      <c r="CP292" t="s">
        <v>111</v>
      </c>
      <c r="CQ292" t="s">
        <v>133</v>
      </c>
      <c r="CR292" t="s">
        <v>111</v>
      </c>
      <c r="CS292" t="s">
        <v>133</v>
      </c>
      <c r="CT292" t="s">
        <v>134</v>
      </c>
      <c r="CU292" t="s">
        <v>133</v>
      </c>
      <c r="CV292" t="s">
        <v>134</v>
      </c>
      <c r="CW292" t="s">
        <v>3076</v>
      </c>
      <c r="CX292" s="5">
        <v>16703223121</v>
      </c>
      <c r="CY292" t="s">
        <v>3073</v>
      </c>
      <c r="CZ292" t="s">
        <v>134</v>
      </c>
      <c r="DA292" t="s">
        <v>133</v>
      </c>
      <c r="DB292" t="s">
        <v>111</v>
      </c>
      <c r="DC292" t="s">
        <v>3071</v>
      </c>
      <c r="DD292" t="s">
        <v>3072</v>
      </c>
      <c r="DE292" t="s">
        <v>1948</v>
      </c>
      <c r="DF292" t="s">
        <v>3068</v>
      </c>
      <c r="DG292" t="s">
        <v>3073</v>
      </c>
    </row>
    <row r="293" spans="1:111" ht="15" customHeight="1" x14ac:dyDescent="0.35">
      <c r="A293" t="s">
        <v>3688</v>
      </c>
      <c r="B293" t="s">
        <v>159</v>
      </c>
      <c r="C293" s="1">
        <v>44468.056176967591</v>
      </c>
      <c r="D293" s="1">
        <v>44516</v>
      </c>
      <c r="E293" t="s">
        <v>110</v>
      </c>
      <c r="G293" t="s">
        <v>111</v>
      </c>
      <c r="H293" t="s">
        <v>111</v>
      </c>
      <c r="I293" t="s">
        <v>111</v>
      </c>
      <c r="J293" t="s">
        <v>160</v>
      </c>
      <c r="K293" t="s">
        <v>393</v>
      </c>
      <c r="L293" t="s">
        <v>394</v>
      </c>
      <c r="M293" t="s">
        <v>395</v>
      </c>
      <c r="N293" t="s">
        <v>140</v>
      </c>
      <c r="O293" t="s">
        <v>117</v>
      </c>
      <c r="P293" s="4">
        <v>96950</v>
      </c>
      <c r="Q293" t="s">
        <v>118</v>
      </c>
      <c r="R293" t="s">
        <v>164</v>
      </c>
      <c r="S293" s="5">
        <v>16703236877</v>
      </c>
      <c r="U293">
        <v>6216</v>
      </c>
      <c r="V293" t="s">
        <v>120</v>
      </c>
      <c r="X293" t="s">
        <v>165</v>
      </c>
      <c r="Y293" t="s">
        <v>166</v>
      </c>
      <c r="Z293" t="s">
        <v>167</v>
      </c>
      <c r="AA293" t="s">
        <v>168</v>
      </c>
      <c r="AB293" t="s">
        <v>169</v>
      </c>
      <c r="AD293" t="s">
        <v>170</v>
      </c>
      <c r="AE293" t="s">
        <v>117</v>
      </c>
      <c r="AF293" s="4">
        <v>96931</v>
      </c>
      <c r="AG293" t="s">
        <v>118</v>
      </c>
      <c r="AH293" t="s">
        <v>164</v>
      </c>
      <c r="AI293" s="5">
        <v>16716498746</v>
      </c>
      <c r="AJ293">
        <v>203</v>
      </c>
      <c r="AK293" t="s">
        <v>172</v>
      </c>
      <c r="BC293" t="str">
        <f>"43-1011.00"</f>
        <v>43-1011.00</v>
      </c>
      <c r="BD293" t="s">
        <v>2506</v>
      </c>
      <c r="BE293" t="s">
        <v>2507</v>
      </c>
      <c r="BF293" t="s">
        <v>2508</v>
      </c>
      <c r="BG293">
        <v>3</v>
      </c>
      <c r="BI293" s="1">
        <v>44586</v>
      </c>
      <c r="BJ293" s="1">
        <v>44950</v>
      </c>
      <c r="BM293">
        <v>40</v>
      </c>
      <c r="BN293">
        <v>0</v>
      </c>
      <c r="BO293">
        <v>8</v>
      </c>
      <c r="BP293">
        <v>8</v>
      </c>
      <c r="BQ293">
        <v>8</v>
      </c>
      <c r="BR293">
        <v>8</v>
      </c>
      <c r="BS293">
        <v>5</v>
      </c>
      <c r="BT293">
        <v>3</v>
      </c>
      <c r="BU293" t="str">
        <f>"8:30 AM"</f>
        <v>8:30 AM</v>
      </c>
      <c r="BV293" t="str">
        <f>"5:30 PM"</f>
        <v>5:30 PM</v>
      </c>
      <c r="BW293" t="s">
        <v>129</v>
      </c>
      <c r="BX293">
        <v>0</v>
      </c>
      <c r="BY293">
        <v>12</v>
      </c>
      <c r="BZ293" t="s">
        <v>111</v>
      </c>
      <c r="CB293" t="s">
        <v>542</v>
      </c>
      <c r="CC293" t="s">
        <v>162</v>
      </c>
      <c r="CD293" t="s">
        <v>702</v>
      </c>
      <c r="CE293" t="s">
        <v>140</v>
      </c>
      <c r="CF293" t="s">
        <v>117</v>
      </c>
      <c r="CG293" s="4">
        <v>96950</v>
      </c>
      <c r="CH293" s="3">
        <v>16.16</v>
      </c>
      <c r="CI293" s="3">
        <v>16.16</v>
      </c>
      <c r="CL293" t="s">
        <v>131</v>
      </c>
      <c r="CN293" t="s">
        <v>132</v>
      </c>
      <c r="CP293" t="s">
        <v>111</v>
      </c>
      <c r="CQ293" t="s">
        <v>133</v>
      </c>
      <c r="CR293" t="s">
        <v>111</v>
      </c>
      <c r="CS293" t="s">
        <v>111</v>
      </c>
      <c r="CT293" t="s">
        <v>134</v>
      </c>
      <c r="CU293" t="s">
        <v>133</v>
      </c>
      <c r="CV293" t="s">
        <v>134</v>
      </c>
      <c r="CW293" t="s">
        <v>565</v>
      </c>
      <c r="CX293" s="5">
        <v>16703236877</v>
      </c>
      <c r="CY293" t="s">
        <v>178</v>
      </c>
      <c r="CZ293" t="s">
        <v>134</v>
      </c>
      <c r="DA293" t="s">
        <v>133</v>
      </c>
      <c r="DB293" t="s">
        <v>111</v>
      </c>
    </row>
    <row r="294" spans="1:111" ht="15" customHeight="1" x14ac:dyDescent="0.35">
      <c r="A294" t="s">
        <v>3066</v>
      </c>
      <c r="B294" t="s">
        <v>159</v>
      </c>
      <c r="C294" s="1">
        <v>44468.149374537039</v>
      </c>
      <c r="D294" s="1">
        <v>44516</v>
      </c>
      <c r="E294" t="s">
        <v>110</v>
      </c>
      <c r="G294" t="s">
        <v>111</v>
      </c>
      <c r="H294" t="s">
        <v>111</v>
      </c>
      <c r="I294" t="s">
        <v>111</v>
      </c>
      <c r="J294" t="s">
        <v>160</v>
      </c>
      <c r="K294" t="s">
        <v>393</v>
      </c>
      <c r="L294" t="s">
        <v>394</v>
      </c>
      <c r="M294" t="s">
        <v>395</v>
      </c>
      <c r="N294" t="s">
        <v>140</v>
      </c>
      <c r="O294" t="s">
        <v>117</v>
      </c>
      <c r="P294" s="4">
        <v>96950</v>
      </c>
      <c r="Q294" t="s">
        <v>118</v>
      </c>
      <c r="R294" t="s">
        <v>164</v>
      </c>
      <c r="S294" s="5">
        <v>16703236877</v>
      </c>
      <c r="U294">
        <v>6216</v>
      </c>
      <c r="V294" t="s">
        <v>120</v>
      </c>
      <c r="X294" t="s">
        <v>165</v>
      </c>
      <c r="Y294" t="s">
        <v>166</v>
      </c>
      <c r="Z294" t="s">
        <v>167</v>
      </c>
      <c r="AA294" t="s">
        <v>168</v>
      </c>
      <c r="AB294" t="s">
        <v>169</v>
      </c>
      <c r="AD294" t="s">
        <v>170</v>
      </c>
      <c r="AE294" t="s">
        <v>117</v>
      </c>
      <c r="AF294" s="4">
        <v>96931</v>
      </c>
      <c r="AG294" t="s">
        <v>118</v>
      </c>
      <c r="AH294" t="s">
        <v>164</v>
      </c>
      <c r="AI294" s="5">
        <v>16716498746</v>
      </c>
      <c r="AJ294">
        <v>203</v>
      </c>
      <c r="AK294" t="s">
        <v>172</v>
      </c>
      <c r="BC294" t="str">
        <f>"21-1015.00"</f>
        <v>21-1015.00</v>
      </c>
      <c r="BD294" t="s">
        <v>1816</v>
      </c>
      <c r="BE294" t="s">
        <v>1817</v>
      </c>
      <c r="BF294" t="s">
        <v>1818</v>
      </c>
      <c r="BG294">
        <v>2</v>
      </c>
      <c r="BI294" s="1">
        <v>44586</v>
      </c>
      <c r="BJ294" s="1">
        <v>44950</v>
      </c>
      <c r="BM294">
        <v>40</v>
      </c>
      <c r="BN294">
        <v>0</v>
      </c>
      <c r="BO294">
        <v>8</v>
      </c>
      <c r="BP294">
        <v>8</v>
      </c>
      <c r="BQ294">
        <v>8</v>
      </c>
      <c r="BR294">
        <v>8</v>
      </c>
      <c r="BS294">
        <v>5</v>
      </c>
      <c r="BT294">
        <v>3</v>
      </c>
      <c r="BU294" t="str">
        <f>"8:30 AM"</f>
        <v>8:30 AM</v>
      </c>
      <c r="BV294" t="str">
        <f>"5:30 PM"</f>
        <v>5:30 PM</v>
      </c>
      <c r="BW294" t="s">
        <v>504</v>
      </c>
      <c r="BX294">
        <v>0</v>
      </c>
      <c r="BY294">
        <v>6</v>
      </c>
      <c r="BZ294" t="s">
        <v>111</v>
      </c>
      <c r="CB294" s="2" t="s">
        <v>1819</v>
      </c>
      <c r="CC294" t="s">
        <v>394</v>
      </c>
      <c r="CD294" t="s">
        <v>395</v>
      </c>
      <c r="CE294" t="s">
        <v>140</v>
      </c>
      <c r="CF294" t="s">
        <v>117</v>
      </c>
      <c r="CG294" s="4">
        <v>96950</v>
      </c>
      <c r="CH294" s="3">
        <v>13.62</v>
      </c>
      <c r="CI294" s="3">
        <v>13.62</v>
      </c>
      <c r="CL294" t="s">
        <v>131</v>
      </c>
      <c r="CN294" t="s">
        <v>132</v>
      </c>
      <c r="CP294" t="s">
        <v>111</v>
      </c>
      <c r="CQ294" t="s">
        <v>133</v>
      </c>
      <c r="CR294" t="s">
        <v>111</v>
      </c>
      <c r="CS294" t="s">
        <v>111</v>
      </c>
      <c r="CT294" t="s">
        <v>134</v>
      </c>
      <c r="CU294" t="s">
        <v>133</v>
      </c>
      <c r="CV294" t="s">
        <v>134</v>
      </c>
      <c r="CW294" t="s">
        <v>565</v>
      </c>
      <c r="CX294" s="5">
        <v>16703236877</v>
      </c>
      <c r="CY294" t="s">
        <v>178</v>
      </c>
      <c r="CZ294" t="s">
        <v>134</v>
      </c>
      <c r="DA294" t="s">
        <v>133</v>
      </c>
      <c r="DB294" t="s">
        <v>111</v>
      </c>
    </row>
    <row r="295" spans="1:111" ht="15" customHeight="1" x14ac:dyDescent="0.35">
      <c r="A295" t="s">
        <v>2410</v>
      </c>
      <c r="B295" t="s">
        <v>137</v>
      </c>
      <c r="C295" s="1">
        <v>44487.05632708333</v>
      </c>
      <c r="D295" s="1">
        <v>44517</v>
      </c>
      <c r="E295" t="s">
        <v>110</v>
      </c>
      <c r="G295" t="s">
        <v>111</v>
      </c>
      <c r="H295" t="s">
        <v>111</v>
      </c>
      <c r="I295" t="s">
        <v>111</v>
      </c>
      <c r="J295" t="s">
        <v>2411</v>
      </c>
      <c r="K295" t="s">
        <v>2412</v>
      </c>
      <c r="L295" t="s">
        <v>2413</v>
      </c>
      <c r="M295" t="s">
        <v>2414</v>
      </c>
      <c r="N295" t="s">
        <v>140</v>
      </c>
      <c r="O295" t="s">
        <v>117</v>
      </c>
      <c r="P295" s="4">
        <v>96950</v>
      </c>
      <c r="Q295" t="s">
        <v>118</v>
      </c>
      <c r="S295" s="5">
        <v>16703223311</v>
      </c>
      <c r="T295">
        <v>4504</v>
      </c>
      <c r="U295">
        <v>72111</v>
      </c>
      <c r="V295" t="s">
        <v>120</v>
      </c>
      <c r="X295" t="s">
        <v>1064</v>
      </c>
      <c r="Y295" t="s">
        <v>2415</v>
      </c>
      <c r="AA295" t="s">
        <v>2416</v>
      </c>
      <c r="AB295" t="s">
        <v>2413</v>
      </c>
      <c r="AC295" t="s">
        <v>2414</v>
      </c>
      <c r="AD295" t="s">
        <v>140</v>
      </c>
      <c r="AE295" t="s">
        <v>117</v>
      </c>
      <c r="AF295" s="4">
        <v>96950</v>
      </c>
      <c r="AG295" t="s">
        <v>118</v>
      </c>
      <c r="AI295" s="5">
        <v>16703223311</v>
      </c>
      <c r="AJ295">
        <v>4504</v>
      </c>
      <c r="AK295" t="s">
        <v>2417</v>
      </c>
      <c r="BC295" t="str">
        <f>"15-1152.00"</f>
        <v>15-1152.00</v>
      </c>
      <c r="BD295" t="s">
        <v>1148</v>
      </c>
      <c r="BE295" t="s">
        <v>2418</v>
      </c>
      <c r="BF295" t="s">
        <v>2419</v>
      </c>
      <c r="BG295">
        <v>1</v>
      </c>
      <c r="BH295">
        <v>1</v>
      </c>
      <c r="BI295" s="1">
        <v>44593</v>
      </c>
      <c r="BJ295" s="1">
        <v>44957</v>
      </c>
      <c r="BK295" s="1">
        <v>44593</v>
      </c>
      <c r="BL295" s="1">
        <v>44957</v>
      </c>
      <c r="BM295">
        <v>40</v>
      </c>
      <c r="BN295">
        <v>0</v>
      </c>
      <c r="BO295">
        <v>8</v>
      </c>
      <c r="BP295">
        <v>8</v>
      </c>
      <c r="BQ295">
        <v>8</v>
      </c>
      <c r="BR295">
        <v>8</v>
      </c>
      <c r="BS295">
        <v>8</v>
      </c>
      <c r="BT295">
        <v>0</v>
      </c>
      <c r="BU295" t="str">
        <f t="shared" ref="BU295:BU301" si="8">"8:00 AM"</f>
        <v>8:00 AM</v>
      </c>
      <c r="BV295" t="str">
        <f t="shared" ref="BV295:BV301" si="9">"5:00 PM"</f>
        <v>5:00 PM</v>
      </c>
      <c r="BW295" t="s">
        <v>129</v>
      </c>
      <c r="BX295">
        <v>0</v>
      </c>
      <c r="BY295">
        <v>24</v>
      </c>
      <c r="BZ295" t="s">
        <v>133</v>
      </c>
      <c r="CA295">
        <v>1</v>
      </c>
      <c r="CB295" t="s">
        <v>2420</v>
      </c>
      <c r="CC295" t="s">
        <v>2413</v>
      </c>
      <c r="CD295" t="s">
        <v>2414</v>
      </c>
      <c r="CE295" t="s">
        <v>140</v>
      </c>
      <c r="CF295" t="s">
        <v>117</v>
      </c>
      <c r="CG295" s="4">
        <v>96950</v>
      </c>
      <c r="CH295" s="3">
        <v>13.64</v>
      </c>
      <c r="CI295" s="3">
        <v>13.64</v>
      </c>
      <c r="CJ295" s="3">
        <v>20.46</v>
      </c>
      <c r="CK295" s="3">
        <v>20.46</v>
      </c>
      <c r="CL295" t="s">
        <v>131</v>
      </c>
      <c r="CM295" t="s">
        <v>2421</v>
      </c>
      <c r="CN295" t="s">
        <v>132</v>
      </c>
      <c r="CP295" t="s">
        <v>133</v>
      </c>
      <c r="CQ295" t="s">
        <v>133</v>
      </c>
      <c r="CR295" t="s">
        <v>111</v>
      </c>
      <c r="CS295" t="s">
        <v>133</v>
      </c>
      <c r="CT295" t="s">
        <v>134</v>
      </c>
      <c r="CU295" t="s">
        <v>133</v>
      </c>
      <c r="CV295" t="s">
        <v>133</v>
      </c>
      <c r="CW295" t="s">
        <v>2422</v>
      </c>
      <c r="CX295" s="5">
        <v>16703223311</v>
      </c>
      <c r="CY295" t="s">
        <v>2423</v>
      </c>
      <c r="CZ295" t="s">
        <v>2424</v>
      </c>
      <c r="DA295" t="s">
        <v>133</v>
      </c>
      <c r="DB295" t="s">
        <v>111</v>
      </c>
      <c r="DC295" t="s">
        <v>2425</v>
      </c>
      <c r="DD295" t="s">
        <v>2426</v>
      </c>
      <c r="DE295" t="s">
        <v>1149</v>
      </c>
      <c r="DF295" t="s">
        <v>2427</v>
      </c>
      <c r="DG295" t="s">
        <v>2428</v>
      </c>
    </row>
    <row r="296" spans="1:111" ht="15" customHeight="1" x14ac:dyDescent="0.35">
      <c r="A296" t="s">
        <v>2308</v>
      </c>
      <c r="B296" t="s">
        <v>159</v>
      </c>
      <c r="C296" s="1">
        <v>44454.838402546295</v>
      </c>
      <c r="D296" s="1">
        <v>44517</v>
      </c>
      <c r="E296" t="s">
        <v>110</v>
      </c>
      <c r="G296" t="s">
        <v>111</v>
      </c>
      <c r="H296" t="s">
        <v>111</v>
      </c>
      <c r="I296" t="s">
        <v>111</v>
      </c>
      <c r="J296" t="s">
        <v>1296</v>
      </c>
      <c r="L296" t="s">
        <v>1101</v>
      </c>
      <c r="M296" t="s">
        <v>1101</v>
      </c>
      <c r="N296" t="s">
        <v>115</v>
      </c>
      <c r="O296" t="s">
        <v>117</v>
      </c>
      <c r="P296" s="4">
        <v>96950</v>
      </c>
      <c r="Q296" t="s">
        <v>118</v>
      </c>
      <c r="S296" s="5">
        <v>16702346445</v>
      </c>
      <c r="T296">
        <v>2263</v>
      </c>
      <c r="U296">
        <v>445110</v>
      </c>
      <c r="V296" t="s">
        <v>120</v>
      </c>
      <c r="X296" t="s">
        <v>1102</v>
      </c>
      <c r="Y296" t="s">
        <v>1103</v>
      </c>
      <c r="AA296" t="s">
        <v>1104</v>
      </c>
      <c r="AB296" t="s">
        <v>1101</v>
      </c>
      <c r="AC296" t="s">
        <v>1101</v>
      </c>
      <c r="AD296" t="s">
        <v>115</v>
      </c>
      <c r="AE296" t="s">
        <v>117</v>
      </c>
      <c r="AF296" s="4">
        <v>96950</v>
      </c>
      <c r="AG296" t="s">
        <v>118</v>
      </c>
      <c r="AI296" s="5">
        <v>16702346445</v>
      </c>
      <c r="AJ296">
        <v>2263</v>
      </c>
      <c r="AK296" t="s">
        <v>1105</v>
      </c>
      <c r="BC296" t="str">
        <f>"53-3031.00"</f>
        <v>53-3031.00</v>
      </c>
      <c r="BD296" t="s">
        <v>1106</v>
      </c>
      <c r="BE296" t="s">
        <v>1297</v>
      </c>
      <c r="BF296" t="s">
        <v>1298</v>
      </c>
      <c r="BG296">
        <v>1</v>
      </c>
      <c r="BI296" s="1">
        <v>44470</v>
      </c>
      <c r="BJ296" s="1">
        <v>44834</v>
      </c>
      <c r="BM296">
        <v>40</v>
      </c>
      <c r="BN296">
        <v>0</v>
      </c>
      <c r="BO296">
        <v>8</v>
      </c>
      <c r="BP296">
        <v>8</v>
      </c>
      <c r="BQ296">
        <v>8</v>
      </c>
      <c r="BR296">
        <v>8</v>
      </c>
      <c r="BS296">
        <v>8</v>
      </c>
      <c r="BT296">
        <v>0</v>
      </c>
      <c r="BU296" t="str">
        <f t="shared" si="8"/>
        <v>8:00 AM</v>
      </c>
      <c r="BV296" t="str">
        <f t="shared" si="9"/>
        <v>5:00 PM</v>
      </c>
      <c r="BW296" t="s">
        <v>150</v>
      </c>
      <c r="BX296">
        <v>0</v>
      </c>
      <c r="BY296">
        <v>6</v>
      </c>
      <c r="BZ296" t="s">
        <v>111</v>
      </c>
      <c r="CB296" s="2" t="s">
        <v>2309</v>
      </c>
      <c r="CC296" t="s">
        <v>1300</v>
      </c>
      <c r="CD296" t="s">
        <v>1101</v>
      </c>
      <c r="CE296" t="s">
        <v>115</v>
      </c>
      <c r="CF296" t="s">
        <v>117</v>
      </c>
      <c r="CG296" s="4">
        <v>96950</v>
      </c>
      <c r="CH296" s="3">
        <v>7.82</v>
      </c>
      <c r="CI296" s="3">
        <v>9.27</v>
      </c>
      <c r="CJ296" s="3">
        <v>11.73</v>
      </c>
      <c r="CK296" s="3">
        <v>13.91</v>
      </c>
      <c r="CL296" t="s">
        <v>131</v>
      </c>
      <c r="CM296" t="s">
        <v>2310</v>
      </c>
      <c r="CN296" t="s">
        <v>132</v>
      </c>
      <c r="CP296" t="s">
        <v>111</v>
      </c>
      <c r="CQ296" t="s">
        <v>133</v>
      </c>
      <c r="CR296" t="s">
        <v>111</v>
      </c>
      <c r="CS296" t="s">
        <v>133</v>
      </c>
      <c r="CT296" t="s">
        <v>134</v>
      </c>
      <c r="CU296" t="s">
        <v>133</v>
      </c>
      <c r="CV296" t="s">
        <v>134</v>
      </c>
      <c r="CW296" t="s">
        <v>134</v>
      </c>
      <c r="CX296" s="5">
        <v>16702346445</v>
      </c>
      <c r="CY296" t="s">
        <v>1105</v>
      </c>
      <c r="CZ296" t="s">
        <v>134</v>
      </c>
      <c r="DA296" t="s">
        <v>133</v>
      </c>
      <c r="DB296" t="s">
        <v>111</v>
      </c>
      <c r="DC296" t="s">
        <v>1102</v>
      </c>
      <c r="DD296" t="s">
        <v>1103</v>
      </c>
      <c r="DF296" t="s">
        <v>1111</v>
      </c>
      <c r="DG296" t="s">
        <v>1105</v>
      </c>
    </row>
    <row r="297" spans="1:111" ht="15" customHeight="1" x14ac:dyDescent="0.35">
      <c r="A297" t="s">
        <v>589</v>
      </c>
      <c r="B297" t="s">
        <v>159</v>
      </c>
      <c r="C297" s="1">
        <v>44456.164883564816</v>
      </c>
      <c r="D297" s="1">
        <v>44517</v>
      </c>
      <c r="E297" t="s">
        <v>110</v>
      </c>
      <c r="G297" t="s">
        <v>111</v>
      </c>
      <c r="H297" t="s">
        <v>111</v>
      </c>
      <c r="I297" t="s">
        <v>111</v>
      </c>
      <c r="J297" t="s">
        <v>590</v>
      </c>
      <c r="L297" t="s">
        <v>591</v>
      </c>
      <c r="N297" t="s">
        <v>140</v>
      </c>
      <c r="O297" t="s">
        <v>117</v>
      </c>
      <c r="P297" s="4">
        <v>96950</v>
      </c>
      <c r="Q297" t="s">
        <v>118</v>
      </c>
      <c r="S297" s="5">
        <v>16702346617</v>
      </c>
      <c r="U297">
        <v>488510</v>
      </c>
      <c r="V297" t="s">
        <v>120</v>
      </c>
      <c r="X297" t="s">
        <v>335</v>
      </c>
      <c r="Y297" t="s">
        <v>592</v>
      </c>
      <c r="Z297" t="s">
        <v>593</v>
      </c>
      <c r="AA297" t="s">
        <v>168</v>
      </c>
      <c r="AB297" t="s">
        <v>591</v>
      </c>
      <c r="AD297" t="s">
        <v>140</v>
      </c>
      <c r="AE297" t="s">
        <v>117</v>
      </c>
      <c r="AF297" s="4">
        <v>96950</v>
      </c>
      <c r="AG297" t="s">
        <v>118</v>
      </c>
      <c r="AI297" s="5">
        <v>16702346617</v>
      </c>
      <c r="AK297" t="s">
        <v>594</v>
      </c>
      <c r="BC297" t="str">
        <f>"43-5011.00"</f>
        <v>43-5011.00</v>
      </c>
      <c r="BD297" t="s">
        <v>595</v>
      </c>
      <c r="BE297" t="s">
        <v>596</v>
      </c>
      <c r="BF297" t="s">
        <v>597</v>
      </c>
      <c r="BG297">
        <v>1</v>
      </c>
      <c r="BI297" s="1">
        <v>44470</v>
      </c>
      <c r="BJ297" s="1">
        <v>44834</v>
      </c>
      <c r="BM297">
        <v>35</v>
      </c>
      <c r="BN297">
        <v>0</v>
      </c>
      <c r="BO297">
        <v>7</v>
      </c>
      <c r="BP297">
        <v>7</v>
      </c>
      <c r="BQ297">
        <v>7</v>
      </c>
      <c r="BR297">
        <v>7</v>
      </c>
      <c r="BS297">
        <v>7</v>
      </c>
      <c r="BT297">
        <v>0</v>
      </c>
      <c r="BU297" t="str">
        <f t="shared" si="8"/>
        <v>8:00 AM</v>
      </c>
      <c r="BV297" t="str">
        <f t="shared" si="9"/>
        <v>5:00 PM</v>
      </c>
      <c r="BW297" t="s">
        <v>153</v>
      </c>
      <c r="BX297">
        <v>0</v>
      </c>
      <c r="BY297">
        <v>12</v>
      </c>
      <c r="BZ297" t="s">
        <v>111</v>
      </c>
      <c r="CB297" t="s">
        <v>153</v>
      </c>
      <c r="CC297" t="s">
        <v>591</v>
      </c>
      <c r="CE297" t="s">
        <v>140</v>
      </c>
      <c r="CF297" t="s">
        <v>117</v>
      </c>
      <c r="CG297" s="4">
        <v>96950</v>
      </c>
      <c r="CH297" s="3">
        <v>8.5</v>
      </c>
      <c r="CI297" s="3">
        <v>8.5</v>
      </c>
      <c r="CJ297" s="3">
        <v>12.75</v>
      </c>
      <c r="CK297" s="3">
        <v>12.75</v>
      </c>
      <c r="CL297" t="s">
        <v>131</v>
      </c>
      <c r="CN297" t="s">
        <v>132</v>
      </c>
      <c r="CP297" t="s">
        <v>133</v>
      </c>
      <c r="CQ297" t="s">
        <v>133</v>
      </c>
      <c r="CR297" t="s">
        <v>133</v>
      </c>
      <c r="CS297" t="s">
        <v>133</v>
      </c>
      <c r="CT297" t="s">
        <v>133</v>
      </c>
      <c r="CU297" t="s">
        <v>133</v>
      </c>
      <c r="CV297" t="s">
        <v>133</v>
      </c>
      <c r="CW297" t="s">
        <v>598</v>
      </c>
      <c r="CX297" s="5">
        <v>16702346617</v>
      </c>
      <c r="CY297" t="s">
        <v>594</v>
      </c>
      <c r="CZ297" t="s">
        <v>134</v>
      </c>
      <c r="DA297" t="s">
        <v>133</v>
      </c>
      <c r="DB297" t="s">
        <v>111</v>
      </c>
    </row>
    <row r="298" spans="1:111" ht="15" customHeight="1" x14ac:dyDescent="0.35">
      <c r="A298" t="s">
        <v>1470</v>
      </c>
      <c r="B298" t="s">
        <v>159</v>
      </c>
      <c r="C298" s="1">
        <v>44459.918188773147</v>
      </c>
      <c r="D298" s="1">
        <v>44517</v>
      </c>
      <c r="E298" t="s">
        <v>199</v>
      </c>
      <c r="F298" s="1">
        <v>44587.791666666664</v>
      </c>
      <c r="G298" t="s">
        <v>111</v>
      </c>
      <c r="H298" t="s">
        <v>111</v>
      </c>
      <c r="I298" t="s">
        <v>111</v>
      </c>
      <c r="J298" t="s">
        <v>1471</v>
      </c>
      <c r="L298" t="s">
        <v>1472</v>
      </c>
      <c r="M298" t="s">
        <v>1472</v>
      </c>
      <c r="N298" t="s">
        <v>115</v>
      </c>
      <c r="O298" t="s">
        <v>117</v>
      </c>
      <c r="P298" s="4">
        <v>96950</v>
      </c>
      <c r="Q298" t="s">
        <v>118</v>
      </c>
      <c r="S298" s="5">
        <v>16702346445</v>
      </c>
      <c r="T298">
        <v>2263</v>
      </c>
      <c r="U298">
        <v>4411</v>
      </c>
      <c r="V298" t="s">
        <v>120</v>
      </c>
      <c r="X298" t="s">
        <v>1102</v>
      </c>
      <c r="Y298" t="s">
        <v>1103</v>
      </c>
      <c r="AA298" t="s">
        <v>1104</v>
      </c>
      <c r="AB298" t="s">
        <v>1101</v>
      </c>
      <c r="AC298" t="s">
        <v>1101</v>
      </c>
      <c r="AD298" t="s">
        <v>115</v>
      </c>
      <c r="AE298" t="s">
        <v>117</v>
      </c>
      <c r="AF298" s="4">
        <v>96950</v>
      </c>
      <c r="AG298" t="s">
        <v>118</v>
      </c>
      <c r="AI298" s="5">
        <v>16702346445</v>
      </c>
      <c r="AJ298">
        <v>2263</v>
      </c>
      <c r="AK298" t="s">
        <v>1105</v>
      </c>
      <c r="BC298" t="str">
        <f>"43-5071.00"</f>
        <v>43-5071.00</v>
      </c>
      <c r="BD298" t="s">
        <v>1473</v>
      </c>
      <c r="BE298" t="s">
        <v>1474</v>
      </c>
      <c r="BF298" t="s">
        <v>1475</v>
      </c>
      <c r="BG298">
        <v>1</v>
      </c>
      <c r="BI298" s="1">
        <v>44589</v>
      </c>
      <c r="BJ298" s="1">
        <v>44953</v>
      </c>
      <c r="BM298">
        <v>40</v>
      </c>
      <c r="BN298">
        <v>0</v>
      </c>
      <c r="BO298">
        <v>8</v>
      </c>
      <c r="BP298">
        <v>8</v>
      </c>
      <c r="BQ298">
        <v>8</v>
      </c>
      <c r="BR298">
        <v>8</v>
      </c>
      <c r="BS298">
        <v>8</v>
      </c>
      <c r="BT298">
        <v>0</v>
      </c>
      <c r="BU298" t="str">
        <f t="shared" si="8"/>
        <v>8:00 AM</v>
      </c>
      <c r="BV298" t="str">
        <f t="shared" si="9"/>
        <v>5:00 PM</v>
      </c>
      <c r="BW298" t="s">
        <v>150</v>
      </c>
      <c r="BX298">
        <v>0</v>
      </c>
      <c r="BY298">
        <v>12</v>
      </c>
      <c r="BZ298" t="s">
        <v>111</v>
      </c>
      <c r="CB298" s="2" t="s">
        <v>1476</v>
      </c>
      <c r="CC298" t="s">
        <v>1472</v>
      </c>
      <c r="CD298" t="s">
        <v>1472</v>
      </c>
      <c r="CE298" t="s">
        <v>115</v>
      </c>
      <c r="CF298" t="s">
        <v>117</v>
      </c>
      <c r="CG298" s="4">
        <v>96950</v>
      </c>
      <c r="CH298" s="3">
        <v>9.3000000000000007</v>
      </c>
      <c r="CI298" s="3">
        <v>9.3000000000000007</v>
      </c>
      <c r="CJ298" s="3">
        <v>13.95</v>
      </c>
      <c r="CK298" s="3">
        <v>13.95</v>
      </c>
      <c r="CL298" t="s">
        <v>131</v>
      </c>
      <c r="CM298" t="s">
        <v>1477</v>
      </c>
      <c r="CN298" t="s">
        <v>132</v>
      </c>
      <c r="CP298" t="s">
        <v>111</v>
      </c>
      <c r="CQ298" t="s">
        <v>133</v>
      </c>
      <c r="CR298" t="s">
        <v>111</v>
      </c>
      <c r="CS298" t="s">
        <v>133</v>
      </c>
      <c r="CT298" t="s">
        <v>134</v>
      </c>
      <c r="CU298" t="s">
        <v>133</v>
      </c>
      <c r="CV298" t="s">
        <v>134</v>
      </c>
      <c r="CW298" t="s">
        <v>134</v>
      </c>
      <c r="CX298" s="5">
        <v>16702346445</v>
      </c>
      <c r="CY298" t="s">
        <v>1105</v>
      </c>
      <c r="CZ298" t="s">
        <v>134</v>
      </c>
      <c r="DA298" t="s">
        <v>133</v>
      </c>
      <c r="DB298" t="s">
        <v>111</v>
      </c>
      <c r="DC298" t="s">
        <v>1102</v>
      </c>
      <c r="DD298" t="s">
        <v>1103</v>
      </c>
      <c r="DF298" t="s">
        <v>1478</v>
      </c>
      <c r="DG298" t="s">
        <v>1105</v>
      </c>
    </row>
    <row r="299" spans="1:111" ht="15" customHeight="1" x14ac:dyDescent="0.35">
      <c r="A299" t="s">
        <v>2210</v>
      </c>
      <c r="B299" t="s">
        <v>159</v>
      </c>
      <c r="C299" s="1">
        <v>44459.978382870373</v>
      </c>
      <c r="D299" s="1">
        <v>44517</v>
      </c>
      <c r="E299" t="s">
        <v>199</v>
      </c>
      <c r="F299" s="1">
        <v>44596.791666666664</v>
      </c>
      <c r="G299" t="s">
        <v>111</v>
      </c>
      <c r="H299" t="s">
        <v>111</v>
      </c>
      <c r="I299" t="s">
        <v>111</v>
      </c>
      <c r="J299" t="s">
        <v>1471</v>
      </c>
      <c r="L299" t="s">
        <v>1472</v>
      </c>
      <c r="M299" t="s">
        <v>1472</v>
      </c>
      <c r="N299" t="s">
        <v>115</v>
      </c>
      <c r="O299" t="s">
        <v>117</v>
      </c>
      <c r="P299" s="4">
        <v>96950</v>
      </c>
      <c r="Q299" t="s">
        <v>118</v>
      </c>
      <c r="S299" s="5">
        <v>16702346446</v>
      </c>
      <c r="T299">
        <v>2263</v>
      </c>
      <c r="U299">
        <v>4411</v>
      </c>
      <c r="V299" t="s">
        <v>120</v>
      </c>
      <c r="X299" t="s">
        <v>1102</v>
      </c>
      <c r="Y299" t="s">
        <v>1103</v>
      </c>
      <c r="AA299" t="s">
        <v>1104</v>
      </c>
      <c r="AB299" t="s">
        <v>1101</v>
      </c>
      <c r="AC299" t="s">
        <v>1101</v>
      </c>
      <c r="AD299" t="s">
        <v>115</v>
      </c>
      <c r="AE299" t="s">
        <v>117</v>
      </c>
      <c r="AF299" s="4">
        <v>96950</v>
      </c>
      <c r="AG299" t="s">
        <v>118</v>
      </c>
      <c r="AI299" s="5">
        <v>16702346445</v>
      </c>
      <c r="AJ299">
        <v>2263</v>
      </c>
      <c r="AK299" t="s">
        <v>1105</v>
      </c>
      <c r="BC299" t="str">
        <f>"49-3023.01"</f>
        <v>49-3023.01</v>
      </c>
      <c r="BD299" t="s">
        <v>1238</v>
      </c>
      <c r="BE299" t="s">
        <v>1533</v>
      </c>
      <c r="BF299" t="s">
        <v>1534</v>
      </c>
      <c r="BG299">
        <v>1</v>
      </c>
      <c r="BI299" s="1">
        <v>44598</v>
      </c>
      <c r="BJ299" s="1">
        <v>44962</v>
      </c>
      <c r="BM299">
        <v>40</v>
      </c>
      <c r="BN299">
        <v>0</v>
      </c>
      <c r="BO299">
        <v>8</v>
      </c>
      <c r="BP299">
        <v>8</v>
      </c>
      <c r="BQ299">
        <v>8</v>
      </c>
      <c r="BR299">
        <v>8</v>
      </c>
      <c r="BS299">
        <v>8</v>
      </c>
      <c r="BT299">
        <v>0</v>
      </c>
      <c r="BU299" t="str">
        <f t="shared" si="8"/>
        <v>8:00 AM</v>
      </c>
      <c r="BV299" t="str">
        <f t="shared" si="9"/>
        <v>5:00 PM</v>
      </c>
      <c r="BW299" t="s">
        <v>150</v>
      </c>
      <c r="BX299">
        <v>0</v>
      </c>
      <c r="BY299">
        <v>12</v>
      </c>
      <c r="BZ299" t="s">
        <v>111</v>
      </c>
      <c r="CB299" s="2" t="s">
        <v>1535</v>
      </c>
      <c r="CC299" t="s">
        <v>1472</v>
      </c>
      <c r="CD299" t="s">
        <v>1472</v>
      </c>
      <c r="CE299" t="s">
        <v>115</v>
      </c>
      <c r="CF299" t="s">
        <v>117</v>
      </c>
      <c r="CG299" s="4">
        <v>96950</v>
      </c>
      <c r="CH299" s="3">
        <v>8.35</v>
      </c>
      <c r="CI299" s="3">
        <v>8.35</v>
      </c>
      <c r="CJ299" s="3">
        <v>12.52</v>
      </c>
      <c r="CK299" s="3">
        <v>12.52</v>
      </c>
      <c r="CL299" t="s">
        <v>131</v>
      </c>
      <c r="CM299" t="s">
        <v>2211</v>
      </c>
      <c r="CN299" t="s">
        <v>132</v>
      </c>
      <c r="CP299" t="s">
        <v>111</v>
      </c>
      <c r="CQ299" t="s">
        <v>133</v>
      </c>
      <c r="CR299" t="s">
        <v>111</v>
      </c>
      <c r="CS299" t="s">
        <v>133</v>
      </c>
      <c r="CT299" t="s">
        <v>134</v>
      </c>
      <c r="CU299" t="s">
        <v>133</v>
      </c>
      <c r="CV299" t="s">
        <v>134</v>
      </c>
      <c r="CW299" t="s">
        <v>134</v>
      </c>
      <c r="CX299" s="5">
        <v>16702346445</v>
      </c>
      <c r="CY299" t="s">
        <v>1105</v>
      </c>
      <c r="CZ299" t="s">
        <v>134</v>
      </c>
      <c r="DA299" t="s">
        <v>133</v>
      </c>
      <c r="DB299" t="s">
        <v>111</v>
      </c>
      <c r="DC299" t="s">
        <v>1102</v>
      </c>
      <c r="DD299" t="s">
        <v>1103</v>
      </c>
      <c r="DF299" t="s">
        <v>1471</v>
      </c>
      <c r="DG299" t="s">
        <v>1105</v>
      </c>
    </row>
    <row r="300" spans="1:111" ht="15" customHeight="1" x14ac:dyDescent="0.35">
      <c r="A300" t="s">
        <v>2826</v>
      </c>
      <c r="B300" t="s">
        <v>159</v>
      </c>
      <c r="C300" s="1">
        <v>44460.010943287038</v>
      </c>
      <c r="D300" s="1">
        <v>44517</v>
      </c>
      <c r="E300" t="s">
        <v>110</v>
      </c>
      <c r="G300" t="s">
        <v>111</v>
      </c>
      <c r="H300" t="s">
        <v>111</v>
      </c>
      <c r="I300" t="s">
        <v>111</v>
      </c>
      <c r="J300" t="s">
        <v>2827</v>
      </c>
      <c r="K300" t="s">
        <v>2828</v>
      </c>
      <c r="L300" t="s">
        <v>2829</v>
      </c>
      <c r="M300" t="s">
        <v>2595</v>
      </c>
      <c r="N300" t="s">
        <v>140</v>
      </c>
      <c r="O300" t="s">
        <v>117</v>
      </c>
      <c r="P300" s="4">
        <v>96950</v>
      </c>
      <c r="Q300" t="s">
        <v>118</v>
      </c>
      <c r="S300" s="5">
        <v>16704833702</v>
      </c>
      <c r="T300">
        <v>0</v>
      </c>
      <c r="U300">
        <v>42449</v>
      </c>
      <c r="V300" t="s">
        <v>120</v>
      </c>
      <c r="X300" t="s">
        <v>1064</v>
      </c>
      <c r="Y300" t="s">
        <v>2830</v>
      </c>
      <c r="AA300" t="s">
        <v>144</v>
      </c>
      <c r="AB300" t="s">
        <v>2829</v>
      </c>
      <c r="AC300" t="s">
        <v>2595</v>
      </c>
      <c r="AD300" t="s">
        <v>140</v>
      </c>
      <c r="AE300" t="s">
        <v>117</v>
      </c>
      <c r="AF300" s="4">
        <v>96950</v>
      </c>
      <c r="AG300" t="s">
        <v>118</v>
      </c>
      <c r="AI300" s="5">
        <v>16704833702</v>
      </c>
      <c r="AJ300">
        <v>0</v>
      </c>
      <c r="AK300" t="s">
        <v>2831</v>
      </c>
      <c r="BC300" t="str">
        <f>"53-3031.00"</f>
        <v>53-3031.00</v>
      </c>
      <c r="BD300" t="s">
        <v>1106</v>
      </c>
      <c r="BE300" t="s">
        <v>2832</v>
      </c>
      <c r="BF300" t="s">
        <v>2833</v>
      </c>
      <c r="BG300">
        <v>2</v>
      </c>
      <c r="BI300" s="1">
        <v>44501</v>
      </c>
      <c r="BJ300" s="1">
        <v>44865</v>
      </c>
      <c r="BM300">
        <v>40</v>
      </c>
      <c r="BN300">
        <v>0</v>
      </c>
      <c r="BO300">
        <v>8</v>
      </c>
      <c r="BP300">
        <v>8</v>
      </c>
      <c r="BQ300">
        <v>8</v>
      </c>
      <c r="BR300">
        <v>8</v>
      </c>
      <c r="BS300">
        <v>8</v>
      </c>
      <c r="BT300">
        <v>0</v>
      </c>
      <c r="BU300" t="str">
        <f t="shared" si="8"/>
        <v>8:00 AM</v>
      </c>
      <c r="BV300" t="str">
        <f t="shared" si="9"/>
        <v>5:00 PM</v>
      </c>
      <c r="BW300" t="s">
        <v>150</v>
      </c>
      <c r="BX300">
        <v>0</v>
      </c>
      <c r="BY300">
        <v>12</v>
      </c>
      <c r="BZ300" t="s">
        <v>111</v>
      </c>
      <c r="CB300" t="s">
        <v>2834</v>
      </c>
      <c r="CC300" t="s">
        <v>2829</v>
      </c>
      <c r="CD300" t="s">
        <v>2595</v>
      </c>
      <c r="CE300" t="s">
        <v>140</v>
      </c>
      <c r="CF300" t="s">
        <v>117</v>
      </c>
      <c r="CG300" s="4">
        <v>96950</v>
      </c>
      <c r="CH300" s="3">
        <v>7.82</v>
      </c>
      <c r="CI300" s="3">
        <v>7.82</v>
      </c>
      <c r="CJ300" s="3">
        <v>11.73</v>
      </c>
      <c r="CK300" s="3">
        <v>11.73</v>
      </c>
      <c r="CL300" t="s">
        <v>131</v>
      </c>
      <c r="CM300" t="s">
        <v>134</v>
      </c>
      <c r="CN300" t="s">
        <v>132</v>
      </c>
      <c r="CP300" t="s">
        <v>111</v>
      </c>
      <c r="CQ300" t="s">
        <v>133</v>
      </c>
      <c r="CR300" t="s">
        <v>111</v>
      </c>
      <c r="CS300" t="s">
        <v>133</v>
      </c>
      <c r="CT300" t="s">
        <v>134</v>
      </c>
      <c r="CU300" t="s">
        <v>133</v>
      </c>
      <c r="CV300" t="s">
        <v>134</v>
      </c>
      <c r="CW300" t="s">
        <v>134</v>
      </c>
      <c r="CX300" s="5">
        <v>16702873347</v>
      </c>
      <c r="CY300" t="s">
        <v>2831</v>
      </c>
      <c r="CZ300" t="s">
        <v>134</v>
      </c>
      <c r="DA300" t="s">
        <v>133</v>
      </c>
      <c r="DB300" t="s">
        <v>111</v>
      </c>
      <c r="DC300" t="s">
        <v>1064</v>
      </c>
      <c r="DD300" t="s">
        <v>2830</v>
      </c>
      <c r="DF300" t="s">
        <v>2827</v>
      </c>
      <c r="DG300" t="s">
        <v>2831</v>
      </c>
    </row>
    <row r="301" spans="1:111" ht="15" customHeight="1" x14ac:dyDescent="0.35">
      <c r="A301" t="s">
        <v>1456</v>
      </c>
      <c r="B301" t="s">
        <v>159</v>
      </c>
      <c r="C301" s="1">
        <v>44463.352427546299</v>
      </c>
      <c r="D301" s="1">
        <v>44517</v>
      </c>
      <c r="E301" t="s">
        <v>110</v>
      </c>
      <c r="G301" t="s">
        <v>111</v>
      </c>
      <c r="H301" t="s">
        <v>133</v>
      </c>
      <c r="I301" t="s">
        <v>111</v>
      </c>
      <c r="J301" t="s">
        <v>1457</v>
      </c>
      <c r="K301" t="s">
        <v>1458</v>
      </c>
      <c r="L301" t="s">
        <v>1459</v>
      </c>
      <c r="M301" t="s">
        <v>1460</v>
      </c>
      <c r="N301" t="s">
        <v>140</v>
      </c>
      <c r="O301" t="s">
        <v>117</v>
      </c>
      <c r="P301" s="4">
        <v>96950</v>
      </c>
      <c r="Q301" t="s">
        <v>118</v>
      </c>
      <c r="S301" s="5">
        <v>16702854805</v>
      </c>
      <c r="U301">
        <v>238910</v>
      </c>
      <c r="V301" t="s">
        <v>120</v>
      </c>
      <c r="X301" t="s">
        <v>1461</v>
      </c>
      <c r="Y301" t="s">
        <v>1462</v>
      </c>
      <c r="AA301" t="s">
        <v>168</v>
      </c>
      <c r="AB301" t="s">
        <v>1463</v>
      </c>
      <c r="AC301" t="s">
        <v>1464</v>
      </c>
      <c r="AD301" t="s">
        <v>140</v>
      </c>
      <c r="AE301" t="s">
        <v>117</v>
      </c>
      <c r="AF301" s="4">
        <v>96950</v>
      </c>
      <c r="AG301" t="s">
        <v>118</v>
      </c>
      <c r="AI301" s="5">
        <v>16702854805</v>
      </c>
      <c r="AK301" t="s">
        <v>1046</v>
      </c>
      <c r="BC301" t="str">
        <f>"53-7032.00"</f>
        <v>53-7032.00</v>
      </c>
      <c r="BD301" t="s">
        <v>1465</v>
      </c>
      <c r="BE301" t="s">
        <v>1466</v>
      </c>
      <c r="BF301" t="s">
        <v>1467</v>
      </c>
      <c r="BG301">
        <v>4</v>
      </c>
      <c r="BI301" s="1">
        <v>44499</v>
      </c>
      <c r="BJ301" s="1">
        <v>44863</v>
      </c>
      <c r="BM301">
        <v>40</v>
      </c>
      <c r="BN301">
        <v>0</v>
      </c>
      <c r="BO301">
        <v>8</v>
      </c>
      <c r="BP301">
        <v>8</v>
      </c>
      <c r="BQ301">
        <v>8</v>
      </c>
      <c r="BR301">
        <v>8</v>
      </c>
      <c r="BS301">
        <v>8</v>
      </c>
      <c r="BT301">
        <v>0</v>
      </c>
      <c r="BU301" t="str">
        <f t="shared" si="8"/>
        <v>8:00 AM</v>
      </c>
      <c r="BV301" t="str">
        <f t="shared" si="9"/>
        <v>5:00 PM</v>
      </c>
      <c r="BW301" t="s">
        <v>150</v>
      </c>
      <c r="BX301">
        <v>0</v>
      </c>
      <c r="BY301">
        <v>12</v>
      </c>
      <c r="BZ301" t="s">
        <v>111</v>
      </c>
      <c r="CB301" t="s">
        <v>1468</v>
      </c>
      <c r="CC301" t="s">
        <v>1469</v>
      </c>
      <c r="CD301" t="s">
        <v>1459</v>
      </c>
      <c r="CE301" t="s">
        <v>140</v>
      </c>
      <c r="CF301" t="s">
        <v>117</v>
      </c>
      <c r="CG301" s="4">
        <v>96950</v>
      </c>
      <c r="CH301" s="3">
        <v>19.25</v>
      </c>
      <c r="CI301" s="3">
        <v>19.25</v>
      </c>
      <c r="CJ301" s="3">
        <v>28.8</v>
      </c>
      <c r="CK301" s="3">
        <v>28.8</v>
      </c>
      <c r="CL301" t="s">
        <v>131</v>
      </c>
      <c r="CM301" t="s">
        <v>1053</v>
      </c>
      <c r="CN301" t="s">
        <v>132</v>
      </c>
      <c r="CP301" t="s">
        <v>111</v>
      </c>
      <c r="CQ301" t="s">
        <v>133</v>
      </c>
      <c r="CR301" t="s">
        <v>133</v>
      </c>
      <c r="CS301" t="s">
        <v>133</v>
      </c>
      <c r="CT301" t="s">
        <v>134</v>
      </c>
      <c r="CU301" t="s">
        <v>133</v>
      </c>
      <c r="CV301" t="s">
        <v>134</v>
      </c>
      <c r="CW301" t="s">
        <v>1054</v>
      </c>
      <c r="CX301" s="5">
        <v>16707837461</v>
      </c>
      <c r="CY301" t="s">
        <v>1046</v>
      </c>
      <c r="CZ301" t="s">
        <v>259</v>
      </c>
      <c r="DA301" t="s">
        <v>133</v>
      </c>
      <c r="DB301" t="s">
        <v>111</v>
      </c>
    </row>
    <row r="302" spans="1:111" ht="15" customHeight="1" x14ac:dyDescent="0.35">
      <c r="A302" t="s">
        <v>1902</v>
      </c>
      <c r="B302" t="s">
        <v>159</v>
      </c>
      <c r="C302" s="1">
        <v>44468.91564525463</v>
      </c>
      <c r="D302" s="1">
        <v>44517</v>
      </c>
      <c r="E302" t="s">
        <v>110</v>
      </c>
      <c r="G302" t="s">
        <v>111</v>
      </c>
      <c r="H302" t="s">
        <v>111</v>
      </c>
      <c r="I302" t="s">
        <v>111</v>
      </c>
      <c r="J302" t="s">
        <v>559</v>
      </c>
      <c r="K302" t="s">
        <v>560</v>
      </c>
      <c r="L302" t="s">
        <v>162</v>
      </c>
      <c r="M302" t="s">
        <v>702</v>
      </c>
      <c r="N302" t="s">
        <v>140</v>
      </c>
      <c r="O302" t="s">
        <v>117</v>
      </c>
      <c r="P302" s="4">
        <v>96950</v>
      </c>
      <c r="Q302" t="s">
        <v>118</v>
      </c>
      <c r="R302" t="s">
        <v>164</v>
      </c>
      <c r="S302" s="5">
        <v>16703236877</v>
      </c>
      <c r="U302">
        <v>6216</v>
      </c>
      <c r="V302" t="s">
        <v>120</v>
      </c>
      <c r="X302" t="s">
        <v>165</v>
      </c>
      <c r="Y302" t="s">
        <v>166</v>
      </c>
      <c r="Z302" t="s">
        <v>167</v>
      </c>
      <c r="AA302" t="s">
        <v>168</v>
      </c>
      <c r="AB302" t="s">
        <v>169</v>
      </c>
      <c r="AD302" t="s">
        <v>170</v>
      </c>
      <c r="AE302" t="s">
        <v>117</v>
      </c>
      <c r="AF302" s="4">
        <v>96931</v>
      </c>
      <c r="AG302" t="s">
        <v>118</v>
      </c>
      <c r="AH302" t="s">
        <v>164</v>
      </c>
      <c r="AI302" s="5">
        <v>16716498746</v>
      </c>
      <c r="AJ302">
        <v>203</v>
      </c>
      <c r="AK302" t="s">
        <v>172</v>
      </c>
      <c r="BC302" t="str">
        <f>"43-3021.02"</f>
        <v>43-3021.02</v>
      </c>
      <c r="BD302" t="s">
        <v>1903</v>
      </c>
      <c r="BE302" t="s">
        <v>1904</v>
      </c>
      <c r="BF302" t="s">
        <v>1905</v>
      </c>
      <c r="BG302">
        <v>3</v>
      </c>
      <c r="BI302" s="1">
        <v>44587</v>
      </c>
      <c r="BJ302" s="1">
        <v>44951</v>
      </c>
      <c r="BM302">
        <v>40</v>
      </c>
      <c r="BN302">
        <v>0</v>
      </c>
      <c r="BO302">
        <v>8</v>
      </c>
      <c r="BP302">
        <v>8</v>
      </c>
      <c r="BQ302">
        <v>8</v>
      </c>
      <c r="BR302">
        <v>8</v>
      </c>
      <c r="BS302">
        <v>5</v>
      </c>
      <c r="BT302">
        <v>3</v>
      </c>
      <c r="BU302" t="str">
        <f>"8:30 AM"</f>
        <v>8:30 AM</v>
      </c>
      <c r="BV302" t="str">
        <f>"5:30 PM"</f>
        <v>5:30 PM</v>
      </c>
      <c r="BW302" t="s">
        <v>150</v>
      </c>
      <c r="BX302">
        <v>0</v>
      </c>
      <c r="BY302">
        <v>12</v>
      </c>
      <c r="BZ302" t="s">
        <v>111</v>
      </c>
      <c r="CB302" t="s">
        <v>1906</v>
      </c>
      <c r="CC302" t="s">
        <v>162</v>
      </c>
      <c r="CD302" t="s">
        <v>702</v>
      </c>
      <c r="CE302" t="s">
        <v>140</v>
      </c>
      <c r="CF302" t="s">
        <v>117</v>
      </c>
      <c r="CG302" s="4">
        <v>96950</v>
      </c>
      <c r="CH302" s="3">
        <v>11</v>
      </c>
      <c r="CI302" s="3">
        <v>11</v>
      </c>
      <c r="CJ302" s="3">
        <v>16.5</v>
      </c>
      <c r="CK302" s="3">
        <v>16.5</v>
      </c>
      <c r="CL302" t="s">
        <v>131</v>
      </c>
      <c r="CN302" t="s">
        <v>132</v>
      </c>
      <c r="CP302" t="s">
        <v>111</v>
      </c>
      <c r="CQ302" t="s">
        <v>133</v>
      </c>
      <c r="CR302" t="s">
        <v>111</v>
      </c>
      <c r="CS302" t="s">
        <v>133</v>
      </c>
      <c r="CT302" t="s">
        <v>134</v>
      </c>
      <c r="CU302" t="s">
        <v>133</v>
      </c>
      <c r="CV302" t="s">
        <v>134</v>
      </c>
      <c r="CW302" t="s">
        <v>565</v>
      </c>
      <c r="CX302" s="5">
        <v>16703236877</v>
      </c>
      <c r="CY302" t="s">
        <v>178</v>
      </c>
      <c r="CZ302" t="s">
        <v>134</v>
      </c>
      <c r="DA302" t="s">
        <v>133</v>
      </c>
      <c r="DB302" t="s">
        <v>111</v>
      </c>
    </row>
    <row r="303" spans="1:111" ht="15" customHeight="1" x14ac:dyDescent="0.35">
      <c r="A303" t="s">
        <v>1055</v>
      </c>
      <c r="B303" t="s">
        <v>159</v>
      </c>
      <c r="C303" s="1">
        <v>44468.921244097219</v>
      </c>
      <c r="D303" s="1">
        <v>44517</v>
      </c>
      <c r="E303" t="s">
        <v>110</v>
      </c>
      <c r="G303" t="s">
        <v>111</v>
      </c>
      <c r="H303" t="s">
        <v>111</v>
      </c>
      <c r="I303" t="s">
        <v>111</v>
      </c>
      <c r="J303" t="s">
        <v>559</v>
      </c>
      <c r="K303" t="s">
        <v>560</v>
      </c>
      <c r="L303" t="s">
        <v>162</v>
      </c>
      <c r="M303" t="s">
        <v>702</v>
      </c>
      <c r="N303" t="s">
        <v>140</v>
      </c>
      <c r="O303" t="s">
        <v>117</v>
      </c>
      <c r="P303" s="4">
        <v>96950</v>
      </c>
      <c r="Q303" t="s">
        <v>118</v>
      </c>
      <c r="R303" t="s">
        <v>164</v>
      </c>
      <c r="S303" s="5">
        <v>16703236877</v>
      </c>
      <c r="U303">
        <v>62161</v>
      </c>
      <c r="V303" t="s">
        <v>120</v>
      </c>
      <c r="X303" t="s">
        <v>165</v>
      </c>
      <c r="Y303" t="s">
        <v>166</v>
      </c>
      <c r="Z303" t="s">
        <v>167</v>
      </c>
      <c r="AA303" t="s">
        <v>168</v>
      </c>
      <c r="AB303" t="s">
        <v>169</v>
      </c>
      <c r="AD303" t="s">
        <v>170</v>
      </c>
      <c r="AE303" t="s">
        <v>117</v>
      </c>
      <c r="AF303" s="4">
        <v>96931</v>
      </c>
      <c r="AG303" t="s">
        <v>118</v>
      </c>
      <c r="AH303" t="s">
        <v>164</v>
      </c>
      <c r="AI303" s="5">
        <v>16716498746</v>
      </c>
      <c r="AJ303">
        <v>203</v>
      </c>
      <c r="AK303" t="s">
        <v>172</v>
      </c>
      <c r="BC303" t="str">
        <f>"43-3031.00"</f>
        <v>43-3031.00</v>
      </c>
      <c r="BD303" t="s">
        <v>126</v>
      </c>
      <c r="BE303" t="s">
        <v>1056</v>
      </c>
      <c r="BF303" t="s">
        <v>1057</v>
      </c>
      <c r="BG303">
        <v>3</v>
      </c>
      <c r="BI303" s="1">
        <v>44587</v>
      </c>
      <c r="BJ303" s="1">
        <v>44951</v>
      </c>
      <c r="BM303">
        <v>40</v>
      </c>
      <c r="BN303">
        <v>0</v>
      </c>
      <c r="BO303">
        <v>8</v>
      </c>
      <c r="BP303">
        <v>8</v>
      </c>
      <c r="BQ303">
        <v>8</v>
      </c>
      <c r="BR303">
        <v>8</v>
      </c>
      <c r="BS303">
        <v>5</v>
      </c>
      <c r="BT303">
        <v>3</v>
      </c>
      <c r="BU303" t="str">
        <f>"8:30 AM"</f>
        <v>8:30 AM</v>
      </c>
      <c r="BV303" t="str">
        <f>"5:30 PM"</f>
        <v>5:30 PM</v>
      </c>
      <c r="BW303" t="s">
        <v>153</v>
      </c>
      <c r="BX303">
        <v>0</v>
      </c>
      <c r="BY303">
        <v>12</v>
      </c>
      <c r="BZ303" t="s">
        <v>111</v>
      </c>
      <c r="CB303" t="s">
        <v>1058</v>
      </c>
      <c r="CC303" t="s">
        <v>162</v>
      </c>
      <c r="CD303" t="s">
        <v>702</v>
      </c>
      <c r="CE303" t="s">
        <v>140</v>
      </c>
      <c r="CF303" t="s">
        <v>117</v>
      </c>
      <c r="CG303" s="4">
        <v>96950</v>
      </c>
      <c r="CH303" s="3">
        <v>10.16</v>
      </c>
      <c r="CI303" s="3">
        <v>10.16</v>
      </c>
      <c r="CJ303" s="3">
        <v>15.24</v>
      </c>
      <c r="CK303" s="3">
        <v>15.24</v>
      </c>
      <c r="CL303" t="s">
        <v>131</v>
      </c>
      <c r="CN303" t="s">
        <v>132</v>
      </c>
      <c r="CP303" t="s">
        <v>111</v>
      </c>
      <c r="CQ303" t="s">
        <v>133</v>
      </c>
      <c r="CR303" t="s">
        <v>111</v>
      </c>
      <c r="CS303" t="s">
        <v>133</v>
      </c>
      <c r="CT303" t="s">
        <v>134</v>
      </c>
      <c r="CU303" t="s">
        <v>133</v>
      </c>
      <c r="CV303" t="s">
        <v>134</v>
      </c>
      <c r="CW303" t="s">
        <v>565</v>
      </c>
      <c r="CX303" s="5">
        <v>16703236877</v>
      </c>
      <c r="CY303" t="s">
        <v>178</v>
      </c>
      <c r="CZ303" t="s">
        <v>134</v>
      </c>
      <c r="DA303" t="s">
        <v>133</v>
      </c>
      <c r="DB303" t="s">
        <v>111</v>
      </c>
    </row>
    <row r="304" spans="1:111" ht="15" customHeight="1" x14ac:dyDescent="0.35">
      <c r="A304" t="s">
        <v>2123</v>
      </c>
      <c r="B304" t="s">
        <v>159</v>
      </c>
      <c r="C304" s="1">
        <v>44468.92900405093</v>
      </c>
      <c r="D304" s="1">
        <v>44517</v>
      </c>
      <c r="E304" t="s">
        <v>110</v>
      </c>
      <c r="G304" t="s">
        <v>111</v>
      </c>
      <c r="H304" t="s">
        <v>111</v>
      </c>
      <c r="I304" t="s">
        <v>111</v>
      </c>
      <c r="J304" t="s">
        <v>559</v>
      </c>
      <c r="K304" t="s">
        <v>560</v>
      </c>
      <c r="L304" t="s">
        <v>162</v>
      </c>
      <c r="M304" t="s">
        <v>702</v>
      </c>
      <c r="N304" t="s">
        <v>140</v>
      </c>
      <c r="O304" t="s">
        <v>117</v>
      </c>
      <c r="P304" s="4">
        <v>96950</v>
      </c>
      <c r="Q304" t="s">
        <v>118</v>
      </c>
      <c r="R304" t="s">
        <v>164</v>
      </c>
      <c r="S304" s="5">
        <v>16703236877</v>
      </c>
      <c r="U304">
        <v>62161</v>
      </c>
      <c r="V304" t="s">
        <v>120</v>
      </c>
      <c r="X304" t="s">
        <v>165</v>
      </c>
      <c r="Y304" t="s">
        <v>166</v>
      </c>
      <c r="Z304" t="s">
        <v>167</v>
      </c>
      <c r="AA304" t="s">
        <v>168</v>
      </c>
      <c r="AB304" t="s">
        <v>169</v>
      </c>
      <c r="AD304" t="s">
        <v>170</v>
      </c>
      <c r="AE304" t="s">
        <v>117</v>
      </c>
      <c r="AF304" s="4">
        <v>96931</v>
      </c>
      <c r="AG304" t="s">
        <v>118</v>
      </c>
      <c r="AH304" t="s">
        <v>164</v>
      </c>
      <c r="AI304" s="5">
        <v>16716884421</v>
      </c>
      <c r="AJ304">
        <v>203</v>
      </c>
      <c r="AK304" t="s">
        <v>172</v>
      </c>
      <c r="BC304" t="str">
        <f>"49-9071.00"</f>
        <v>49-9071.00</v>
      </c>
      <c r="BD304" t="s">
        <v>147</v>
      </c>
      <c r="BE304" t="s">
        <v>2124</v>
      </c>
      <c r="BF304" t="s">
        <v>2028</v>
      </c>
      <c r="BG304">
        <v>2</v>
      </c>
      <c r="BI304" s="1">
        <v>44587</v>
      </c>
      <c r="BJ304" s="1">
        <v>44951</v>
      </c>
      <c r="BM304">
        <v>40</v>
      </c>
      <c r="BN304">
        <v>0</v>
      </c>
      <c r="BO304">
        <v>8</v>
      </c>
      <c r="BP304">
        <v>8</v>
      </c>
      <c r="BQ304">
        <v>8</v>
      </c>
      <c r="BR304">
        <v>8</v>
      </c>
      <c r="BS304">
        <v>5</v>
      </c>
      <c r="BT304">
        <v>3</v>
      </c>
      <c r="BU304" t="str">
        <f>"8:30 AM"</f>
        <v>8:30 AM</v>
      </c>
      <c r="BV304" t="str">
        <f>"5:30 PM"</f>
        <v>5:30 PM</v>
      </c>
      <c r="BW304" t="s">
        <v>150</v>
      </c>
      <c r="BX304">
        <v>0</v>
      </c>
      <c r="BY304">
        <v>6</v>
      </c>
      <c r="BZ304" t="s">
        <v>111</v>
      </c>
      <c r="CB304" t="s">
        <v>2125</v>
      </c>
      <c r="CC304" t="s">
        <v>162</v>
      </c>
      <c r="CD304" t="s">
        <v>702</v>
      </c>
      <c r="CE304" t="s">
        <v>140</v>
      </c>
      <c r="CF304" t="s">
        <v>117</v>
      </c>
      <c r="CG304" s="4">
        <v>96950</v>
      </c>
      <c r="CH304" s="3">
        <v>8.7200000000000006</v>
      </c>
      <c r="CI304" s="3">
        <v>8.7200000000000006</v>
      </c>
      <c r="CJ304" s="3">
        <v>13.08</v>
      </c>
      <c r="CK304" s="3">
        <v>13.08</v>
      </c>
      <c r="CL304" t="s">
        <v>131</v>
      </c>
      <c r="CN304" t="s">
        <v>132</v>
      </c>
      <c r="CP304" t="s">
        <v>111</v>
      </c>
      <c r="CQ304" t="s">
        <v>133</v>
      </c>
      <c r="CR304" t="s">
        <v>111</v>
      </c>
      <c r="CS304" t="s">
        <v>133</v>
      </c>
      <c r="CT304" t="s">
        <v>134</v>
      </c>
      <c r="CU304" t="s">
        <v>133</v>
      </c>
      <c r="CV304" t="s">
        <v>134</v>
      </c>
      <c r="CW304" t="s">
        <v>565</v>
      </c>
      <c r="CX304" s="5">
        <v>16703236877</v>
      </c>
      <c r="CY304" t="s">
        <v>178</v>
      </c>
      <c r="CZ304" t="s">
        <v>134</v>
      </c>
      <c r="DA304" t="s">
        <v>133</v>
      </c>
      <c r="DB304" t="s">
        <v>111</v>
      </c>
    </row>
    <row r="305" spans="1:111" ht="15" customHeight="1" x14ac:dyDescent="0.35">
      <c r="A305" t="s">
        <v>2626</v>
      </c>
      <c r="B305" t="s">
        <v>159</v>
      </c>
      <c r="C305" s="1">
        <v>44468.036888310184</v>
      </c>
      <c r="D305" s="1">
        <v>44518</v>
      </c>
      <c r="E305" t="s">
        <v>110</v>
      </c>
      <c r="G305" t="s">
        <v>111</v>
      </c>
      <c r="H305" t="s">
        <v>111</v>
      </c>
      <c r="I305" t="s">
        <v>111</v>
      </c>
      <c r="J305" t="s">
        <v>160</v>
      </c>
      <c r="K305" t="s">
        <v>393</v>
      </c>
      <c r="L305" t="s">
        <v>394</v>
      </c>
      <c r="M305" t="s">
        <v>395</v>
      </c>
      <c r="N305" t="s">
        <v>140</v>
      </c>
      <c r="O305" t="s">
        <v>117</v>
      </c>
      <c r="P305" s="4">
        <v>96950</v>
      </c>
      <c r="Q305" t="s">
        <v>118</v>
      </c>
      <c r="R305" t="s">
        <v>164</v>
      </c>
      <c r="S305" s="5">
        <v>16703236877</v>
      </c>
      <c r="U305">
        <v>62161</v>
      </c>
      <c r="V305" t="s">
        <v>120</v>
      </c>
      <c r="X305" t="s">
        <v>165</v>
      </c>
      <c r="Y305" t="s">
        <v>166</v>
      </c>
      <c r="Z305" t="s">
        <v>167</v>
      </c>
      <c r="AA305" t="s">
        <v>168</v>
      </c>
      <c r="AB305" t="s">
        <v>169</v>
      </c>
      <c r="AD305" t="s">
        <v>170</v>
      </c>
      <c r="AE305" t="s">
        <v>117</v>
      </c>
      <c r="AF305" s="4">
        <v>96931</v>
      </c>
      <c r="AG305" t="s">
        <v>118</v>
      </c>
      <c r="AH305" t="s">
        <v>164</v>
      </c>
      <c r="AI305" s="5">
        <v>16716498746</v>
      </c>
      <c r="AJ305">
        <v>203</v>
      </c>
      <c r="AK305" t="s">
        <v>172</v>
      </c>
      <c r="BC305" t="str">
        <f>"49-9062.00"</f>
        <v>49-9062.00</v>
      </c>
      <c r="BD305" t="s">
        <v>396</v>
      </c>
      <c r="BE305" t="s">
        <v>397</v>
      </c>
      <c r="BF305" t="s">
        <v>398</v>
      </c>
      <c r="BG305">
        <v>2</v>
      </c>
      <c r="BI305" s="1">
        <v>44586</v>
      </c>
      <c r="BJ305" s="1">
        <v>44952</v>
      </c>
      <c r="BM305">
        <v>40</v>
      </c>
      <c r="BN305">
        <v>0</v>
      </c>
      <c r="BO305">
        <v>8</v>
      </c>
      <c r="BP305">
        <v>8</v>
      </c>
      <c r="BQ305">
        <v>8</v>
      </c>
      <c r="BR305">
        <v>8</v>
      </c>
      <c r="BS305">
        <v>5</v>
      </c>
      <c r="BT305">
        <v>3</v>
      </c>
      <c r="BU305" t="str">
        <f>"8:30 AM"</f>
        <v>8:30 AM</v>
      </c>
      <c r="BV305" t="str">
        <f>"5:30 PM"</f>
        <v>5:30 PM</v>
      </c>
      <c r="BW305" t="s">
        <v>153</v>
      </c>
      <c r="BX305">
        <v>0</v>
      </c>
      <c r="BY305">
        <v>6</v>
      </c>
      <c r="BZ305" t="s">
        <v>111</v>
      </c>
      <c r="CB305" t="s">
        <v>399</v>
      </c>
      <c r="CC305" t="s">
        <v>394</v>
      </c>
      <c r="CD305" t="s">
        <v>395</v>
      </c>
      <c r="CE305" t="s">
        <v>140</v>
      </c>
      <c r="CF305" t="s">
        <v>117</v>
      </c>
      <c r="CG305" s="4">
        <v>96950</v>
      </c>
      <c r="CH305" s="3">
        <v>9.1999999999999993</v>
      </c>
      <c r="CI305" s="3">
        <v>9.1999999999999993</v>
      </c>
      <c r="CJ305" s="3">
        <v>13.8</v>
      </c>
      <c r="CK305" s="3">
        <v>13.8</v>
      </c>
      <c r="CL305" t="s">
        <v>131</v>
      </c>
      <c r="CN305" t="s">
        <v>132</v>
      </c>
      <c r="CP305" t="s">
        <v>111</v>
      </c>
      <c r="CQ305" t="s">
        <v>133</v>
      </c>
      <c r="CR305" t="s">
        <v>111</v>
      </c>
      <c r="CS305" t="s">
        <v>133</v>
      </c>
      <c r="CT305" t="s">
        <v>134</v>
      </c>
      <c r="CU305" t="s">
        <v>133</v>
      </c>
      <c r="CV305" t="s">
        <v>134</v>
      </c>
      <c r="CW305" t="s">
        <v>1768</v>
      </c>
      <c r="CX305" s="5">
        <v>16703236877</v>
      </c>
      <c r="CY305" t="s">
        <v>178</v>
      </c>
      <c r="CZ305" t="s">
        <v>134</v>
      </c>
      <c r="DA305" t="s">
        <v>133</v>
      </c>
      <c r="DB305" t="s">
        <v>111</v>
      </c>
    </row>
    <row r="306" spans="1:111" ht="15" customHeight="1" x14ac:dyDescent="0.35">
      <c r="A306" t="s">
        <v>2509</v>
      </c>
      <c r="B306" t="s">
        <v>159</v>
      </c>
      <c r="C306" s="1">
        <v>44497.144057986108</v>
      </c>
      <c r="D306" s="1">
        <v>44518</v>
      </c>
      <c r="E306" t="s">
        <v>199</v>
      </c>
      <c r="F306" s="1">
        <v>44468.833333333336</v>
      </c>
      <c r="G306" t="s">
        <v>111</v>
      </c>
      <c r="H306" t="s">
        <v>111</v>
      </c>
      <c r="I306" t="s">
        <v>111</v>
      </c>
      <c r="J306" t="s">
        <v>545</v>
      </c>
      <c r="K306" t="s">
        <v>546</v>
      </c>
      <c r="L306" t="s">
        <v>547</v>
      </c>
      <c r="M306" t="s">
        <v>548</v>
      </c>
      <c r="N306" t="s">
        <v>376</v>
      </c>
      <c r="O306" t="s">
        <v>117</v>
      </c>
      <c r="P306" s="4">
        <v>96950</v>
      </c>
      <c r="Q306" t="s">
        <v>118</v>
      </c>
      <c r="R306" t="s">
        <v>134</v>
      </c>
      <c r="S306" s="5">
        <v>16702355009</v>
      </c>
      <c r="U306">
        <v>56131</v>
      </c>
      <c r="V306" t="s">
        <v>296</v>
      </c>
      <c r="W306" t="s">
        <v>133</v>
      </c>
      <c r="X306" t="s">
        <v>549</v>
      </c>
      <c r="Y306" t="s">
        <v>550</v>
      </c>
      <c r="Z306" t="s">
        <v>551</v>
      </c>
      <c r="AA306" t="s">
        <v>552</v>
      </c>
      <c r="AB306" t="s">
        <v>547</v>
      </c>
      <c r="AC306" t="s">
        <v>553</v>
      </c>
      <c r="AD306" t="s">
        <v>376</v>
      </c>
      <c r="AE306" t="s">
        <v>117</v>
      </c>
      <c r="AF306" s="4">
        <v>96950</v>
      </c>
      <c r="AG306" t="s">
        <v>118</v>
      </c>
      <c r="AH306" t="s">
        <v>134</v>
      </c>
      <c r="AI306" s="5">
        <v>16702355009</v>
      </c>
      <c r="AK306" t="s">
        <v>554</v>
      </c>
      <c r="BC306" t="str">
        <f>"37-2012.00"</f>
        <v>37-2012.00</v>
      </c>
      <c r="BD306" t="s">
        <v>242</v>
      </c>
      <c r="BE306" t="s">
        <v>555</v>
      </c>
      <c r="BF306" t="s">
        <v>244</v>
      </c>
      <c r="BG306">
        <v>10</v>
      </c>
      <c r="BI306" s="1">
        <v>44470</v>
      </c>
      <c r="BJ306" s="1">
        <v>44834</v>
      </c>
      <c r="BM306">
        <v>35</v>
      </c>
      <c r="BN306">
        <v>0</v>
      </c>
      <c r="BO306">
        <v>7</v>
      </c>
      <c r="BP306">
        <v>7</v>
      </c>
      <c r="BQ306">
        <v>7</v>
      </c>
      <c r="BR306">
        <v>7</v>
      </c>
      <c r="BS306">
        <v>7</v>
      </c>
      <c r="BT306">
        <v>0</v>
      </c>
      <c r="BU306" t="str">
        <f>"6:00 AM"</f>
        <v>6:00 AM</v>
      </c>
      <c r="BV306" t="str">
        <f>"2:00 PM"</f>
        <v>2:00 PM</v>
      </c>
      <c r="BW306" t="s">
        <v>150</v>
      </c>
      <c r="BX306">
        <v>0</v>
      </c>
      <c r="BY306">
        <v>3</v>
      </c>
      <c r="BZ306" t="s">
        <v>111</v>
      </c>
      <c r="CB306" s="2" t="s">
        <v>2510</v>
      </c>
      <c r="CC306" t="s">
        <v>556</v>
      </c>
      <c r="CD306" t="s">
        <v>553</v>
      </c>
      <c r="CE306" t="s">
        <v>376</v>
      </c>
      <c r="CF306" t="s">
        <v>117</v>
      </c>
      <c r="CG306" s="4">
        <v>96950</v>
      </c>
      <c r="CH306" s="3">
        <v>7.45</v>
      </c>
      <c r="CI306" s="3">
        <v>7.45</v>
      </c>
      <c r="CJ306" s="3">
        <v>11.17</v>
      </c>
      <c r="CK306" s="3">
        <v>11.17</v>
      </c>
      <c r="CL306" t="s">
        <v>131</v>
      </c>
      <c r="CM306" t="s">
        <v>557</v>
      </c>
      <c r="CN306" t="s">
        <v>132</v>
      </c>
      <c r="CP306" t="s">
        <v>111</v>
      </c>
      <c r="CQ306" t="s">
        <v>133</v>
      </c>
      <c r="CR306" t="s">
        <v>133</v>
      </c>
      <c r="CS306" t="s">
        <v>133</v>
      </c>
      <c r="CT306" t="s">
        <v>134</v>
      </c>
      <c r="CU306" t="s">
        <v>133</v>
      </c>
      <c r="CV306" t="s">
        <v>133</v>
      </c>
      <c r="CW306" t="s">
        <v>2511</v>
      </c>
      <c r="CX306" s="5">
        <v>16702355009</v>
      </c>
      <c r="CY306" t="s">
        <v>558</v>
      </c>
      <c r="CZ306" t="s">
        <v>134</v>
      </c>
      <c r="DA306" t="s">
        <v>133</v>
      </c>
      <c r="DB306" t="s">
        <v>133</v>
      </c>
    </row>
    <row r="307" spans="1:111" ht="15" customHeight="1" x14ac:dyDescent="0.35">
      <c r="A307" t="s">
        <v>2212</v>
      </c>
      <c r="B307" t="s">
        <v>137</v>
      </c>
      <c r="C307" s="1">
        <v>44471.315081828703</v>
      </c>
      <c r="D307" s="1">
        <v>44519</v>
      </c>
      <c r="E307" t="s">
        <v>110</v>
      </c>
      <c r="G307" t="s">
        <v>111</v>
      </c>
      <c r="H307" t="s">
        <v>111</v>
      </c>
      <c r="I307" t="s">
        <v>111</v>
      </c>
      <c r="J307" t="s">
        <v>2213</v>
      </c>
      <c r="K307" t="s">
        <v>2214</v>
      </c>
      <c r="L307" t="s">
        <v>2215</v>
      </c>
      <c r="M307" t="s">
        <v>2216</v>
      </c>
      <c r="N307" t="s">
        <v>115</v>
      </c>
      <c r="O307" t="s">
        <v>117</v>
      </c>
      <c r="P307" s="4">
        <v>96950</v>
      </c>
      <c r="Q307" t="s">
        <v>118</v>
      </c>
      <c r="S307" s="5">
        <v>16702353715</v>
      </c>
      <c r="U307">
        <v>72111</v>
      </c>
      <c r="V307" t="s">
        <v>120</v>
      </c>
      <c r="X307" t="s">
        <v>1435</v>
      </c>
      <c r="Y307" t="s">
        <v>1436</v>
      </c>
      <c r="AA307" t="s">
        <v>1437</v>
      </c>
      <c r="AB307" t="s">
        <v>2217</v>
      </c>
      <c r="AC307" t="s">
        <v>2218</v>
      </c>
      <c r="AD307" t="s">
        <v>115</v>
      </c>
      <c r="AE307" t="s">
        <v>117</v>
      </c>
      <c r="AF307" s="4">
        <v>96950</v>
      </c>
      <c r="AG307" t="s">
        <v>118</v>
      </c>
      <c r="AI307" s="5">
        <v>16702353715</v>
      </c>
      <c r="AK307" t="s">
        <v>1440</v>
      </c>
      <c r="BC307" t="str">
        <f>"49-9071.00"</f>
        <v>49-9071.00</v>
      </c>
      <c r="BD307" t="s">
        <v>147</v>
      </c>
      <c r="BE307" t="s">
        <v>2219</v>
      </c>
      <c r="BF307" t="s">
        <v>2220</v>
      </c>
      <c r="BG307">
        <v>2</v>
      </c>
      <c r="BH307">
        <v>2</v>
      </c>
      <c r="BI307" s="1">
        <v>44528</v>
      </c>
      <c r="BJ307" s="1">
        <v>44834</v>
      </c>
      <c r="BK307" s="1">
        <v>44528</v>
      </c>
      <c r="BL307" s="1">
        <v>44834</v>
      </c>
      <c r="BM307">
        <v>35</v>
      </c>
      <c r="BN307">
        <v>0</v>
      </c>
      <c r="BO307">
        <v>7</v>
      </c>
      <c r="BP307">
        <v>7</v>
      </c>
      <c r="BQ307">
        <v>7</v>
      </c>
      <c r="BR307">
        <v>7</v>
      </c>
      <c r="BS307">
        <v>7</v>
      </c>
      <c r="BT307">
        <v>0</v>
      </c>
      <c r="BU307" t="str">
        <f>"2:00 PM"</f>
        <v>2:00 PM</v>
      </c>
      <c r="BV307" t="str">
        <f>"10:00 PM"</f>
        <v>10:00 PM</v>
      </c>
      <c r="BW307" t="s">
        <v>150</v>
      </c>
      <c r="BX307">
        <v>0</v>
      </c>
      <c r="BY307">
        <v>12</v>
      </c>
      <c r="BZ307" t="s">
        <v>111</v>
      </c>
      <c r="CB307" t="s">
        <v>2221</v>
      </c>
      <c r="CC307" t="s">
        <v>2215</v>
      </c>
      <c r="CD307" t="s">
        <v>2216</v>
      </c>
      <c r="CE307" t="s">
        <v>115</v>
      </c>
      <c r="CF307" t="s">
        <v>117</v>
      </c>
      <c r="CG307" s="4">
        <v>96950</v>
      </c>
      <c r="CH307" s="3">
        <v>8.7200000000000006</v>
      </c>
      <c r="CI307" s="3">
        <v>9.7200000000000006</v>
      </c>
      <c r="CJ307" s="3">
        <v>13.08</v>
      </c>
      <c r="CK307" s="3">
        <v>14.58</v>
      </c>
      <c r="CL307" t="s">
        <v>131</v>
      </c>
      <c r="CM307" t="s">
        <v>2222</v>
      </c>
      <c r="CN307" t="s">
        <v>132</v>
      </c>
      <c r="CP307" t="s">
        <v>111</v>
      </c>
      <c r="CQ307" t="s">
        <v>133</v>
      </c>
      <c r="CR307" t="s">
        <v>111</v>
      </c>
      <c r="CS307" t="s">
        <v>133</v>
      </c>
      <c r="CT307" t="s">
        <v>133</v>
      </c>
      <c r="CU307" t="s">
        <v>133</v>
      </c>
      <c r="CV307" t="s">
        <v>134</v>
      </c>
      <c r="CW307" t="s">
        <v>2223</v>
      </c>
      <c r="CX307" s="5">
        <v>16702353715</v>
      </c>
      <c r="CY307" t="s">
        <v>1445</v>
      </c>
      <c r="CZ307" t="s">
        <v>358</v>
      </c>
      <c r="DA307" t="s">
        <v>133</v>
      </c>
      <c r="DB307" t="s">
        <v>111</v>
      </c>
    </row>
    <row r="308" spans="1:111" ht="15" customHeight="1" x14ac:dyDescent="0.35">
      <c r="A308" t="s">
        <v>2429</v>
      </c>
      <c r="B308" t="s">
        <v>137</v>
      </c>
      <c r="C308" s="1">
        <v>44477.098825231478</v>
      </c>
      <c r="D308" s="1">
        <v>44519</v>
      </c>
      <c r="E308" t="s">
        <v>110</v>
      </c>
      <c r="G308" t="s">
        <v>133</v>
      </c>
      <c r="H308" t="s">
        <v>111</v>
      </c>
      <c r="I308" t="s">
        <v>111</v>
      </c>
      <c r="J308" t="s">
        <v>2213</v>
      </c>
      <c r="K308" t="s">
        <v>2214</v>
      </c>
      <c r="L308" t="s">
        <v>2215</v>
      </c>
      <c r="M308" t="s">
        <v>2216</v>
      </c>
      <c r="N308" t="s">
        <v>115</v>
      </c>
      <c r="O308" t="s">
        <v>117</v>
      </c>
      <c r="P308" s="4">
        <v>96950</v>
      </c>
      <c r="Q308" t="s">
        <v>118</v>
      </c>
      <c r="S308" s="5">
        <v>16702353715</v>
      </c>
      <c r="U308">
        <v>72111</v>
      </c>
      <c r="V308" t="s">
        <v>120</v>
      </c>
      <c r="X308" t="s">
        <v>1435</v>
      </c>
      <c r="Y308" t="s">
        <v>1436</v>
      </c>
      <c r="AA308" t="s">
        <v>1437</v>
      </c>
      <c r="AB308" t="s">
        <v>2217</v>
      </c>
      <c r="AC308" t="s">
        <v>2218</v>
      </c>
      <c r="AD308" t="s">
        <v>115</v>
      </c>
      <c r="AE308" t="s">
        <v>117</v>
      </c>
      <c r="AF308" s="4">
        <v>96950</v>
      </c>
      <c r="AG308" t="s">
        <v>118</v>
      </c>
      <c r="AI308" s="5">
        <v>16702353715</v>
      </c>
      <c r="AK308" t="s">
        <v>1440</v>
      </c>
      <c r="BC308" t="str">
        <f>"49-9071.00"</f>
        <v>49-9071.00</v>
      </c>
      <c r="BD308" t="s">
        <v>147</v>
      </c>
      <c r="BE308" t="s">
        <v>2219</v>
      </c>
      <c r="BF308" t="s">
        <v>2220</v>
      </c>
      <c r="BG308">
        <v>2</v>
      </c>
      <c r="BH308">
        <v>2</v>
      </c>
      <c r="BI308" s="1">
        <v>44528</v>
      </c>
      <c r="BJ308" s="1">
        <v>44834</v>
      </c>
      <c r="BK308" s="1">
        <v>44528</v>
      </c>
      <c r="BL308" s="1">
        <v>44834</v>
      </c>
      <c r="BM308">
        <v>35</v>
      </c>
      <c r="BN308">
        <v>0</v>
      </c>
      <c r="BO308">
        <v>7</v>
      </c>
      <c r="BP308">
        <v>7</v>
      </c>
      <c r="BQ308">
        <v>7</v>
      </c>
      <c r="BR308">
        <v>7</v>
      </c>
      <c r="BS308">
        <v>7</v>
      </c>
      <c r="BT308">
        <v>0</v>
      </c>
      <c r="BU308" t="str">
        <f>"2:00 PM"</f>
        <v>2:00 PM</v>
      </c>
      <c r="BV308" t="str">
        <f>"10:00 PM"</f>
        <v>10:00 PM</v>
      </c>
      <c r="BW308" t="s">
        <v>150</v>
      </c>
      <c r="BX308">
        <v>0</v>
      </c>
      <c r="BY308">
        <v>12</v>
      </c>
      <c r="BZ308" t="s">
        <v>111</v>
      </c>
      <c r="CB308" t="s">
        <v>2221</v>
      </c>
      <c r="CC308" t="s">
        <v>2215</v>
      </c>
      <c r="CD308" t="s">
        <v>2216</v>
      </c>
      <c r="CE308" t="s">
        <v>115</v>
      </c>
      <c r="CF308" t="s">
        <v>117</v>
      </c>
      <c r="CG308" s="4">
        <v>96950</v>
      </c>
      <c r="CH308" s="3">
        <v>8.7200000000000006</v>
      </c>
      <c r="CI308" s="3">
        <v>9.7200000000000006</v>
      </c>
      <c r="CJ308" s="3">
        <v>13.08</v>
      </c>
      <c r="CK308" s="3">
        <v>14.58</v>
      </c>
      <c r="CL308" t="s">
        <v>131</v>
      </c>
      <c r="CM308" t="s">
        <v>2430</v>
      </c>
      <c r="CN308" t="s">
        <v>132</v>
      </c>
      <c r="CP308" t="s">
        <v>111</v>
      </c>
      <c r="CQ308" t="s">
        <v>133</v>
      </c>
      <c r="CR308" t="s">
        <v>111</v>
      </c>
      <c r="CS308" t="s">
        <v>133</v>
      </c>
      <c r="CT308" t="s">
        <v>133</v>
      </c>
      <c r="CU308" t="s">
        <v>133</v>
      </c>
      <c r="CV308" t="s">
        <v>134</v>
      </c>
      <c r="CW308" t="s">
        <v>2223</v>
      </c>
      <c r="CX308" s="5">
        <v>16702353715</v>
      </c>
      <c r="CY308" t="s">
        <v>1445</v>
      </c>
      <c r="CZ308" t="s">
        <v>358</v>
      </c>
      <c r="DA308" t="s">
        <v>133</v>
      </c>
      <c r="DB308" t="s">
        <v>111</v>
      </c>
    </row>
    <row r="309" spans="1:111" ht="15" customHeight="1" x14ac:dyDescent="0.35">
      <c r="A309" t="s">
        <v>3313</v>
      </c>
      <c r="B309" t="s">
        <v>137</v>
      </c>
      <c r="C309" s="1">
        <v>44482.330162500002</v>
      </c>
      <c r="D309" s="1">
        <v>44519</v>
      </c>
      <c r="E309" t="s">
        <v>110</v>
      </c>
      <c r="G309" t="s">
        <v>111</v>
      </c>
      <c r="H309" t="s">
        <v>111</v>
      </c>
      <c r="I309" t="s">
        <v>111</v>
      </c>
      <c r="J309" t="s">
        <v>3314</v>
      </c>
      <c r="K309" t="s">
        <v>2403</v>
      </c>
      <c r="L309" t="s">
        <v>1459</v>
      </c>
      <c r="M309" t="s">
        <v>1459</v>
      </c>
      <c r="N309" t="s">
        <v>140</v>
      </c>
      <c r="O309" t="s">
        <v>117</v>
      </c>
      <c r="P309" s="4">
        <v>96950</v>
      </c>
      <c r="Q309" t="s">
        <v>118</v>
      </c>
      <c r="S309" s="5">
        <v>16702871135</v>
      </c>
      <c r="U309">
        <v>56132</v>
      </c>
      <c r="V309" t="s">
        <v>120</v>
      </c>
      <c r="X309" t="s">
        <v>3315</v>
      </c>
      <c r="Y309" t="s">
        <v>3316</v>
      </c>
      <c r="Z309" t="s">
        <v>3317</v>
      </c>
      <c r="AA309" t="s">
        <v>338</v>
      </c>
      <c r="AB309" t="s">
        <v>1459</v>
      </c>
      <c r="AC309" t="s">
        <v>3318</v>
      </c>
      <c r="AD309" t="s">
        <v>140</v>
      </c>
      <c r="AE309" t="s">
        <v>117</v>
      </c>
      <c r="AF309" s="4">
        <v>96950</v>
      </c>
      <c r="AG309" t="s">
        <v>118</v>
      </c>
      <c r="AI309" s="5">
        <v>16702871135</v>
      </c>
      <c r="AK309" t="s">
        <v>1046</v>
      </c>
      <c r="BC309" t="str">
        <f>"37-2011.00"</f>
        <v>37-2011.00</v>
      </c>
      <c r="BD309" t="s">
        <v>284</v>
      </c>
      <c r="BE309" t="s">
        <v>3319</v>
      </c>
      <c r="BF309" t="s">
        <v>1671</v>
      </c>
      <c r="BG309">
        <v>2</v>
      </c>
      <c r="BH309">
        <v>2</v>
      </c>
      <c r="BI309" s="1">
        <v>44531</v>
      </c>
      <c r="BJ309" s="1">
        <v>44895</v>
      </c>
      <c r="BK309" s="1">
        <v>44531</v>
      </c>
      <c r="BL309" s="1">
        <v>44895</v>
      </c>
      <c r="BM309">
        <v>35</v>
      </c>
      <c r="BN309">
        <v>0</v>
      </c>
      <c r="BO309">
        <v>7</v>
      </c>
      <c r="BP309">
        <v>7</v>
      </c>
      <c r="BQ309">
        <v>7</v>
      </c>
      <c r="BR309">
        <v>7</v>
      </c>
      <c r="BS309">
        <v>7</v>
      </c>
      <c r="BT309">
        <v>0</v>
      </c>
      <c r="BU309" t="str">
        <f>"8:00 AM"</f>
        <v>8:00 AM</v>
      </c>
      <c r="BV309" t="str">
        <f>"4:00 PM"</f>
        <v>4:00 PM</v>
      </c>
      <c r="BW309" t="s">
        <v>150</v>
      </c>
      <c r="BX309">
        <v>0</v>
      </c>
      <c r="BY309">
        <v>12</v>
      </c>
      <c r="BZ309" t="s">
        <v>111</v>
      </c>
      <c r="CB309" t="s">
        <v>3320</v>
      </c>
      <c r="CC309" t="s">
        <v>3321</v>
      </c>
      <c r="CD309" t="s">
        <v>1459</v>
      </c>
      <c r="CE309" t="s">
        <v>140</v>
      </c>
      <c r="CF309" t="s">
        <v>117</v>
      </c>
      <c r="CG309" s="4">
        <v>96950</v>
      </c>
      <c r="CH309" s="3">
        <v>7.93</v>
      </c>
      <c r="CI309" s="3">
        <v>7.93</v>
      </c>
      <c r="CJ309" s="3">
        <v>11.89</v>
      </c>
      <c r="CK309" s="3">
        <v>11.89</v>
      </c>
      <c r="CL309" t="s">
        <v>131</v>
      </c>
      <c r="CM309" t="s">
        <v>1053</v>
      </c>
      <c r="CN309" t="s">
        <v>132</v>
      </c>
      <c r="CP309" t="s">
        <v>111</v>
      </c>
      <c r="CQ309" t="s">
        <v>133</v>
      </c>
      <c r="CR309" t="s">
        <v>133</v>
      </c>
      <c r="CS309" t="s">
        <v>133</v>
      </c>
      <c r="CT309" t="s">
        <v>134</v>
      </c>
      <c r="CU309" t="s">
        <v>133</v>
      </c>
      <c r="CV309" t="s">
        <v>134</v>
      </c>
      <c r="CW309" t="s">
        <v>3090</v>
      </c>
      <c r="CX309" s="5">
        <v>16707837461</v>
      </c>
      <c r="CY309" t="s">
        <v>1046</v>
      </c>
      <c r="CZ309" t="s">
        <v>259</v>
      </c>
      <c r="DA309" t="s">
        <v>133</v>
      </c>
      <c r="DB309" t="s">
        <v>111</v>
      </c>
    </row>
    <row r="310" spans="1:111" ht="15" customHeight="1" x14ac:dyDescent="0.35">
      <c r="A310" t="s">
        <v>1823</v>
      </c>
      <c r="B310" t="s">
        <v>159</v>
      </c>
      <c r="C310" s="1">
        <v>44439.771703240738</v>
      </c>
      <c r="D310" s="1">
        <v>44519</v>
      </c>
      <c r="E310" t="s">
        <v>199</v>
      </c>
      <c r="F310" s="1">
        <v>44468.833333333336</v>
      </c>
      <c r="G310" t="s">
        <v>111</v>
      </c>
      <c r="H310" t="s">
        <v>111</v>
      </c>
      <c r="I310" t="s">
        <v>111</v>
      </c>
      <c r="J310" t="s">
        <v>1824</v>
      </c>
      <c r="K310" t="s">
        <v>1825</v>
      </c>
      <c r="L310" t="s">
        <v>1826</v>
      </c>
      <c r="M310" t="s">
        <v>1827</v>
      </c>
      <c r="N310" t="s">
        <v>257</v>
      </c>
      <c r="O310" t="s">
        <v>117</v>
      </c>
      <c r="P310" s="4">
        <v>96952</v>
      </c>
      <c r="Q310" t="s">
        <v>118</v>
      </c>
      <c r="S310" s="5">
        <v>16704338141</v>
      </c>
      <c r="U310">
        <v>72251</v>
      </c>
      <c r="V310" t="s">
        <v>120</v>
      </c>
      <c r="X310" t="s">
        <v>1828</v>
      </c>
      <c r="Y310" t="s">
        <v>1829</v>
      </c>
      <c r="Z310" t="s">
        <v>1830</v>
      </c>
      <c r="AA310" t="s">
        <v>459</v>
      </c>
      <c r="AB310" t="s">
        <v>1826</v>
      </c>
      <c r="AC310" t="s">
        <v>1831</v>
      </c>
      <c r="AD310" t="s">
        <v>257</v>
      </c>
      <c r="AE310" t="s">
        <v>117</v>
      </c>
      <c r="AF310" s="4">
        <v>96952</v>
      </c>
      <c r="AG310" t="s">
        <v>118</v>
      </c>
      <c r="AI310" s="5">
        <v>16702874181</v>
      </c>
      <c r="AK310" t="s">
        <v>1832</v>
      </c>
      <c r="BC310" t="str">
        <f>"35-3022.01"</f>
        <v>35-3022.01</v>
      </c>
      <c r="BD310" t="s">
        <v>1833</v>
      </c>
      <c r="BE310" t="s">
        <v>1834</v>
      </c>
      <c r="BF310" t="s">
        <v>1835</v>
      </c>
      <c r="BG310">
        <v>1</v>
      </c>
      <c r="BI310" s="1">
        <v>44470</v>
      </c>
      <c r="BJ310" s="1">
        <v>44834</v>
      </c>
      <c r="BM310">
        <v>40</v>
      </c>
      <c r="BN310">
        <v>7</v>
      </c>
      <c r="BO310">
        <v>7</v>
      </c>
      <c r="BP310">
        <v>6</v>
      </c>
      <c r="BQ310">
        <v>6</v>
      </c>
      <c r="BR310">
        <v>7</v>
      </c>
      <c r="BS310">
        <v>7</v>
      </c>
      <c r="BT310">
        <v>0</v>
      </c>
      <c r="BU310" t="str">
        <f>"1:30 PM"</f>
        <v>1:30 PM</v>
      </c>
      <c r="BV310" t="str">
        <f>"8:30 PM"</f>
        <v>8:30 PM</v>
      </c>
      <c r="BW310" t="s">
        <v>153</v>
      </c>
      <c r="BX310">
        <v>0</v>
      </c>
      <c r="BY310">
        <v>3</v>
      </c>
      <c r="BZ310" t="s">
        <v>111</v>
      </c>
      <c r="CB310" t="s">
        <v>134</v>
      </c>
      <c r="CC310" t="s">
        <v>1826</v>
      </c>
      <c r="CD310" t="s">
        <v>1831</v>
      </c>
      <c r="CE310" t="s">
        <v>257</v>
      </c>
      <c r="CF310" t="s">
        <v>117</v>
      </c>
      <c r="CG310" s="4">
        <v>96952</v>
      </c>
      <c r="CH310" s="3">
        <v>7.5</v>
      </c>
      <c r="CJ310" s="3">
        <v>11.25</v>
      </c>
      <c r="CL310" t="s">
        <v>131</v>
      </c>
      <c r="CM310" t="s">
        <v>119</v>
      </c>
      <c r="CN310" t="s">
        <v>132</v>
      </c>
      <c r="CP310" t="s">
        <v>111</v>
      </c>
      <c r="CQ310" t="s">
        <v>133</v>
      </c>
      <c r="CR310" t="s">
        <v>111</v>
      </c>
      <c r="CS310" t="s">
        <v>133</v>
      </c>
      <c r="CT310" t="s">
        <v>134</v>
      </c>
      <c r="CU310" t="s">
        <v>133</v>
      </c>
      <c r="CV310" t="s">
        <v>134</v>
      </c>
      <c r="CW310" t="s">
        <v>542</v>
      </c>
      <c r="CX310" s="5">
        <v>16704338141</v>
      </c>
      <c r="CY310" t="s">
        <v>1832</v>
      </c>
      <c r="CZ310" t="s">
        <v>134</v>
      </c>
      <c r="DA310" t="s">
        <v>133</v>
      </c>
      <c r="DB310" t="s">
        <v>111</v>
      </c>
    </row>
    <row r="311" spans="1:111" ht="15" customHeight="1" x14ac:dyDescent="0.35">
      <c r="A311" t="s">
        <v>1656</v>
      </c>
      <c r="B311" t="s">
        <v>159</v>
      </c>
      <c r="C311" s="1">
        <v>44441.022721527777</v>
      </c>
      <c r="D311" s="1">
        <v>44519</v>
      </c>
      <c r="E311" t="s">
        <v>110</v>
      </c>
      <c r="G311" t="s">
        <v>111</v>
      </c>
      <c r="H311" t="s">
        <v>111</v>
      </c>
      <c r="I311" t="s">
        <v>111</v>
      </c>
      <c r="J311" t="s">
        <v>1657</v>
      </c>
      <c r="L311" t="s">
        <v>1658</v>
      </c>
      <c r="M311" t="s">
        <v>1659</v>
      </c>
      <c r="N311" t="s">
        <v>140</v>
      </c>
      <c r="O311" t="s">
        <v>117</v>
      </c>
      <c r="P311" s="4">
        <v>96950</v>
      </c>
      <c r="Q311" t="s">
        <v>118</v>
      </c>
      <c r="S311" s="5">
        <v>16709890608</v>
      </c>
      <c r="T311">
        <v>0</v>
      </c>
      <c r="U311">
        <v>56172</v>
      </c>
      <c r="V311" t="s">
        <v>120</v>
      </c>
      <c r="X311" t="s">
        <v>1660</v>
      </c>
      <c r="Y311" t="s">
        <v>1661</v>
      </c>
      <c r="AA311" t="s">
        <v>168</v>
      </c>
      <c r="AB311" t="s">
        <v>1662</v>
      </c>
      <c r="AC311" t="s">
        <v>1663</v>
      </c>
      <c r="AD311" t="s">
        <v>140</v>
      </c>
      <c r="AE311" t="s">
        <v>117</v>
      </c>
      <c r="AF311" s="4">
        <v>96950</v>
      </c>
      <c r="AG311" t="s">
        <v>118</v>
      </c>
      <c r="AI311" s="5">
        <v>16709890608</v>
      </c>
      <c r="AJ311">
        <v>0</v>
      </c>
      <c r="AK311" t="s">
        <v>1664</v>
      </c>
      <c r="BC311" t="str">
        <f>"37-2011.00"</f>
        <v>37-2011.00</v>
      </c>
      <c r="BD311" t="s">
        <v>284</v>
      </c>
      <c r="BE311" t="s">
        <v>1665</v>
      </c>
      <c r="BF311" t="s">
        <v>1666</v>
      </c>
      <c r="BG311">
        <v>2</v>
      </c>
      <c r="BI311" s="1">
        <v>44470</v>
      </c>
      <c r="BJ311" s="1">
        <v>44834</v>
      </c>
      <c r="BM311">
        <v>40</v>
      </c>
      <c r="BN311">
        <v>0</v>
      </c>
      <c r="BO311">
        <v>8</v>
      </c>
      <c r="BP311">
        <v>8</v>
      </c>
      <c r="BQ311">
        <v>8</v>
      </c>
      <c r="BR311">
        <v>8</v>
      </c>
      <c r="BS311">
        <v>8</v>
      </c>
      <c r="BT311">
        <v>0</v>
      </c>
      <c r="BU311" t="str">
        <f>"8:00 AM"</f>
        <v>8:00 AM</v>
      </c>
      <c r="BV311" t="str">
        <f>"5:00 PM"</f>
        <v>5:00 PM</v>
      </c>
      <c r="BW311" t="s">
        <v>150</v>
      </c>
      <c r="BX311">
        <v>0</v>
      </c>
      <c r="BY311">
        <v>12</v>
      </c>
      <c r="BZ311" t="s">
        <v>111</v>
      </c>
      <c r="CB311" t="s">
        <v>1667</v>
      </c>
      <c r="CC311" t="s">
        <v>1662</v>
      </c>
      <c r="CD311" t="s">
        <v>1659</v>
      </c>
      <c r="CE311" t="s">
        <v>140</v>
      </c>
      <c r="CF311" t="s">
        <v>117</v>
      </c>
      <c r="CG311" s="4">
        <v>96950</v>
      </c>
      <c r="CH311" s="3">
        <v>7.93</v>
      </c>
      <c r="CI311" s="3">
        <v>7.93</v>
      </c>
      <c r="CJ311" s="3">
        <v>11.9</v>
      </c>
      <c r="CK311" s="3">
        <v>11.9</v>
      </c>
      <c r="CL311" t="s">
        <v>131</v>
      </c>
      <c r="CM311" t="s">
        <v>134</v>
      </c>
      <c r="CN311" t="s">
        <v>132</v>
      </c>
      <c r="CP311" t="s">
        <v>111</v>
      </c>
      <c r="CQ311" t="s">
        <v>133</v>
      </c>
      <c r="CR311" t="s">
        <v>111</v>
      </c>
      <c r="CS311" t="s">
        <v>133</v>
      </c>
      <c r="CT311" t="s">
        <v>134</v>
      </c>
      <c r="CU311" t="s">
        <v>133</v>
      </c>
      <c r="CV311" t="s">
        <v>134</v>
      </c>
      <c r="CW311" t="s">
        <v>134</v>
      </c>
      <c r="CX311" s="5">
        <v>16709890608</v>
      </c>
      <c r="CY311" t="s">
        <v>1664</v>
      </c>
      <c r="CZ311" t="s">
        <v>134</v>
      </c>
      <c r="DA311" t="s">
        <v>133</v>
      </c>
      <c r="DB311" t="s">
        <v>111</v>
      </c>
      <c r="DC311" t="s">
        <v>1660</v>
      </c>
      <c r="DD311" t="s">
        <v>1661</v>
      </c>
      <c r="DF311" t="s">
        <v>1668</v>
      </c>
      <c r="DG311" t="s">
        <v>1664</v>
      </c>
    </row>
    <row r="312" spans="1:111" ht="15" customHeight="1" x14ac:dyDescent="0.35">
      <c r="A312" t="s">
        <v>3923</v>
      </c>
      <c r="B312" t="s">
        <v>159</v>
      </c>
      <c r="C312" s="1">
        <v>44455.301520486108</v>
      </c>
      <c r="D312" s="1">
        <v>44519</v>
      </c>
      <c r="E312" t="s">
        <v>110</v>
      </c>
      <c r="G312" t="s">
        <v>111</v>
      </c>
      <c r="H312" t="s">
        <v>111</v>
      </c>
      <c r="I312" t="s">
        <v>111</v>
      </c>
      <c r="J312" t="s">
        <v>2156</v>
      </c>
      <c r="K312" t="s">
        <v>1276</v>
      </c>
      <c r="L312" t="s">
        <v>1277</v>
      </c>
      <c r="M312" t="s">
        <v>1278</v>
      </c>
      <c r="N312" t="s">
        <v>140</v>
      </c>
      <c r="O312" t="s">
        <v>117</v>
      </c>
      <c r="P312" s="4">
        <v>96950</v>
      </c>
      <c r="Q312" t="s">
        <v>118</v>
      </c>
      <c r="R312" t="s">
        <v>134</v>
      </c>
      <c r="S312" s="5">
        <v>16702339875</v>
      </c>
      <c r="U312">
        <v>453110</v>
      </c>
      <c r="V312" t="s">
        <v>120</v>
      </c>
      <c r="X312" t="s">
        <v>1279</v>
      </c>
      <c r="Y312" t="s">
        <v>1280</v>
      </c>
      <c r="Z312" t="s">
        <v>1281</v>
      </c>
      <c r="AA312" t="s">
        <v>168</v>
      </c>
      <c r="AB312" t="s">
        <v>1277</v>
      </c>
      <c r="AC312" t="s">
        <v>1278</v>
      </c>
      <c r="AD312" t="s">
        <v>140</v>
      </c>
      <c r="AE312" t="s">
        <v>117</v>
      </c>
      <c r="AF312" s="4">
        <v>96950</v>
      </c>
      <c r="AG312" t="s">
        <v>118</v>
      </c>
      <c r="AH312" t="s">
        <v>134</v>
      </c>
      <c r="AI312" s="5">
        <v>16702339875</v>
      </c>
      <c r="AK312" t="s">
        <v>1284</v>
      </c>
      <c r="BC312" t="str">
        <f>"27-1023.00"</f>
        <v>27-1023.00</v>
      </c>
      <c r="BD312" t="s">
        <v>741</v>
      </c>
      <c r="BE312" t="s">
        <v>2157</v>
      </c>
      <c r="BF312" t="s">
        <v>2158</v>
      </c>
      <c r="BG312">
        <v>2</v>
      </c>
      <c r="BI312" s="1">
        <v>44480</v>
      </c>
      <c r="BJ312" s="1">
        <v>44844</v>
      </c>
      <c r="BM312">
        <v>40</v>
      </c>
      <c r="BN312">
        <v>0</v>
      </c>
      <c r="BO312">
        <v>8</v>
      </c>
      <c r="BP312">
        <v>8</v>
      </c>
      <c r="BQ312">
        <v>8</v>
      </c>
      <c r="BR312">
        <v>8</v>
      </c>
      <c r="BS312">
        <v>8</v>
      </c>
      <c r="BT312">
        <v>0</v>
      </c>
      <c r="BU312" t="str">
        <f>"8:00 AM"</f>
        <v>8:00 AM</v>
      </c>
      <c r="BV312" t="str">
        <f>"5:00 PM"</f>
        <v>5:00 PM</v>
      </c>
      <c r="BW312" t="s">
        <v>153</v>
      </c>
      <c r="BX312">
        <v>0</v>
      </c>
      <c r="BY312">
        <v>6</v>
      </c>
      <c r="BZ312" t="s">
        <v>111</v>
      </c>
      <c r="CB312" t="s">
        <v>2159</v>
      </c>
      <c r="CC312" t="s">
        <v>1278</v>
      </c>
      <c r="CE312" t="s">
        <v>140</v>
      </c>
      <c r="CF312" t="s">
        <v>117</v>
      </c>
      <c r="CG312" s="4">
        <v>96950</v>
      </c>
      <c r="CH312" s="3">
        <v>9.18</v>
      </c>
      <c r="CI312" s="3">
        <v>9.18</v>
      </c>
      <c r="CJ312" s="3">
        <v>13.77</v>
      </c>
      <c r="CK312" s="3">
        <v>13.77</v>
      </c>
      <c r="CL312" t="s">
        <v>131</v>
      </c>
      <c r="CM312" t="s">
        <v>134</v>
      </c>
      <c r="CN312" t="s">
        <v>132</v>
      </c>
      <c r="CP312" t="s">
        <v>111</v>
      </c>
      <c r="CQ312" t="s">
        <v>133</v>
      </c>
      <c r="CR312" t="s">
        <v>111</v>
      </c>
      <c r="CS312" t="s">
        <v>133</v>
      </c>
      <c r="CT312" t="s">
        <v>134</v>
      </c>
      <c r="CU312" t="s">
        <v>133</v>
      </c>
      <c r="CV312" t="s">
        <v>134</v>
      </c>
      <c r="CW312" t="s">
        <v>134</v>
      </c>
      <c r="CX312" s="5">
        <v>16702339875</v>
      </c>
      <c r="CY312" t="s">
        <v>1289</v>
      </c>
      <c r="CZ312" t="s">
        <v>134</v>
      </c>
      <c r="DA312" t="s">
        <v>133</v>
      </c>
      <c r="DB312" t="s">
        <v>111</v>
      </c>
    </row>
    <row r="313" spans="1:111" ht="15" customHeight="1" x14ac:dyDescent="0.35">
      <c r="A313" t="s">
        <v>3553</v>
      </c>
      <c r="B313" t="s">
        <v>159</v>
      </c>
      <c r="C313" s="1">
        <v>44456.178882754626</v>
      </c>
      <c r="D313" s="1">
        <v>44519</v>
      </c>
      <c r="E313" t="s">
        <v>110</v>
      </c>
      <c r="G313" t="s">
        <v>111</v>
      </c>
      <c r="H313" t="s">
        <v>111</v>
      </c>
      <c r="I313" t="s">
        <v>111</v>
      </c>
      <c r="J313" t="s">
        <v>3554</v>
      </c>
      <c r="L313" t="s">
        <v>432</v>
      </c>
      <c r="M313" t="s">
        <v>3555</v>
      </c>
      <c r="N313" t="s">
        <v>140</v>
      </c>
      <c r="O313" t="s">
        <v>117</v>
      </c>
      <c r="P313" s="4">
        <v>96950</v>
      </c>
      <c r="Q313" t="s">
        <v>118</v>
      </c>
      <c r="R313" t="s">
        <v>382</v>
      </c>
      <c r="S313" s="5">
        <v>16702346617</v>
      </c>
      <c r="U313">
        <v>488510</v>
      </c>
      <c r="V313" t="s">
        <v>120</v>
      </c>
      <c r="X313" t="s">
        <v>335</v>
      </c>
      <c r="Y313" t="s">
        <v>592</v>
      </c>
      <c r="Z313" t="s">
        <v>593</v>
      </c>
      <c r="AA313" t="s">
        <v>168</v>
      </c>
      <c r="AB313" t="s">
        <v>432</v>
      </c>
      <c r="AC313" t="s">
        <v>3555</v>
      </c>
      <c r="AD313" t="s">
        <v>140</v>
      </c>
      <c r="AE313" t="s">
        <v>117</v>
      </c>
      <c r="AF313" s="4">
        <v>96950</v>
      </c>
      <c r="AG313" t="s">
        <v>118</v>
      </c>
      <c r="AH313" t="s">
        <v>382</v>
      </c>
      <c r="AI313" s="5">
        <v>16702346617</v>
      </c>
      <c r="AK313" t="s">
        <v>594</v>
      </c>
      <c r="BC313" t="str">
        <f>"53-3032.00"</f>
        <v>53-3032.00</v>
      </c>
      <c r="BD313" t="s">
        <v>1201</v>
      </c>
      <c r="BE313" t="s">
        <v>3556</v>
      </c>
      <c r="BF313" t="s">
        <v>3557</v>
      </c>
      <c r="BG313">
        <v>1</v>
      </c>
      <c r="BI313" s="1">
        <v>44470</v>
      </c>
      <c r="BJ313" s="1">
        <v>44834</v>
      </c>
      <c r="BM313">
        <v>35</v>
      </c>
      <c r="BN313">
        <v>0</v>
      </c>
      <c r="BO313">
        <v>7</v>
      </c>
      <c r="BP313">
        <v>7</v>
      </c>
      <c r="BQ313">
        <v>7</v>
      </c>
      <c r="BR313">
        <v>7</v>
      </c>
      <c r="BS313">
        <v>7</v>
      </c>
      <c r="BT313">
        <v>0</v>
      </c>
      <c r="BU313" t="str">
        <f>"8:00 AM"</f>
        <v>8:00 AM</v>
      </c>
      <c r="BV313" t="str">
        <f>"4:00 PM"</f>
        <v>4:00 PM</v>
      </c>
      <c r="BW313" t="s">
        <v>153</v>
      </c>
      <c r="BX313">
        <v>0</v>
      </c>
      <c r="BY313">
        <v>12</v>
      </c>
      <c r="BZ313" t="s">
        <v>111</v>
      </c>
      <c r="CB313" t="s">
        <v>3558</v>
      </c>
      <c r="CC313" t="s">
        <v>432</v>
      </c>
      <c r="CD313" t="s">
        <v>3555</v>
      </c>
      <c r="CE313" t="s">
        <v>140</v>
      </c>
      <c r="CF313" t="s">
        <v>117</v>
      </c>
      <c r="CG313" s="4">
        <v>96950</v>
      </c>
      <c r="CH313" s="3">
        <v>9.0500000000000007</v>
      </c>
      <c r="CI313" s="3">
        <v>9.0500000000000007</v>
      </c>
      <c r="CJ313" s="3">
        <v>13.58</v>
      </c>
      <c r="CK313" s="3">
        <v>13.58</v>
      </c>
      <c r="CL313" t="s">
        <v>131</v>
      </c>
      <c r="CN313" t="s">
        <v>132</v>
      </c>
      <c r="CP313" t="s">
        <v>133</v>
      </c>
      <c r="CQ313" t="s">
        <v>133</v>
      </c>
      <c r="CR313" t="s">
        <v>133</v>
      </c>
      <c r="CS313" t="s">
        <v>133</v>
      </c>
      <c r="CT313" t="s">
        <v>133</v>
      </c>
      <c r="CU313" t="s">
        <v>133</v>
      </c>
      <c r="CV313" t="s">
        <v>133</v>
      </c>
      <c r="CW313" t="s">
        <v>3559</v>
      </c>
      <c r="CX313" s="5">
        <v>16702346617</v>
      </c>
      <c r="CY313" t="s">
        <v>594</v>
      </c>
      <c r="CZ313" t="s">
        <v>134</v>
      </c>
      <c r="DA313" t="s">
        <v>133</v>
      </c>
      <c r="DB313" t="s">
        <v>111</v>
      </c>
    </row>
    <row r="314" spans="1:111" ht="15" customHeight="1" x14ac:dyDescent="0.35">
      <c r="A314" t="s">
        <v>308</v>
      </c>
      <c r="B314" t="s">
        <v>159</v>
      </c>
      <c r="C314" s="1">
        <v>44466.819561458331</v>
      </c>
      <c r="D314" s="1">
        <v>44519</v>
      </c>
      <c r="E314" t="s">
        <v>110</v>
      </c>
      <c r="G314" t="s">
        <v>111</v>
      </c>
      <c r="H314" t="s">
        <v>111</v>
      </c>
      <c r="I314" t="s">
        <v>111</v>
      </c>
      <c r="J314" t="s">
        <v>309</v>
      </c>
      <c r="K314" t="s">
        <v>310</v>
      </c>
      <c r="L314" t="s">
        <v>311</v>
      </c>
      <c r="M314" t="s">
        <v>312</v>
      </c>
      <c r="N314" t="s">
        <v>140</v>
      </c>
      <c r="O314" t="s">
        <v>117</v>
      </c>
      <c r="P314" s="4">
        <v>96950</v>
      </c>
      <c r="Q314" t="s">
        <v>118</v>
      </c>
      <c r="S314" s="5">
        <v>16702348011</v>
      </c>
      <c r="U314">
        <v>45221</v>
      </c>
      <c r="V314" t="s">
        <v>120</v>
      </c>
      <c r="X314" t="s">
        <v>313</v>
      </c>
      <c r="Y314" t="s">
        <v>314</v>
      </c>
      <c r="AA314" t="s">
        <v>168</v>
      </c>
      <c r="AB314" t="s">
        <v>311</v>
      </c>
      <c r="AD314" t="s">
        <v>140</v>
      </c>
      <c r="AE314" t="s">
        <v>117</v>
      </c>
      <c r="AF314" s="4">
        <v>96950</v>
      </c>
      <c r="AG314" t="s">
        <v>118</v>
      </c>
      <c r="AI314" s="5">
        <v>16702348011</v>
      </c>
      <c r="AK314" t="s">
        <v>315</v>
      </c>
      <c r="BC314" t="str">
        <f>"41-2011.00"</f>
        <v>41-2011.00</v>
      </c>
      <c r="BD314" t="s">
        <v>316</v>
      </c>
      <c r="BE314" t="s">
        <v>317</v>
      </c>
      <c r="BF314" t="s">
        <v>318</v>
      </c>
      <c r="BG314">
        <v>6</v>
      </c>
      <c r="BI314" s="1">
        <v>44470</v>
      </c>
      <c r="BJ314" s="1">
        <v>44834</v>
      </c>
      <c r="BM314">
        <v>35</v>
      </c>
      <c r="BN314">
        <v>5</v>
      </c>
      <c r="BO314">
        <v>5</v>
      </c>
      <c r="BP314">
        <v>5</v>
      </c>
      <c r="BQ314">
        <v>5</v>
      </c>
      <c r="BR314">
        <v>5</v>
      </c>
      <c r="BS314">
        <v>5</v>
      </c>
      <c r="BT314">
        <v>5</v>
      </c>
      <c r="BU314" t="str">
        <f>"9:00 AM"</f>
        <v>9:00 AM</v>
      </c>
      <c r="BV314" t="str">
        <f>"3:00 PM"</f>
        <v>3:00 PM</v>
      </c>
      <c r="BW314" t="s">
        <v>150</v>
      </c>
      <c r="BX314">
        <v>0</v>
      </c>
      <c r="BY314">
        <v>12</v>
      </c>
      <c r="BZ314" t="s">
        <v>111</v>
      </c>
      <c r="CB314" t="s">
        <v>319</v>
      </c>
      <c r="CC314" t="s">
        <v>320</v>
      </c>
      <c r="CE314" t="s">
        <v>115</v>
      </c>
      <c r="CF314" t="s">
        <v>117</v>
      </c>
      <c r="CG314" s="4">
        <v>96950</v>
      </c>
      <c r="CH314" s="3">
        <v>7.79</v>
      </c>
      <c r="CI314" s="3">
        <v>7.79</v>
      </c>
      <c r="CJ314" s="3">
        <v>11.69</v>
      </c>
      <c r="CK314" s="3">
        <v>11.69</v>
      </c>
      <c r="CL314" t="s">
        <v>131</v>
      </c>
      <c r="CM314" t="s">
        <v>134</v>
      </c>
      <c r="CN314" t="s">
        <v>132</v>
      </c>
      <c r="CP314" t="s">
        <v>111</v>
      </c>
      <c r="CQ314" t="s">
        <v>133</v>
      </c>
      <c r="CR314" t="s">
        <v>111</v>
      </c>
      <c r="CS314" t="s">
        <v>133</v>
      </c>
      <c r="CT314" t="s">
        <v>134</v>
      </c>
      <c r="CU314" t="s">
        <v>133</v>
      </c>
      <c r="CV314" t="s">
        <v>134</v>
      </c>
      <c r="CW314" t="s">
        <v>321</v>
      </c>
      <c r="CX314" s="5">
        <v>16702348011</v>
      </c>
      <c r="CY314" t="s">
        <v>315</v>
      </c>
      <c r="CZ314" t="s">
        <v>134</v>
      </c>
      <c r="DA314" t="s">
        <v>133</v>
      </c>
      <c r="DB314" t="s">
        <v>111</v>
      </c>
    </row>
    <row r="315" spans="1:111" ht="15" customHeight="1" x14ac:dyDescent="0.35">
      <c r="A315" t="s">
        <v>2224</v>
      </c>
      <c r="B315" t="s">
        <v>159</v>
      </c>
      <c r="C315" s="1">
        <v>44468.156698842591</v>
      </c>
      <c r="D315" s="1">
        <v>44519</v>
      </c>
      <c r="E315" t="s">
        <v>110</v>
      </c>
      <c r="G315" t="s">
        <v>111</v>
      </c>
      <c r="H315" t="s">
        <v>111</v>
      </c>
      <c r="I315" t="s">
        <v>111</v>
      </c>
      <c r="J315" t="s">
        <v>559</v>
      </c>
      <c r="K315" t="s">
        <v>560</v>
      </c>
      <c r="L315" t="s">
        <v>394</v>
      </c>
      <c r="M315" t="s">
        <v>702</v>
      </c>
      <c r="N315" t="s">
        <v>140</v>
      </c>
      <c r="O315" t="s">
        <v>117</v>
      </c>
      <c r="P315" s="4">
        <v>96950</v>
      </c>
      <c r="Q315" t="s">
        <v>118</v>
      </c>
      <c r="R315" t="s">
        <v>134</v>
      </c>
      <c r="S315" s="5">
        <v>16703236877</v>
      </c>
      <c r="U315">
        <v>62161</v>
      </c>
      <c r="V315" t="s">
        <v>120</v>
      </c>
      <c r="X315" t="s">
        <v>165</v>
      </c>
      <c r="Y315" t="s">
        <v>166</v>
      </c>
      <c r="Z315" t="s">
        <v>167</v>
      </c>
      <c r="AA315" t="s">
        <v>168</v>
      </c>
      <c r="AB315" t="s">
        <v>169</v>
      </c>
      <c r="AD315" t="s">
        <v>170</v>
      </c>
      <c r="AE315" t="s">
        <v>117</v>
      </c>
      <c r="AF315" s="4">
        <v>96931</v>
      </c>
      <c r="AG315" t="s">
        <v>118</v>
      </c>
      <c r="AH315" t="s">
        <v>134</v>
      </c>
      <c r="AI315" s="5">
        <v>16716498746</v>
      </c>
      <c r="AJ315">
        <v>203</v>
      </c>
      <c r="AK315" t="s">
        <v>172</v>
      </c>
      <c r="BC315" t="str">
        <f>"31-1011.00"</f>
        <v>31-1011.00</v>
      </c>
      <c r="BD315" t="s">
        <v>2022</v>
      </c>
      <c r="BE315" t="s">
        <v>2023</v>
      </c>
      <c r="BF315" t="s">
        <v>2024</v>
      </c>
      <c r="BG315">
        <v>6</v>
      </c>
      <c r="BI315" s="1">
        <v>44586</v>
      </c>
      <c r="BJ315" s="1">
        <v>44950</v>
      </c>
      <c r="BM315">
        <v>40</v>
      </c>
      <c r="BN315">
        <v>0</v>
      </c>
      <c r="BO315">
        <v>8</v>
      </c>
      <c r="BP315">
        <v>8</v>
      </c>
      <c r="BQ315">
        <v>8</v>
      </c>
      <c r="BR315">
        <v>8</v>
      </c>
      <c r="BS315">
        <v>5</v>
      </c>
      <c r="BT315">
        <v>3</v>
      </c>
      <c r="BU315" t="str">
        <f>"8:30 AM"</f>
        <v>8:30 AM</v>
      </c>
      <c r="BV315" t="str">
        <f>"5:30 PM"</f>
        <v>5:30 PM</v>
      </c>
      <c r="BW315" t="s">
        <v>150</v>
      </c>
      <c r="BX315">
        <v>0</v>
      </c>
      <c r="BY315">
        <v>6</v>
      </c>
      <c r="BZ315" t="s">
        <v>111</v>
      </c>
      <c r="CB315" t="s">
        <v>2025</v>
      </c>
      <c r="CC315" t="s">
        <v>162</v>
      </c>
      <c r="CD315" t="s">
        <v>702</v>
      </c>
      <c r="CE315" t="s">
        <v>140</v>
      </c>
      <c r="CF315" t="s">
        <v>117</v>
      </c>
      <c r="CG315" s="4">
        <v>96950</v>
      </c>
      <c r="CH315" s="3">
        <v>12.21</v>
      </c>
      <c r="CI315" s="3">
        <v>12.21</v>
      </c>
      <c r="CJ315" s="3">
        <v>18.32</v>
      </c>
      <c r="CK315" s="3">
        <v>18.32</v>
      </c>
      <c r="CL315" t="s">
        <v>131</v>
      </c>
      <c r="CN315" t="s">
        <v>132</v>
      </c>
      <c r="CP315" t="s">
        <v>111</v>
      </c>
      <c r="CQ315" t="s">
        <v>133</v>
      </c>
      <c r="CR315" t="s">
        <v>111</v>
      </c>
      <c r="CS315" t="s">
        <v>133</v>
      </c>
      <c r="CT315" t="s">
        <v>134</v>
      </c>
      <c r="CU315" t="s">
        <v>133</v>
      </c>
      <c r="CV315" t="s">
        <v>134</v>
      </c>
      <c r="CW315" t="s">
        <v>565</v>
      </c>
      <c r="CX315" s="5">
        <v>16703236877</v>
      </c>
      <c r="CY315" t="s">
        <v>178</v>
      </c>
      <c r="CZ315" t="s">
        <v>134</v>
      </c>
      <c r="DA315" t="s">
        <v>133</v>
      </c>
      <c r="DB315" t="s">
        <v>111</v>
      </c>
    </row>
    <row r="316" spans="1:111" ht="15" customHeight="1" x14ac:dyDescent="0.35">
      <c r="A316" t="s">
        <v>322</v>
      </c>
      <c r="B316" t="s">
        <v>159</v>
      </c>
      <c r="C316" s="1">
        <v>44497.380944444441</v>
      </c>
      <c r="D316" s="1">
        <v>44519</v>
      </c>
      <c r="E316" t="s">
        <v>110</v>
      </c>
      <c r="G316" t="s">
        <v>111</v>
      </c>
      <c r="H316" t="s">
        <v>111</v>
      </c>
      <c r="I316" t="s">
        <v>111</v>
      </c>
      <c r="J316" t="s">
        <v>323</v>
      </c>
      <c r="L316" t="s">
        <v>262</v>
      </c>
      <c r="M316" t="s">
        <v>263</v>
      </c>
      <c r="N316" t="s">
        <v>140</v>
      </c>
      <c r="O316" t="s">
        <v>117</v>
      </c>
      <c r="P316" s="4">
        <v>96950</v>
      </c>
      <c r="Q316" t="s">
        <v>118</v>
      </c>
      <c r="R316" t="s">
        <v>140</v>
      </c>
      <c r="S316" s="5">
        <v>16705887746</v>
      </c>
      <c r="T316">
        <v>0</v>
      </c>
      <c r="U316">
        <v>561720</v>
      </c>
      <c r="V316" t="s">
        <v>120</v>
      </c>
      <c r="X316" t="s">
        <v>264</v>
      </c>
      <c r="Y316" t="s">
        <v>265</v>
      </c>
      <c r="AA316" t="s">
        <v>324</v>
      </c>
      <c r="AB316" t="s">
        <v>325</v>
      </c>
      <c r="AC316" t="s">
        <v>267</v>
      </c>
      <c r="AD316" t="s">
        <v>140</v>
      </c>
      <c r="AE316" t="s">
        <v>117</v>
      </c>
      <c r="AF316" s="4">
        <v>96950</v>
      </c>
      <c r="AG316" t="s">
        <v>118</v>
      </c>
      <c r="AH316" t="s">
        <v>140</v>
      </c>
      <c r="AI316" s="5">
        <v>16717773710</v>
      </c>
      <c r="AJ316">
        <v>0</v>
      </c>
      <c r="AK316" t="s">
        <v>268</v>
      </c>
      <c r="BC316" t="str">
        <f>"37-2011.00"</f>
        <v>37-2011.00</v>
      </c>
      <c r="BD316" t="s">
        <v>284</v>
      </c>
      <c r="BE316" t="s">
        <v>326</v>
      </c>
      <c r="BF316" t="s">
        <v>327</v>
      </c>
      <c r="BG316">
        <v>2</v>
      </c>
      <c r="BI316" s="1">
        <v>44510</v>
      </c>
      <c r="BJ316" s="1">
        <v>45565</v>
      </c>
      <c r="BM316">
        <v>40</v>
      </c>
      <c r="BN316">
        <v>0</v>
      </c>
      <c r="BO316">
        <v>8</v>
      </c>
      <c r="BP316">
        <v>8</v>
      </c>
      <c r="BQ316">
        <v>8</v>
      </c>
      <c r="BR316">
        <v>8</v>
      </c>
      <c r="BS316">
        <v>8</v>
      </c>
      <c r="BT316">
        <v>0</v>
      </c>
      <c r="BU316" t="str">
        <f>"8:00 AM"</f>
        <v>8:00 AM</v>
      </c>
      <c r="BV316" t="str">
        <f>"5:00 PM"</f>
        <v>5:00 PM</v>
      </c>
      <c r="BW316" t="s">
        <v>150</v>
      </c>
      <c r="BX316">
        <v>0</v>
      </c>
      <c r="BY316">
        <v>3</v>
      </c>
      <c r="BZ316" t="s">
        <v>111</v>
      </c>
      <c r="CB316" t="s">
        <v>328</v>
      </c>
      <c r="CC316" t="s">
        <v>262</v>
      </c>
      <c r="CD316" t="s">
        <v>267</v>
      </c>
      <c r="CE316" t="s">
        <v>140</v>
      </c>
      <c r="CF316" t="s">
        <v>117</v>
      </c>
      <c r="CG316" s="4">
        <v>96950</v>
      </c>
      <c r="CH316" s="3">
        <v>7.93</v>
      </c>
      <c r="CI316" s="3">
        <v>7.93</v>
      </c>
      <c r="CJ316" s="3">
        <v>11.9</v>
      </c>
      <c r="CK316" s="3">
        <v>11.9</v>
      </c>
      <c r="CL316" t="s">
        <v>131</v>
      </c>
      <c r="CN316" t="s">
        <v>132</v>
      </c>
      <c r="CP316" t="s">
        <v>111</v>
      </c>
      <c r="CQ316" t="s">
        <v>133</v>
      </c>
      <c r="CR316" t="s">
        <v>133</v>
      </c>
      <c r="CS316" t="s">
        <v>133</v>
      </c>
      <c r="CT316" t="s">
        <v>134</v>
      </c>
      <c r="CU316" t="s">
        <v>133</v>
      </c>
      <c r="CV316" t="s">
        <v>134</v>
      </c>
      <c r="CW316" t="s">
        <v>329</v>
      </c>
      <c r="CX316" s="5">
        <v>16705887746</v>
      </c>
      <c r="CY316" t="s">
        <v>268</v>
      </c>
      <c r="CZ316" t="s">
        <v>247</v>
      </c>
      <c r="DA316" t="s">
        <v>133</v>
      </c>
      <c r="DB316" t="s">
        <v>111</v>
      </c>
    </row>
    <row r="317" spans="1:111" ht="15" customHeight="1" x14ac:dyDescent="0.35">
      <c r="A317" t="s">
        <v>3791</v>
      </c>
      <c r="B317" t="s">
        <v>159</v>
      </c>
      <c r="C317" s="1">
        <v>44501.012784375002</v>
      </c>
      <c r="D317" s="1">
        <v>44519</v>
      </c>
      <c r="E317" t="s">
        <v>110</v>
      </c>
      <c r="G317" t="s">
        <v>111</v>
      </c>
      <c r="H317" t="s">
        <v>111</v>
      </c>
      <c r="I317" t="s">
        <v>111</v>
      </c>
      <c r="J317" t="s">
        <v>1914</v>
      </c>
      <c r="K317" t="s">
        <v>1915</v>
      </c>
      <c r="L317" t="s">
        <v>1916</v>
      </c>
      <c r="N317" t="s">
        <v>140</v>
      </c>
      <c r="O317" t="s">
        <v>117</v>
      </c>
      <c r="P317" s="4">
        <v>96950</v>
      </c>
      <c r="Q317" t="s">
        <v>118</v>
      </c>
      <c r="S317" s="5">
        <v>16702358200</v>
      </c>
      <c r="U317">
        <v>445110</v>
      </c>
      <c r="V317" t="s">
        <v>120</v>
      </c>
      <c r="X317" t="s">
        <v>313</v>
      </c>
      <c r="Y317" t="s">
        <v>1917</v>
      </c>
      <c r="AA317" t="s">
        <v>168</v>
      </c>
      <c r="AB317" t="s">
        <v>1916</v>
      </c>
      <c r="AD317" t="s">
        <v>140</v>
      </c>
      <c r="AE317" t="s">
        <v>117</v>
      </c>
      <c r="AF317" s="4">
        <v>96950</v>
      </c>
      <c r="AG317" t="s">
        <v>118</v>
      </c>
      <c r="AI317" s="5">
        <v>16702358200</v>
      </c>
      <c r="AK317" t="s">
        <v>1918</v>
      </c>
      <c r="BC317" t="str">
        <f>"35-3021.00"</f>
        <v>35-3021.00</v>
      </c>
      <c r="BD317" t="s">
        <v>2386</v>
      </c>
      <c r="BE317" t="s">
        <v>3792</v>
      </c>
      <c r="BF317" t="s">
        <v>3793</v>
      </c>
      <c r="BG317">
        <v>1</v>
      </c>
      <c r="BI317" s="1">
        <v>44564</v>
      </c>
      <c r="BJ317" s="1">
        <v>44834</v>
      </c>
      <c r="BM317">
        <v>35</v>
      </c>
      <c r="BN317">
        <v>0</v>
      </c>
      <c r="BO317">
        <v>7</v>
      </c>
      <c r="BP317">
        <v>7</v>
      </c>
      <c r="BQ317">
        <v>7</v>
      </c>
      <c r="BR317">
        <v>7</v>
      </c>
      <c r="BS317">
        <v>7</v>
      </c>
      <c r="BT317">
        <v>0</v>
      </c>
      <c r="BU317" t="str">
        <f>"8:30 AM"</f>
        <v>8:30 AM</v>
      </c>
      <c r="BV317" t="str">
        <f>"4:00 PM"</f>
        <v>4:00 PM</v>
      </c>
      <c r="BW317" t="s">
        <v>150</v>
      </c>
      <c r="BX317">
        <v>0</v>
      </c>
      <c r="BY317">
        <v>6</v>
      </c>
      <c r="BZ317" t="s">
        <v>111</v>
      </c>
      <c r="CB317" t="s">
        <v>3794</v>
      </c>
      <c r="CC317" t="s">
        <v>1922</v>
      </c>
      <c r="CE317" t="s">
        <v>140</v>
      </c>
      <c r="CF317" t="s">
        <v>117</v>
      </c>
      <c r="CG317" s="4">
        <v>96950</v>
      </c>
      <c r="CH317" s="3">
        <v>7.5</v>
      </c>
      <c r="CI317" s="3">
        <v>7.5</v>
      </c>
      <c r="CJ317" s="3">
        <v>11.25</v>
      </c>
      <c r="CK317" s="3">
        <v>11.25</v>
      </c>
      <c r="CL317" t="s">
        <v>131</v>
      </c>
      <c r="CN317" t="s">
        <v>132</v>
      </c>
      <c r="CP317" t="s">
        <v>111</v>
      </c>
      <c r="CQ317" t="s">
        <v>133</v>
      </c>
      <c r="CR317" t="s">
        <v>111</v>
      </c>
      <c r="CS317" t="s">
        <v>111</v>
      </c>
      <c r="CT317" t="s">
        <v>134</v>
      </c>
      <c r="CU317" t="s">
        <v>133</v>
      </c>
      <c r="CV317" t="s">
        <v>134</v>
      </c>
      <c r="CW317" t="s">
        <v>1923</v>
      </c>
      <c r="CX317" s="5">
        <v>16702358200</v>
      </c>
      <c r="CY317" t="s">
        <v>1918</v>
      </c>
      <c r="CZ317" t="s">
        <v>134</v>
      </c>
      <c r="DA317" t="s">
        <v>133</v>
      </c>
      <c r="DB317" t="s">
        <v>111</v>
      </c>
      <c r="DC317" t="s">
        <v>1924</v>
      </c>
      <c r="DD317" t="s">
        <v>1925</v>
      </c>
      <c r="DE317" t="s">
        <v>111</v>
      </c>
      <c r="DF317" t="s">
        <v>1914</v>
      </c>
      <c r="DG317" t="s">
        <v>1918</v>
      </c>
    </row>
    <row r="318" spans="1:111" ht="15" customHeight="1" x14ac:dyDescent="0.35">
      <c r="A318" t="s">
        <v>1887</v>
      </c>
      <c r="B318" t="s">
        <v>109</v>
      </c>
      <c r="C318" s="1">
        <v>44462.887812384259</v>
      </c>
      <c r="D318" s="1">
        <v>44519</v>
      </c>
      <c r="E318" t="s">
        <v>110</v>
      </c>
      <c r="G318" t="s">
        <v>111</v>
      </c>
      <c r="H318" t="s">
        <v>111</v>
      </c>
      <c r="I318" t="s">
        <v>111</v>
      </c>
      <c r="J318" t="s">
        <v>1888</v>
      </c>
      <c r="K318" t="s">
        <v>1888</v>
      </c>
      <c r="L318" t="s">
        <v>1889</v>
      </c>
      <c r="M318" t="s">
        <v>1890</v>
      </c>
      <c r="N318" t="s">
        <v>1250</v>
      </c>
      <c r="O318" t="s">
        <v>117</v>
      </c>
      <c r="P318" s="4">
        <v>96951</v>
      </c>
      <c r="Q318" t="s">
        <v>118</v>
      </c>
      <c r="R318" t="s">
        <v>1891</v>
      </c>
      <c r="S318" s="5">
        <v>16705326225</v>
      </c>
      <c r="U318">
        <v>48851</v>
      </c>
      <c r="V318" t="s">
        <v>120</v>
      </c>
      <c r="X318" t="s">
        <v>1892</v>
      </c>
      <c r="Y318" t="s">
        <v>1893</v>
      </c>
      <c r="Z318" t="s">
        <v>1429</v>
      </c>
      <c r="AA318" t="s">
        <v>1894</v>
      </c>
      <c r="AB318" t="s">
        <v>1889</v>
      </c>
      <c r="AC318" t="s">
        <v>1890</v>
      </c>
      <c r="AD318" t="s">
        <v>1250</v>
      </c>
      <c r="AE318" t="s">
        <v>117</v>
      </c>
      <c r="AF318" s="4">
        <v>96951</v>
      </c>
      <c r="AG318" t="s">
        <v>118</v>
      </c>
      <c r="AH318" t="s">
        <v>1891</v>
      </c>
      <c r="AI318" s="5">
        <v>16705326225</v>
      </c>
      <c r="AK318" t="s">
        <v>1895</v>
      </c>
      <c r="BC318" t="str">
        <f>"43-5011.00"</f>
        <v>43-5011.00</v>
      </c>
      <c r="BD318" t="s">
        <v>595</v>
      </c>
      <c r="BE318" t="s">
        <v>1896</v>
      </c>
      <c r="BF318" t="s">
        <v>1897</v>
      </c>
      <c r="BG318">
        <v>1</v>
      </c>
      <c r="BI318" s="1">
        <v>44470</v>
      </c>
      <c r="BJ318" s="1">
        <v>44834</v>
      </c>
      <c r="BM318">
        <v>40</v>
      </c>
      <c r="BN318">
        <v>0</v>
      </c>
      <c r="BO318">
        <v>0</v>
      </c>
      <c r="BP318">
        <v>8</v>
      </c>
      <c r="BQ318">
        <v>8</v>
      </c>
      <c r="BR318">
        <v>8</v>
      </c>
      <c r="BS318">
        <v>8</v>
      </c>
      <c r="BT318">
        <v>8</v>
      </c>
      <c r="BU318" t="str">
        <f>"8:00 AM"</f>
        <v>8:00 AM</v>
      </c>
      <c r="BV318" t="str">
        <f>"5:00 PM"</f>
        <v>5:00 PM</v>
      </c>
      <c r="BW318" t="s">
        <v>150</v>
      </c>
      <c r="BX318">
        <v>0</v>
      </c>
      <c r="BY318">
        <v>3</v>
      </c>
      <c r="BZ318" t="s">
        <v>111</v>
      </c>
      <c r="CB318" t="s">
        <v>1898</v>
      </c>
      <c r="CC318" t="s">
        <v>1899</v>
      </c>
      <c r="CD318" t="s">
        <v>1900</v>
      </c>
      <c r="CE318" t="s">
        <v>1250</v>
      </c>
      <c r="CF318" t="s">
        <v>117</v>
      </c>
      <c r="CG318" s="4">
        <v>96951</v>
      </c>
      <c r="CH318" s="3">
        <v>8.5</v>
      </c>
      <c r="CI318" s="3">
        <v>8.5</v>
      </c>
      <c r="CJ318" s="3">
        <v>12.75</v>
      </c>
      <c r="CK318" s="3">
        <v>12.75</v>
      </c>
      <c r="CL318" t="s">
        <v>131</v>
      </c>
      <c r="CM318" t="s">
        <v>119</v>
      </c>
      <c r="CN318" t="s">
        <v>132</v>
      </c>
      <c r="CP318" t="s">
        <v>111</v>
      </c>
      <c r="CQ318" t="s">
        <v>133</v>
      </c>
      <c r="CR318" t="s">
        <v>111</v>
      </c>
      <c r="CS318" t="s">
        <v>133</v>
      </c>
      <c r="CT318" t="s">
        <v>134</v>
      </c>
      <c r="CU318" t="s">
        <v>133</v>
      </c>
      <c r="CV318" t="s">
        <v>134</v>
      </c>
      <c r="CW318" t="s">
        <v>1901</v>
      </c>
      <c r="CX318" s="5">
        <v>16705326225</v>
      </c>
      <c r="CY318" t="s">
        <v>1895</v>
      </c>
      <c r="CZ318" t="s">
        <v>247</v>
      </c>
      <c r="DA318" t="s">
        <v>133</v>
      </c>
      <c r="DB318" t="s">
        <v>111</v>
      </c>
    </row>
    <row r="319" spans="1:111" ht="15" customHeight="1" x14ac:dyDescent="0.35">
      <c r="A319" t="s">
        <v>3967</v>
      </c>
      <c r="B319" t="s">
        <v>137</v>
      </c>
      <c r="C319" s="1">
        <v>44456.126642824071</v>
      </c>
      <c r="D319" s="1">
        <v>44522</v>
      </c>
      <c r="E319" t="s">
        <v>199</v>
      </c>
      <c r="F319" s="1">
        <v>44560.791666666664</v>
      </c>
      <c r="G319" t="s">
        <v>111</v>
      </c>
      <c r="H319" t="s">
        <v>111</v>
      </c>
      <c r="I319" t="s">
        <v>111</v>
      </c>
      <c r="J319" t="s">
        <v>816</v>
      </c>
      <c r="K319" t="s">
        <v>817</v>
      </c>
      <c r="L319" t="s">
        <v>818</v>
      </c>
      <c r="N319" t="s">
        <v>115</v>
      </c>
      <c r="O319" t="s">
        <v>117</v>
      </c>
      <c r="P319" s="4">
        <v>96950</v>
      </c>
      <c r="Q319" t="s">
        <v>118</v>
      </c>
      <c r="S319" s="5">
        <v>16702336927</v>
      </c>
      <c r="U319">
        <v>236220</v>
      </c>
      <c r="V319" t="s">
        <v>120</v>
      </c>
      <c r="X319" t="s">
        <v>819</v>
      </c>
      <c r="Y319" t="s">
        <v>820</v>
      </c>
      <c r="Z319" t="s">
        <v>821</v>
      </c>
      <c r="AA319" t="s">
        <v>606</v>
      </c>
      <c r="AB319" t="s">
        <v>822</v>
      </c>
      <c r="AD319" t="s">
        <v>140</v>
      </c>
      <c r="AE319" t="s">
        <v>117</v>
      </c>
      <c r="AF319" s="4">
        <v>96950</v>
      </c>
      <c r="AG319" t="s">
        <v>118</v>
      </c>
      <c r="AI319" s="5">
        <v>16702336927</v>
      </c>
      <c r="AK319" t="s">
        <v>823</v>
      </c>
      <c r="BC319" t="str">
        <f>"17-3022.00"</f>
        <v>17-3022.00</v>
      </c>
      <c r="BD319" t="s">
        <v>406</v>
      </c>
      <c r="BE319" t="s">
        <v>824</v>
      </c>
      <c r="BF319" t="s">
        <v>825</v>
      </c>
      <c r="BG319">
        <v>1</v>
      </c>
      <c r="BH319">
        <v>1</v>
      </c>
      <c r="BI319" s="1">
        <v>44562</v>
      </c>
      <c r="BJ319" s="1">
        <v>44926</v>
      </c>
      <c r="BK319" s="1">
        <v>44562</v>
      </c>
      <c r="BL319" s="1">
        <v>44926</v>
      </c>
      <c r="BM319">
        <v>40</v>
      </c>
      <c r="BN319">
        <v>0</v>
      </c>
      <c r="BO319">
        <v>8</v>
      </c>
      <c r="BP319">
        <v>8</v>
      </c>
      <c r="BQ319">
        <v>8</v>
      </c>
      <c r="BR319">
        <v>8</v>
      </c>
      <c r="BS319">
        <v>8</v>
      </c>
      <c r="BT319">
        <v>0</v>
      </c>
      <c r="BU319" t="str">
        <f>"7:30 AM"</f>
        <v>7:30 AM</v>
      </c>
      <c r="BV319" t="str">
        <f>"4:30 PM"</f>
        <v>4:30 PM</v>
      </c>
      <c r="BW319" t="s">
        <v>129</v>
      </c>
      <c r="BX319">
        <v>0</v>
      </c>
      <c r="BY319">
        <v>24</v>
      </c>
      <c r="BZ319" t="s">
        <v>111</v>
      </c>
      <c r="CB319" s="2" t="s">
        <v>3968</v>
      </c>
      <c r="CC319" t="s">
        <v>818</v>
      </c>
      <c r="CE319" t="s">
        <v>115</v>
      </c>
      <c r="CF319" t="s">
        <v>117</v>
      </c>
      <c r="CG319" s="4">
        <v>96950</v>
      </c>
      <c r="CH319" s="3">
        <v>16.329999999999998</v>
      </c>
      <c r="CI319" s="3">
        <v>16.329999999999998</v>
      </c>
      <c r="CJ319" s="3">
        <v>0</v>
      </c>
      <c r="CK319" s="3">
        <v>0</v>
      </c>
      <c r="CL319" t="s">
        <v>131</v>
      </c>
      <c r="CN319" t="s">
        <v>132</v>
      </c>
      <c r="CP319" t="s">
        <v>111</v>
      </c>
      <c r="CQ319" t="s">
        <v>133</v>
      </c>
      <c r="CR319" t="s">
        <v>133</v>
      </c>
      <c r="CS319" t="s">
        <v>111</v>
      </c>
      <c r="CT319" t="s">
        <v>134</v>
      </c>
      <c r="CU319" t="s">
        <v>133</v>
      </c>
      <c r="CV319" t="s">
        <v>134</v>
      </c>
      <c r="CW319" t="s">
        <v>826</v>
      </c>
      <c r="CX319" s="5">
        <v>16702336927</v>
      </c>
      <c r="CY319" t="s">
        <v>823</v>
      </c>
      <c r="CZ319" t="s">
        <v>134</v>
      </c>
      <c r="DA319" t="s">
        <v>133</v>
      </c>
      <c r="DB319" t="s">
        <v>111</v>
      </c>
    </row>
    <row r="320" spans="1:111" ht="15" customHeight="1" x14ac:dyDescent="0.35">
      <c r="A320" t="s">
        <v>2992</v>
      </c>
      <c r="B320" t="s">
        <v>137</v>
      </c>
      <c r="C320" s="1">
        <v>44482.212874189812</v>
      </c>
      <c r="D320" s="1">
        <v>44522</v>
      </c>
      <c r="E320" t="s">
        <v>110</v>
      </c>
      <c r="G320" t="s">
        <v>133</v>
      </c>
      <c r="H320" t="s">
        <v>111</v>
      </c>
      <c r="I320" t="s">
        <v>111</v>
      </c>
      <c r="J320" t="s">
        <v>2482</v>
      </c>
      <c r="K320" t="s">
        <v>2483</v>
      </c>
      <c r="L320" t="s">
        <v>2484</v>
      </c>
      <c r="N320" t="s">
        <v>140</v>
      </c>
      <c r="O320" t="s">
        <v>117</v>
      </c>
      <c r="P320" s="4">
        <v>96950</v>
      </c>
      <c r="Q320" t="s">
        <v>118</v>
      </c>
      <c r="R320" t="s">
        <v>134</v>
      </c>
      <c r="S320" s="5">
        <v>16702867678</v>
      </c>
      <c r="U320">
        <v>812112</v>
      </c>
      <c r="V320" t="s">
        <v>120</v>
      </c>
      <c r="X320" t="s">
        <v>2485</v>
      </c>
      <c r="Y320" t="s">
        <v>2486</v>
      </c>
      <c r="Z320" t="s">
        <v>157</v>
      </c>
      <c r="AA320" t="s">
        <v>649</v>
      </c>
      <c r="AB320" t="s">
        <v>2484</v>
      </c>
      <c r="AD320" t="s">
        <v>140</v>
      </c>
      <c r="AE320" t="s">
        <v>117</v>
      </c>
      <c r="AF320" s="4">
        <v>96950</v>
      </c>
      <c r="AG320" t="s">
        <v>118</v>
      </c>
      <c r="AH320" t="s">
        <v>134</v>
      </c>
      <c r="AI320" s="5">
        <v>16702867678</v>
      </c>
      <c r="AK320" t="s">
        <v>2487</v>
      </c>
      <c r="BC320" t="str">
        <f>"39-5012.00"</f>
        <v>39-5012.00</v>
      </c>
      <c r="BD320" t="s">
        <v>539</v>
      </c>
      <c r="BE320" t="s">
        <v>2993</v>
      </c>
      <c r="BF320" t="s">
        <v>2994</v>
      </c>
      <c r="BG320">
        <v>2</v>
      </c>
      <c r="BH320">
        <v>2</v>
      </c>
      <c r="BI320" s="1">
        <v>44531</v>
      </c>
      <c r="BJ320" s="1">
        <v>44834</v>
      </c>
      <c r="BK320" s="1">
        <v>44531</v>
      </c>
      <c r="BL320" s="1">
        <v>44834</v>
      </c>
      <c r="BM320">
        <v>36</v>
      </c>
      <c r="BN320">
        <v>6</v>
      </c>
      <c r="BO320">
        <v>6</v>
      </c>
      <c r="BP320">
        <v>0</v>
      </c>
      <c r="BQ320">
        <v>6</v>
      </c>
      <c r="BR320">
        <v>6</v>
      </c>
      <c r="BS320">
        <v>6</v>
      </c>
      <c r="BT320">
        <v>6</v>
      </c>
      <c r="BU320" t="str">
        <f>"11:00 AM"</f>
        <v>11:00 AM</v>
      </c>
      <c r="BV320" t="str">
        <f>"6:00 PM"</f>
        <v>6:00 PM</v>
      </c>
      <c r="BW320" t="s">
        <v>153</v>
      </c>
      <c r="BX320">
        <v>0</v>
      </c>
      <c r="BY320">
        <v>6</v>
      </c>
      <c r="BZ320" t="s">
        <v>111</v>
      </c>
      <c r="CB320" t="s">
        <v>2995</v>
      </c>
      <c r="CC320" t="s">
        <v>2996</v>
      </c>
      <c r="CE320" t="s">
        <v>140</v>
      </c>
      <c r="CF320" t="s">
        <v>117</v>
      </c>
      <c r="CG320" s="4">
        <v>96950</v>
      </c>
      <c r="CH320" s="3">
        <v>7.52</v>
      </c>
      <c r="CI320" s="3">
        <v>7.52</v>
      </c>
      <c r="CJ320" s="3">
        <v>11.28</v>
      </c>
      <c r="CK320" s="3">
        <v>11.28</v>
      </c>
      <c r="CL320" t="s">
        <v>131</v>
      </c>
      <c r="CM320" t="s">
        <v>134</v>
      </c>
      <c r="CN320" t="s">
        <v>132</v>
      </c>
      <c r="CP320" t="s">
        <v>111</v>
      </c>
      <c r="CQ320" t="s">
        <v>133</v>
      </c>
      <c r="CR320" t="s">
        <v>133</v>
      </c>
      <c r="CS320" t="s">
        <v>133</v>
      </c>
      <c r="CT320" t="s">
        <v>134</v>
      </c>
      <c r="CU320" t="s">
        <v>133</v>
      </c>
      <c r="CV320" t="s">
        <v>134</v>
      </c>
      <c r="CW320" t="s">
        <v>542</v>
      </c>
      <c r="CX320" s="5">
        <v>16702867678</v>
      </c>
      <c r="CY320" t="s">
        <v>2487</v>
      </c>
      <c r="CZ320" t="s">
        <v>134</v>
      </c>
      <c r="DA320" t="s">
        <v>133</v>
      </c>
      <c r="DB320" t="s">
        <v>111</v>
      </c>
    </row>
    <row r="321" spans="1:111" ht="15" customHeight="1" x14ac:dyDescent="0.35">
      <c r="A321" t="s">
        <v>2481</v>
      </c>
      <c r="B321" t="s">
        <v>137</v>
      </c>
      <c r="C321" s="1">
        <v>44482.237959375001</v>
      </c>
      <c r="D321" s="1">
        <v>44522</v>
      </c>
      <c r="E321" t="s">
        <v>110</v>
      </c>
      <c r="G321" t="s">
        <v>133</v>
      </c>
      <c r="H321" t="s">
        <v>111</v>
      </c>
      <c r="I321" t="s">
        <v>111</v>
      </c>
      <c r="J321" t="s">
        <v>2482</v>
      </c>
      <c r="K321" t="s">
        <v>2483</v>
      </c>
      <c r="L321" t="s">
        <v>2484</v>
      </c>
      <c r="N321" t="s">
        <v>140</v>
      </c>
      <c r="O321" t="s">
        <v>117</v>
      </c>
      <c r="P321" s="4">
        <v>96950</v>
      </c>
      <c r="Q321" t="s">
        <v>118</v>
      </c>
      <c r="R321" t="s">
        <v>134</v>
      </c>
      <c r="S321" s="5">
        <v>16702867678</v>
      </c>
      <c r="U321">
        <v>236220</v>
      </c>
      <c r="V321" t="s">
        <v>120</v>
      </c>
      <c r="X321" t="s">
        <v>2485</v>
      </c>
      <c r="Y321" t="s">
        <v>2486</v>
      </c>
      <c r="Z321" t="s">
        <v>157</v>
      </c>
      <c r="AA321" t="s">
        <v>649</v>
      </c>
      <c r="AB321" t="s">
        <v>2484</v>
      </c>
      <c r="AD321" t="s">
        <v>140</v>
      </c>
      <c r="AE321" t="s">
        <v>117</v>
      </c>
      <c r="AF321" s="4">
        <v>96950</v>
      </c>
      <c r="AG321" t="s">
        <v>118</v>
      </c>
      <c r="AH321" t="s">
        <v>134</v>
      </c>
      <c r="AI321" s="5">
        <v>16702867678</v>
      </c>
      <c r="AK321" t="s">
        <v>2487</v>
      </c>
      <c r="BC321" t="str">
        <f>"49-9071.00"</f>
        <v>49-9071.00</v>
      </c>
      <c r="BD321" t="s">
        <v>147</v>
      </c>
      <c r="BE321" t="s">
        <v>2488</v>
      </c>
      <c r="BF321" t="s">
        <v>149</v>
      </c>
      <c r="BG321">
        <v>8</v>
      </c>
      <c r="BH321">
        <v>8</v>
      </c>
      <c r="BI321" s="1">
        <v>44531</v>
      </c>
      <c r="BJ321" s="1">
        <v>44834</v>
      </c>
      <c r="BK321" s="1">
        <v>44531</v>
      </c>
      <c r="BL321" s="1">
        <v>44834</v>
      </c>
      <c r="BM321">
        <v>35</v>
      </c>
      <c r="BN321">
        <v>0</v>
      </c>
      <c r="BO321">
        <v>7</v>
      </c>
      <c r="BP321">
        <v>7</v>
      </c>
      <c r="BQ321">
        <v>7</v>
      </c>
      <c r="BR321">
        <v>7</v>
      </c>
      <c r="BS321">
        <v>7</v>
      </c>
      <c r="BT321">
        <v>0</v>
      </c>
      <c r="BU321" t="str">
        <f>"8:00 AM"</f>
        <v>8:00 AM</v>
      </c>
      <c r="BV321" t="str">
        <f>"4:00 PM"</f>
        <v>4:00 PM</v>
      </c>
      <c r="BW321" t="s">
        <v>153</v>
      </c>
      <c r="BX321">
        <v>0</v>
      </c>
      <c r="BY321">
        <v>6</v>
      </c>
      <c r="BZ321" t="s">
        <v>111</v>
      </c>
      <c r="CB321" t="s">
        <v>2489</v>
      </c>
      <c r="CC321" t="s">
        <v>2490</v>
      </c>
      <c r="CE321" t="s">
        <v>140</v>
      </c>
      <c r="CG321" s="4">
        <v>96950</v>
      </c>
      <c r="CH321" s="3">
        <v>8.7200000000000006</v>
      </c>
      <c r="CI321" s="3">
        <v>8.7200000000000006</v>
      </c>
      <c r="CJ321" s="3">
        <v>13.08</v>
      </c>
      <c r="CK321" s="3">
        <v>13.08</v>
      </c>
      <c r="CL321" t="s">
        <v>131</v>
      </c>
      <c r="CM321" t="s">
        <v>134</v>
      </c>
      <c r="CN321" t="s">
        <v>132</v>
      </c>
      <c r="CP321" t="s">
        <v>111</v>
      </c>
      <c r="CQ321" t="s">
        <v>133</v>
      </c>
      <c r="CR321" t="s">
        <v>133</v>
      </c>
      <c r="CS321" t="s">
        <v>133</v>
      </c>
      <c r="CT321" t="s">
        <v>134</v>
      </c>
      <c r="CU321" t="s">
        <v>133</v>
      </c>
      <c r="CV321" t="s">
        <v>134</v>
      </c>
      <c r="CW321" t="s">
        <v>134</v>
      </c>
      <c r="CX321" s="5">
        <v>16702867678</v>
      </c>
      <c r="CY321" t="s">
        <v>2487</v>
      </c>
      <c r="CZ321" t="s">
        <v>134</v>
      </c>
      <c r="DA321" t="s">
        <v>133</v>
      </c>
      <c r="DB321" t="s">
        <v>111</v>
      </c>
    </row>
    <row r="322" spans="1:111" ht="15" customHeight="1" x14ac:dyDescent="0.35">
      <c r="A322" t="s">
        <v>734</v>
      </c>
      <c r="B322" t="s">
        <v>137</v>
      </c>
      <c r="C322" s="1">
        <v>44489.058893518515</v>
      </c>
      <c r="D322" s="1">
        <v>44522</v>
      </c>
      <c r="E322" t="s">
        <v>110</v>
      </c>
      <c r="G322" t="s">
        <v>111</v>
      </c>
      <c r="H322" t="s">
        <v>111</v>
      </c>
      <c r="I322" t="s">
        <v>111</v>
      </c>
      <c r="J322" t="s">
        <v>735</v>
      </c>
      <c r="K322" t="s">
        <v>736</v>
      </c>
      <c r="L322" t="s">
        <v>737</v>
      </c>
      <c r="N322" t="s">
        <v>140</v>
      </c>
      <c r="O322" t="s">
        <v>117</v>
      </c>
      <c r="P322" s="4">
        <v>96950</v>
      </c>
      <c r="Q322" t="s">
        <v>118</v>
      </c>
      <c r="R322" t="s">
        <v>140</v>
      </c>
      <c r="S322" s="5">
        <v>16702357372</v>
      </c>
      <c r="U322">
        <v>453110</v>
      </c>
      <c r="V322" t="s">
        <v>120</v>
      </c>
      <c r="X322" t="s">
        <v>738</v>
      </c>
      <c r="Y322" t="s">
        <v>692</v>
      </c>
      <c r="Z322" t="s">
        <v>739</v>
      </c>
      <c r="AA322" t="s">
        <v>459</v>
      </c>
      <c r="AB322" t="s">
        <v>737</v>
      </c>
      <c r="AD322" t="s">
        <v>140</v>
      </c>
      <c r="AE322" t="s">
        <v>117</v>
      </c>
      <c r="AF322" s="4">
        <v>96950</v>
      </c>
      <c r="AG322" t="s">
        <v>118</v>
      </c>
      <c r="AI322" s="5">
        <v>16702357372</v>
      </c>
      <c r="AK322" t="s">
        <v>740</v>
      </c>
      <c r="BC322" t="str">
        <f>"27-1023.00"</f>
        <v>27-1023.00</v>
      </c>
      <c r="BD322" t="s">
        <v>741</v>
      </c>
      <c r="BE322" t="s">
        <v>742</v>
      </c>
      <c r="BF322" t="s">
        <v>743</v>
      </c>
      <c r="BG322">
        <v>1</v>
      </c>
      <c r="BH322">
        <v>1</v>
      </c>
      <c r="BI322" s="1">
        <v>44531</v>
      </c>
      <c r="BJ322" s="1">
        <v>44895</v>
      </c>
      <c r="BK322" s="1">
        <v>44531</v>
      </c>
      <c r="BL322" s="1">
        <v>44895</v>
      </c>
      <c r="BM322">
        <v>35</v>
      </c>
      <c r="BN322">
        <v>0</v>
      </c>
      <c r="BO322">
        <v>7</v>
      </c>
      <c r="BP322">
        <v>7</v>
      </c>
      <c r="BQ322">
        <v>7</v>
      </c>
      <c r="BR322">
        <v>7</v>
      </c>
      <c r="BS322">
        <v>7</v>
      </c>
      <c r="BT322">
        <v>0</v>
      </c>
      <c r="BU322" t="str">
        <f>"9:00 AM"</f>
        <v>9:00 AM</v>
      </c>
      <c r="BV322" t="str">
        <f>"5:00 PM"</f>
        <v>5:00 PM</v>
      </c>
      <c r="BW322" t="s">
        <v>150</v>
      </c>
      <c r="BX322">
        <v>0</v>
      </c>
      <c r="BY322">
        <v>12</v>
      </c>
      <c r="BZ322" t="s">
        <v>111</v>
      </c>
      <c r="CB322" s="2" t="s">
        <v>744</v>
      </c>
      <c r="CC322" t="s">
        <v>737</v>
      </c>
      <c r="CE322" t="s">
        <v>140</v>
      </c>
      <c r="CF322" t="s">
        <v>117</v>
      </c>
      <c r="CG322" s="4">
        <v>96950</v>
      </c>
      <c r="CH322" s="3">
        <v>9.18</v>
      </c>
      <c r="CI322" s="3">
        <v>9.18</v>
      </c>
      <c r="CJ322" s="3">
        <v>13.77</v>
      </c>
      <c r="CK322" s="3">
        <v>13.77</v>
      </c>
      <c r="CL322" t="s">
        <v>131</v>
      </c>
      <c r="CM322" t="s">
        <v>164</v>
      </c>
      <c r="CN322" t="s">
        <v>132</v>
      </c>
      <c r="CP322" t="s">
        <v>111</v>
      </c>
      <c r="CQ322" t="s">
        <v>133</v>
      </c>
      <c r="CR322" t="s">
        <v>111</v>
      </c>
      <c r="CS322" t="s">
        <v>133</v>
      </c>
      <c r="CT322" t="s">
        <v>134</v>
      </c>
      <c r="CU322" t="s">
        <v>133</v>
      </c>
      <c r="CV322" t="s">
        <v>134</v>
      </c>
      <c r="CW322" t="s">
        <v>745</v>
      </c>
      <c r="CX322" s="5">
        <v>16702357372</v>
      </c>
      <c r="CY322" t="s">
        <v>740</v>
      </c>
      <c r="CZ322" t="s">
        <v>134</v>
      </c>
      <c r="DA322" t="s">
        <v>133</v>
      </c>
      <c r="DB322" t="s">
        <v>111</v>
      </c>
    </row>
    <row r="323" spans="1:111" ht="15" customHeight="1" x14ac:dyDescent="0.35">
      <c r="A323" t="s">
        <v>1795</v>
      </c>
      <c r="B323" t="s">
        <v>137</v>
      </c>
      <c r="C323" s="1">
        <v>44489.883246296296</v>
      </c>
      <c r="D323" s="1">
        <v>44522</v>
      </c>
      <c r="E323" t="s">
        <v>199</v>
      </c>
      <c r="F323" s="1">
        <v>44560.791666666664</v>
      </c>
      <c r="G323" t="s">
        <v>111</v>
      </c>
      <c r="H323" t="s">
        <v>111</v>
      </c>
      <c r="I323" t="s">
        <v>111</v>
      </c>
      <c r="J323" t="s">
        <v>1796</v>
      </c>
      <c r="K323" t="s">
        <v>1797</v>
      </c>
      <c r="L323" t="s">
        <v>1798</v>
      </c>
      <c r="M323" t="s">
        <v>1799</v>
      </c>
      <c r="N323" t="s">
        <v>140</v>
      </c>
      <c r="O323" t="s">
        <v>117</v>
      </c>
      <c r="P323" s="4">
        <v>96950</v>
      </c>
      <c r="Q323" t="s">
        <v>118</v>
      </c>
      <c r="S323" s="5">
        <v>16702342521</v>
      </c>
      <c r="U323">
        <v>812199</v>
      </c>
      <c r="V323" t="s">
        <v>120</v>
      </c>
      <c r="X323" t="s">
        <v>1800</v>
      </c>
      <c r="Y323" t="s">
        <v>1801</v>
      </c>
      <c r="AA323" t="s">
        <v>1802</v>
      </c>
      <c r="AB323" t="s">
        <v>1803</v>
      </c>
      <c r="AC323" t="s">
        <v>1799</v>
      </c>
      <c r="AD323" t="s">
        <v>140</v>
      </c>
      <c r="AE323" t="s">
        <v>117</v>
      </c>
      <c r="AF323" s="4">
        <v>96950</v>
      </c>
      <c r="AG323" t="s">
        <v>118</v>
      </c>
      <c r="AI323" s="5">
        <v>16702342521</v>
      </c>
      <c r="AK323" t="s">
        <v>1804</v>
      </c>
      <c r="BC323" t="str">
        <f>"31-9011.00"</f>
        <v>31-9011.00</v>
      </c>
      <c r="BD323" t="s">
        <v>425</v>
      </c>
      <c r="BE323" t="s">
        <v>1805</v>
      </c>
      <c r="BF323" t="s">
        <v>1806</v>
      </c>
      <c r="BG323">
        <v>1</v>
      </c>
      <c r="BH323">
        <v>1</v>
      </c>
      <c r="BI323" s="1">
        <v>44562</v>
      </c>
      <c r="BJ323" s="1">
        <v>44926</v>
      </c>
      <c r="BK323" s="1">
        <v>44562</v>
      </c>
      <c r="BL323" s="1">
        <v>44926</v>
      </c>
      <c r="BM323">
        <v>35</v>
      </c>
      <c r="BN323">
        <v>7</v>
      </c>
      <c r="BO323">
        <v>0</v>
      </c>
      <c r="BP323">
        <v>0</v>
      </c>
      <c r="BQ323">
        <v>7</v>
      </c>
      <c r="BR323">
        <v>7</v>
      </c>
      <c r="BS323">
        <v>7</v>
      </c>
      <c r="BT323">
        <v>7</v>
      </c>
      <c r="BU323" t="str">
        <f>"2:00 PM"</f>
        <v>2:00 PM</v>
      </c>
      <c r="BV323" t="str">
        <f>"10:00 PM"</f>
        <v>10:00 PM</v>
      </c>
      <c r="BW323" t="s">
        <v>153</v>
      </c>
      <c r="BX323">
        <v>0</v>
      </c>
      <c r="BY323">
        <v>12</v>
      </c>
      <c r="BZ323" t="s">
        <v>111</v>
      </c>
      <c r="CB323" t="s">
        <v>1807</v>
      </c>
      <c r="CC323" t="s">
        <v>1799</v>
      </c>
      <c r="CE323" t="s">
        <v>115</v>
      </c>
      <c r="CF323" t="s">
        <v>117</v>
      </c>
      <c r="CG323" s="4">
        <v>96950</v>
      </c>
      <c r="CH323" s="3">
        <v>12.35</v>
      </c>
      <c r="CI323" s="3">
        <v>12.35</v>
      </c>
      <c r="CJ323" s="3">
        <v>18.53</v>
      </c>
      <c r="CK323" s="3">
        <v>18.53</v>
      </c>
      <c r="CL323" t="s">
        <v>131</v>
      </c>
      <c r="CM323" t="s">
        <v>134</v>
      </c>
      <c r="CN323" t="s">
        <v>132</v>
      </c>
      <c r="CP323" t="s">
        <v>111</v>
      </c>
      <c r="CQ323" t="s">
        <v>133</v>
      </c>
      <c r="CR323" t="s">
        <v>111</v>
      </c>
      <c r="CS323" t="s">
        <v>133</v>
      </c>
      <c r="CT323" t="s">
        <v>134</v>
      </c>
      <c r="CU323" t="s">
        <v>133</v>
      </c>
      <c r="CV323" t="s">
        <v>134</v>
      </c>
      <c r="CW323" t="s">
        <v>134</v>
      </c>
      <c r="CX323" s="5">
        <v>16702342521</v>
      </c>
      <c r="CY323" t="s">
        <v>1804</v>
      </c>
      <c r="CZ323" t="s">
        <v>134</v>
      </c>
      <c r="DA323" t="s">
        <v>133</v>
      </c>
      <c r="DB323" t="s">
        <v>111</v>
      </c>
    </row>
    <row r="324" spans="1:111" ht="15" customHeight="1" x14ac:dyDescent="0.35">
      <c r="A324" t="s">
        <v>2822</v>
      </c>
      <c r="B324" t="s">
        <v>137</v>
      </c>
      <c r="C324" s="1">
        <v>44495.993438541664</v>
      </c>
      <c r="D324" s="1">
        <v>44522</v>
      </c>
      <c r="E324" t="s">
        <v>110</v>
      </c>
      <c r="G324" t="s">
        <v>111</v>
      </c>
      <c r="H324" t="s">
        <v>111</v>
      </c>
      <c r="I324" t="s">
        <v>111</v>
      </c>
      <c r="J324" t="s">
        <v>2475</v>
      </c>
      <c r="K324" t="s">
        <v>2476</v>
      </c>
      <c r="L324" t="s">
        <v>917</v>
      </c>
      <c r="M324" t="s">
        <v>918</v>
      </c>
      <c r="N324" t="s">
        <v>140</v>
      </c>
      <c r="O324" t="s">
        <v>117</v>
      </c>
      <c r="P324" s="4">
        <v>96950</v>
      </c>
      <c r="Q324" t="s">
        <v>118</v>
      </c>
      <c r="S324" s="5">
        <v>16702874018</v>
      </c>
      <c r="U324">
        <v>722511</v>
      </c>
      <c r="V324" t="s">
        <v>120</v>
      </c>
      <c r="X324" t="s">
        <v>919</v>
      </c>
      <c r="Y324" t="s">
        <v>920</v>
      </c>
      <c r="Z324" t="s">
        <v>921</v>
      </c>
      <c r="AA324" t="s">
        <v>168</v>
      </c>
      <c r="AB324" t="s">
        <v>917</v>
      </c>
      <c r="AC324" t="s">
        <v>918</v>
      </c>
      <c r="AD324" t="s">
        <v>140</v>
      </c>
      <c r="AE324" t="s">
        <v>117</v>
      </c>
      <c r="AF324" s="4">
        <v>96950</v>
      </c>
      <c r="AG324" t="s">
        <v>118</v>
      </c>
      <c r="AI324" s="5">
        <v>16702874018</v>
      </c>
      <c r="AK324" t="s">
        <v>923</v>
      </c>
      <c r="BC324" t="str">
        <f>"35-2014.00"</f>
        <v>35-2014.00</v>
      </c>
      <c r="BD324" t="s">
        <v>518</v>
      </c>
      <c r="BE324" t="s">
        <v>2823</v>
      </c>
      <c r="BF324" t="s">
        <v>520</v>
      </c>
      <c r="BG324">
        <v>4</v>
      </c>
      <c r="BH324">
        <v>4</v>
      </c>
      <c r="BI324" s="1">
        <v>44562</v>
      </c>
      <c r="BJ324" s="1">
        <v>44926</v>
      </c>
      <c r="BK324" s="1">
        <v>44562</v>
      </c>
      <c r="BL324" s="1">
        <v>44926</v>
      </c>
      <c r="BM324">
        <v>40</v>
      </c>
      <c r="BN324">
        <v>8</v>
      </c>
      <c r="BO324">
        <v>8</v>
      </c>
      <c r="BP324">
        <v>0</v>
      </c>
      <c r="BQ324">
        <v>8</v>
      </c>
      <c r="BR324">
        <v>0</v>
      </c>
      <c r="BS324">
        <v>8</v>
      </c>
      <c r="BT324">
        <v>8</v>
      </c>
      <c r="BU324" t="str">
        <f>"5:00 AM"</f>
        <v>5:00 AM</v>
      </c>
      <c r="BV324" t="str">
        <f>"2:00 PM"</f>
        <v>2:00 PM</v>
      </c>
      <c r="BW324" t="s">
        <v>150</v>
      </c>
      <c r="BX324">
        <v>0</v>
      </c>
      <c r="BY324">
        <v>12</v>
      </c>
      <c r="BZ324" t="s">
        <v>111</v>
      </c>
      <c r="CB324" t="s">
        <v>2824</v>
      </c>
      <c r="CC324" t="s">
        <v>917</v>
      </c>
      <c r="CD324" t="s">
        <v>918</v>
      </c>
      <c r="CE324" t="s">
        <v>140</v>
      </c>
      <c r="CF324" t="s">
        <v>117</v>
      </c>
      <c r="CG324" s="4">
        <v>96950</v>
      </c>
      <c r="CH324" s="3">
        <v>8.17</v>
      </c>
      <c r="CI324" s="3">
        <v>8.17</v>
      </c>
      <c r="CJ324" s="3">
        <v>12.26</v>
      </c>
      <c r="CK324" s="3">
        <v>12.26</v>
      </c>
      <c r="CL324" t="s">
        <v>131</v>
      </c>
      <c r="CN324" t="s">
        <v>132</v>
      </c>
      <c r="CP324" t="s">
        <v>111</v>
      </c>
      <c r="CQ324" t="s">
        <v>133</v>
      </c>
      <c r="CR324" t="s">
        <v>111</v>
      </c>
      <c r="CS324" t="s">
        <v>133</v>
      </c>
      <c r="CT324" t="s">
        <v>134</v>
      </c>
      <c r="CU324" t="s">
        <v>133</v>
      </c>
      <c r="CV324" t="s">
        <v>134</v>
      </c>
      <c r="CW324" t="s">
        <v>2825</v>
      </c>
      <c r="CX324" s="5">
        <v>16702874018</v>
      </c>
      <c r="CY324" t="s">
        <v>923</v>
      </c>
      <c r="CZ324" t="s">
        <v>134</v>
      </c>
      <c r="DA324" t="s">
        <v>133</v>
      </c>
      <c r="DB324" t="s">
        <v>111</v>
      </c>
    </row>
    <row r="325" spans="1:111" ht="15" customHeight="1" x14ac:dyDescent="0.35">
      <c r="A325" t="s">
        <v>2206</v>
      </c>
      <c r="B325" t="s">
        <v>159</v>
      </c>
      <c r="C325" s="1">
        <v>44468.924723148149</v>
      </c>
      <c r="D325" s="1">
        <v>44522</v>
      </c>
      <c r="E325" t="s">
        <v>110</v>
      </c>
      <c r="G325" t="s">
        <v>111</v>
      </c>
      <c r="H325" t="s">
        <v>111</v>
      </c>
      <c r="I325" t="s">
        <v>111</v>
      </c>
      <c r="J325" t="s">
        <v>559</v>
      </c>
      <c r="K325" t="s">
        <v>560</v>
      </c>
      <c r="L325" t="s">
        <v>162</v>
      </c>
      <c r="M325" t="s">
        <v>702</v>
      </c>
      <c r="N325" t="s">
        <v>140</v>
      </c>
      <c r="O325" t="s">
        <v>117</v>
      </c>
      <c r="P325" s="4">
        <v>96950</v>
      </c>
      <c r="Q325" t="s">
        <v>118</v>
      </c>
      <c r="R325" t="s">
        <v>164</v>
      </c>
      <c r="S325" s="5">
        <v>16703236877</v>
      </c>
      <c r="U325">
        <v>62161</v>
      </c>
      <c r="V325" t="s">
        <v>120</v>
      </c>
      <c r="X325" t="s">
        <v>165</v>
      </c>
      <c r="Y325" t="s">
        <v>166</v>
      </c>
      <c r="Z325" t="s">
        <v>167</v>
      </c>
      <c r="AA325" t="s">
        <v>168</v>
      </c>
      <c r="AB325" t="s">
        <v>169</v>
      </c>
      <c r="AD325" t="s">
        <v>170</v>
      </c>
      <c r="AE325" t="s">
        <v>117</v>
      </c>
      <c r="AF325" s="4">
        <v>96931</v>
      </c>
      <c r="AG325" t="s">
        <v>118</v>
      </c>
      <c r="AH325" t="s">
        <v>164</v>
      </c>
      <c r="AI325" s="5">
        <v>16716498746</v>
      </c>
      <c r="AJ325">
        <v>203</v>
      </c>
      <c r="AK325" t="s">
        <v>172</v>
      </c>
      <c r="BC325" t="str">
        <f>"41-1012.00"</f>
        <v>41-1012.00</v>
      </c>
      <c r="BD325" t="s">
        <v>1938</v>
      </c>
      <c r="BE325" t="s">
        <v>1939</v>
      </c>
      <c r="BF325" t="s">
        <v>1940</v>
      </c>
      <c r="BG325">
        <v>3</v>
      </c>
      <c r="BI325" s="1">
        <v>44586</v>
      </c>
      <c r="BJ325" s="1">
        <v>44950</v>
      </c>
      <c r="BM325">
        <v>40</v>
      </c>
      <c r="BN325">
        <v>0</v>
      </c>
      <c r="BO325">
        <v>8</v>
      </c>
      <c r="BP325">
        <v>8</v>
      </c>
      <c r="BQ325">
        <v>8</v>
      </c>
      <c r="BR325">
        <v>8</v>
      </c>
      <c r="BS325">
        <v>5</v>
      </c>
      <c r="BT325">
        <v>3</v>
      </c>
      <c r="BU325" t="str">
        <f>"8:30 AM"</f>
        <v>8:30 AM</v>
      </c>
      <c r="BV325" t="str">
        <f>"5:30 PM"</f>
        <v>5:30 PM</v>
      </c>
      <c r="BW325" t="s">
        <v>129</v>
      </c>
      <c r="BX325">
        <v>0</v>
      </c>
      <c r="BY325">
        <v>12</v>
      </c>
      <c r="BZ325" t="s">
        <v>133</v>
      </c>
      <c r="CA325">
        <v>3</v>
      </c>
      <c r="CB325" t="s">
        <v>542</v>
      </c>
      <c r="CC325" t="s">
        <v>162</v>
      </c>
      <c r="CD325" t="s">
        <v>702</v>
      </c>
      <c r="CE325" t="s">
        <v>140</v>
      </c>
      <c r="CF325" t="s">
        <v>117</v>
      </c>
      <c r="CG325" s="4">
        <v>96950</v>
      </c>
      <c r="CH325" s="3">
        <v>10.34</v>
      </c>
      <c r="CI325" s="3">
        <v>10.34</v>
      </c>
      <c r="CJ325" s="3">
        <v>15.51</v>
      </c>
      <c r="CK325" s="3">
        <v>15.51</v>
      </c>
      <c r="CL325" t="s">
        <v>131</v>
      </c>
      <c r="CN325" t="s">
        <v>132</v>
      </c>
      <c r="CP325" t="s">
        <v>111</v>
      </c>
      <c r="CQ325" t="s">
        <v>133</v>
      </c>
      <c r="CR325" t="s">
        <v>111</v>
      </c>
      <c r="CS325" t="s">
        <v>133</v>
      </c>
      <c r="CT325" t="s">
        <v>134</v>
      </c>
      <c r="CU325" t="s">
        <v>133</v>
      </c>
      <c r="CV325" t="s">
        <v>134</v>
      </c>
      <c r="CW325" t="s">
        <v>565</v>
      </c>
      <c r="CX325" s="5">
        <v>16703236877</v>
      </c>
      <c r="CY325" t="s">
        <v>178</v>
      </c>
      <c r="CZ325" t="s">
        <v>134</v>
      </c>
      <c r="DA325" t="s">
        <v>133</v>
      </c>
      <c r="DB325" t="s">
        <v>111</v>
      </c>
    </row>
    <row r="326" spans="1:111" ht="15" customHeight="1" x14ac:dyDescent="0.35">
      <c r="A326" t="s">
        <v>2817</v>
      </c>
      <c r="B326" t="s">
        <v>159</v>
      </c>
      <c r="C326" s="1">
        <v>44468.933178472224</v>
      </c>
      <c r="D326" s="1">
        <v>44522</v>
      </c>
      <c r="E326" t="s">
        <v>110</v>
      </c>
      <c r="G326" t="s">
        <v>111</v>
      </c>
      <c r="H326" t="s">
        <v>111</v>
      </c>
      <c r="I326" t="s">
        <v>111</v>
      </c>
      <c r="J326" t="s">
        <v>559</v>
      </c>
      <c r="K326" t="s">
        <v>560</v>
      </c>
      <c r="L326" t="s">
        <v>162</v>
      </c>
      <c r="M326" t="s">
        <v>702</v>
      </c>
      <c r="N326" t="s">
        <v>140</v>
      </c>
      <c r="O326" t="s">
        <v>117</v>
      </c>
      <c r="P326" s="4">
        <v>96950</v>
      </c>
      <c r="Q326" t="s">
        <v>118</v>
      </c>
      <c r="R326" t="s">
        <v>164</v>
      </c>
      <c r="S326" s="5">
        <v>16703236877</v>
      </c>
      <c r="U326">
        <v>62161</v>
      </c>
      <c r="V326" t="s">
        <v>120</v>
      </c>
      <c r="X326" t="s">
        <v>165</v>
      </c>
      <c r="Y326" t="s">
        <v>166</v>
      </c>
      <c r="Z326" t="s">
        <v>167</v>
      </c>
      <c r="AA326" t="s">
        <v>168</v>
      </c>
      <c r="AB326" t="s">
        <v>169</v>
      </c>
      <c r="AD326" t="s">
        <v>2818</v>
      </c>
      <c r="AE326" t="s">
        <v>117</v>
      </c>
      <c r="AF326" s="4">
        <v>96931</v>
      </c>
      <c r="AG326" t="s">
        <v>118</v>
      </c>
      <c r="AH326" t="s">
        <v>164</v>
      </c>
      <c r="AI326" s="5">
        <v>16716498746</v>
      </c>
      <c r="AJ326">
        <v>203</v>
      </c>
      <c r="AK326" t="s">
        <v>172</v>
      </c>
      <c r="BC326" t="str">
        <f>"43-4171.00"</f>
        <v>43-4171.00</v>
      </c>
      <c r="BD326" t="s">
        <v>2819</v>
      </c>
      <c r="BE326" t="s">
        <v>2820</v>
      </c>
      <c r="BF326" t="s">
        <v>2821</v>
      </c>
      <c r="BG326">
        <v>3</v>
      </c>
      <c r="BI326" s="1">
        <v>44586</v>
      </c>
      <c r="BJ326" s="1">
        <v>44950</v>
      </c>
      <c r="BM326">
        <v>40</v>
      </c>
      <c r="BN326">
        <v>0</v>
      </c>
      <c r="BO326">
        <v>8</v>
      </c>
      <c r="BP326">
        <v>8</v>
      </c>
      <c r="BQ326">
        <v>8</v>
      </c>
      <c r="BR326">
        <v>8</v>
      </c>
      <c r="BS326">
        <v>5</v>
      </c>
      <c r="BT326">
        <v>3</v>
      </c>
      <c r="BU326" t="str">
        <f>"8:30 AM"</f>
        <v>8:30 AM</v>
      </c>
      <c r="BV326" t="str">
        <f>"5:30 PM"</f>
        <v>5:30 PM</v>
      </c>
      <c r="BW326" t="s">
        <v>150</v>
      </c>
      <c r="BX326">
        <v>0</v>
      </c>
      <c r="BY326">
        <v>6</v>
      </c>
      <c r="BZ326" t="s">
        <v>111</v>
      </c>
      <c r="CB326" t="s">
        <v>542</v>
      </c>
      <c r="CC326" t="s">
        <v>162</v>
      </c>
      <c r="CD326" t="s">
        <v>702</v>
      </c>
      <c r="CE326" t="s">
        <v>140</v>
      </c>
      <c r="CF326" t="s">
        <v>117</v>
      </c>
      <c r="CG326" s="4">
        <v>96950</v>
      </c>
      <c r="CH326" s="3">
        <v>12.02</v>
      </c>
      <c r="CI326" s="3">
        <v>12.02</v>
      </c>
      <c r="CJ326" s="3">
        <v>18.03</v>
      </c>
      <c r="CK326" s="3">
        <v>18.03</v>
      </c>
      <c r="CL326" t="s">
        <v>131</v>
      </c>
      <c r="CN326" t="s">
        <v>132</v>
      </c>
      <c r="CP326" t="s">
        <v>111</v>
      </c>
      <c r="CQ326" t="s">
        <v>133</v>
      </c>
      <c r="CR326" t="s">
        <v>111</v>
      </c>
      <c r="CS326" t="s">
        <v>133</v>
      </c>
      <c r="CT326" t="s">
        <v>134</v>
      </c>
      <c r="CU326" t="s">
        <v>133</v>
      </c>
      <c r="CV326" t="s">
        <v>134</v>
      </c>
      <c r="CW326" t="s">
        <v>565</v>
      </c>
      <c r="CX326" s="5">
        <v>16703236877</v>
      </c>
      <c r="CY326" t="s">
        <v>178</v>
      </c>
      <c r="CZ326" t="s">
        <v>134</v>
      </c>
      <c r="DA326" t="s">
        <v>133</v>
      </c>
      <c r="DB326" t="s">
        <v>111</v>
      </c>
    </row>
    <row r="327" spans="1:111" ht="15" customHeight="1" x14ac:dyDescent="0.35">
      <c r="A327" t="s">
        <v>1446</v>
      </c>
      <c r="B327" t="s">
        <v>137</v>
      </c>
      <c r="C327" s="1">
        <v>44491.310482175926</v>
      </c>
      <c r="D327" s="1">
        <v>44523</v>
      </c>
      <c r="E327" t="s">
        <v>110</v>
      </c>
      <c r="G327" t="s">
        <v>111</v>
      </c>
      <c r="H327" t="s">
        <v>111</v>
      </c>
      <c r="I327" t="s">
        <v>111</v>
      </c>
      <c r="J327" t="s">
        <v>1382</v>
      </c>
      <c r="L327" t="s">
        <v>1383</v>
      </c>
      <c r="M327" t="s">
        <v>1384</v>
      </c>
      <c r="N327" t="s">
        <v>115</v>
      </c>
      <c r="O327" t="s">
        <v>117</v>
      </c>
      <c r="P327" s="4">
        <v>96950</v>
      </c>
      <c r="Q327" t="s">
        <v>118</v>
      </c>
      <c r="R327" t="s">
        <v>117</v>
      </c>
      <c r="S327" s="5">
        <v>16702341795</v>
      </c>
      <c r="U327">
        <v>72111</v>
      </c>
      <c r="V327" t="s">
        <v>120</v>
      </c>
      <c r="X327" t="s">
        <v>1385</v>
      </c>
      <c r="Y327" t="s">
        <v>1386</v>
      </c>
      <c r="Z327" t="s">
        <v>1387</v>
      </c>
      <c r="AA327" t="s">
        <v>1388</v>
      </c>
      <c r="AB327" t="s">
        <v>1383</v>
      </c>
      <c r="AC327" t="s">
        <v>220</v>
      </c>
      <c r="AD327" t="s">
        <v>115</v>
      </c>
      <c r="AE327" t="s">
        <v>117</v>
      </c>
      <c r="AF327" s="4">
        <v>96950</v>
      </c>
      <c r="AG327" t="s">
        <v>118</v>
      </c>
      <c r="AH327" t="s">
        <v>117</v>
      </c>
      <c r="AI327" s="5">
        <v>16702341795</v>
      </c>
      <c r="AK327" t="s">
        <v>1389</v>
      </c>
      <c r="BC327" t="str">
        <f>"37-2012.00"</f>
        <v>37-2012.00</v>
      </c>
      <c r="BD327" t="s">
        <v>242</v>
      </c>
      <c r="BE327" t="s">
        <v>1447</v>
      </c>
      <c r="BF327" t="s">
        <v>305</v>
      </c>
      <c r="BG327">
        <v>1</v>
      </c>
      <c r="BH327">
        <v>1</v>
      </c>
      <c r="BI327" s="1">
        <v>44531</v>
      </c>
      <c r="BJ327" s="1">
        <v>44895</v>
      </c>
      <c r="BK327" s="1">
        <v>44531</v>
      </c>
      <c r="BL327" s="1">
        <v>44895</v>
      </c>
      <c r="BM327">
        <v>35</v>
      </c>
      <c r="BN327">
        <v>6</v>
      </c>
      <c r="BO327">
        <v>6</v>
      </c>
      <c r="BP327">
        <v>5</v>
      </c>
      <c r="BQ327">
        <v>6</v>
      </c>
      <c r="BR327">
        <v>0</v>
      </c>
      <c r="BS327">
        <v>6</v>
      </c>
      <c r="BT327">
        <v>6</v>
      </c>
      <c r="BU327" t="str">
        <f>"6:00 AM"</f>
        <v>6:00 AM</v>
      </c>
      <c r="BV327" t="str">
        <f>"6:00 PM"</f>
        <v>6:00 PM</v>
      </c>
      <c r="BW327" t="s">
        <v>150</v>
      </c>
      <c r="BX327">
        <v>0</v>
      </c>
      <c r="BY327">
        <v>3</v>
      </c>
      <c r="BZ327" t="s">
        <v>111</v>
      </c>
      <c r="CB327" t="s">
        <v>1448</v>
      </c>
      <c r="CC327" t="s">
        <v>1361</v>
      </c>
      <c r="CD327" t="s">
        <v>1449</v>
      </c>
      <c r="CE327" t="s">
        <v>1362</v>
      </c>
      <c r="CF327" t="s">
        <v>117</v>
      </c>
      <c r="CG327" s="4">
        <v>96952</v>
      </c>
      <c r="CH327" s="3">
        <v>7.45</v>
      </c>
      <c r="CI327" s="3">
        <v>7.45</v>
      </c>
      <c r="CJ327" s="3">
        <v>11.18</v>
      </c>
      <c r="CK327" s="3">
        <v>11.18</v>
      </c>
      <c r="CL327" t="s">
        <v>131</v>
      </c>
      <c r="CM327" t="s">
        <v>134</v>
      </c>
      <c r="CN327" t="s">
        <v>132</v>
      </c>
      <c r="CP327" t="s">
        <v>111</v>
      </c>
      <c r="CQ327" t="s">
        <v>133</v>
      </c>
      <c r="CR327" t="s">
        <v>111</v>
      </c>
      <c r="CS327" t="s">
        <v>133</v>
      </c>
      <c r="CT327" t="s">
        <v>134</v>
      </c>
      <c r="CU327" t="s">
        <v>133</v>
      </c>
      <c r="CV327" t="s">
        <v>134</v>
      </c>
      <c r="CW327" t="s">
        <v>1450</v>
      </c>
      <c r="CX327" s="5">
        <v>16702341795</v>
      </c>
      <c r="CY327" t="s">
        <v>1389</v>
      </c>
      <c r="CZ327" t="s">
        <v>1390</v>
      </c>
      <c r="DA327" t="s">
        <v>133</v>
      </c>
      <c r="DB327" t="s">
        <v>111</v>
      </c>
    </row>
    <row r="328" spans="1:111" ht="15" customHeight="1" x14ac:dyDescent="0.35">
      <c r="A328" t="s">
        <v>2196</v>
      </c>
      <c r="B328" t="s">
        <v>159</v>
      </c>
      <c r="C328" s="1">
        <v>44461.876215046294</v>
      </c>
      <c r="D328" s="1">
        <v>44523</v>
      </c>
      <c r="E328" t="s">
        <v>110</v>
      </c>
      <c r="G328" t="s">
        <v>133</v>
      </c>
      <c r="H328" t="s">
        <v>111</v>
      </c>
      <c r="I328" t="s">
        <v>111</v>
      </c>
      <c r="J328" t="s">
        <v>2197</v>
      </c>
      <c r="K328" t="s">
        <v>2198</v>
      </c>
      <c r="L328" t="s">
        <v>2199</v>
      </c>
      <c r="N328" t="s">
        <v>140</v>
      </c>
      <c r="O328" t="s">
        <v>117</v>
      </c>
      <c r="P328" s="4">
        <v>96950</v>
      </c>
      <c r="Q328" t="s">
        <v>118</v>
      </c>
      <c r="S328" s="5">
        <v>16702358242</v>
      </c>
      <c r="U328">
        <v>44814</v>
      </c>
      <c r="V328" t="s">
        <v>120</v>
      </c>
      <c r="X328" t="s">
        <v>2200</v>
      </c>
      <c r="Y328" t="s">
        <v>2201</v>
      </c>
      <c r="AA328" t="s">
        <v>168</v>
      </c>
      <c r="AB328" t="s">
        <v>2199</v>
      </c>
      <c r="AD328" t="s">
        <v>140</v>
      </c>
      <c r="AE328" t="s">
        <v>117</v>
      </c>
      <c r="AF328" s="4">
        <v>96950</v>
      </c>
      <c r="AG328" t="s">
        <v>118</v>
      </c>
      <c r="AI328" s="5">
        <v>16702358242</v>
      </c>
      <c r="AK328" t="s">
        <v>185</v>
      </c>
      <c r="AL328" t="s">
        <v>186</v>
      </c>
      <c r="AM328" t="s">
        <v>187</v>
      </c>
      <c r="AN328" t="s">
        <v>188</v>
      </c>
      <c r="AP328" t="s">
        <v>189</v>
      </c>
      <c r="AR328" t="s">
        <v>140</v>
      </c>
      <c r="AS328" t="s">
        <v>117</v>
      </c>
      <c r="AT328" s="4">
        <v>96950</v>
      </c>
      <c r="AU328" t="s">
        <v>118</v>
      </c>
      <c r="AW328" s="5">
        <v>16702353403</v>
      </c>
      <c r="AY328" t="s">
        <v>2150</v>
      </c>
      <c r="AZ328" t="s">
        <v>191</v>
      </c>
      <c r="BC328" t="str">
        <f>"41-1011.00"</f>
        <v>41-1011.00</v>
      </c>
      <c r="BD328" t="s">
        <v>210</v>
      </c>
      <c r="BE328" t="s">
        <v>2202</v>
      </c>
      <c r="BF328" t="s">
        <v>2203</v>
      </c>
      <c r="BG328">
        <v>1</v>
      </c>
      <c r="BI328" s="1">
        <v>44502</v>
      </c>
      <c r="BJ328" s="1">
        <v>45597</v>
      </c>
      <c r="BM328">
        <v>35</v>
      </c>
      <c r="BN328">
        <v>0</v>
      </c>
      <c r="BO328">
        <v>7</v>
      </c>
      <c r="BP328">
        <v>7</v>
      </c>
      <c r="BQ328">
        <v>7</v>
      </c>
      <c r="BR328">
        <v>7</v>
      </c>
      <c r="BS328">
        <v>7</v>
      </c>
      <c r="BT328">
        <v>0</v>
      </c>
      <c r="BU328" t="str">
        <f>"9:00 AM"</f>
        <v>9:00 AM</v>
      </c>
      <c r="BV328" t="str">
        <f>"5:00 PM"</f>
        <v>5:00 PM</v>
      </c>
      <c r="BW328" t="s">
        <v>150</v>
      </c>
      <c r="BX328">
        <v>0</v>
      </c>
      <c r="BY328">
        <v>12</v>
      </c>
      <c r="BZ328" t="s">
        <v>111</v>
      </c>
      <c r="CB328" t="s">
        <v>2204</v>
      </c>
      <c r="CC328" t="s">
        <v>2205</v>
      </c>
      <c r="CE328" t="s">
        <v>140</v>
      </c>
      <c r="CF328" t="s">
        <v>117</v>
      </c>
      <c r="CG328" s="4">
        <v>96950</v>
      </c>
      <c r="CH328" s="3">
        <v>10.050000000000001</v>
      </c>
      <c r="CI328" s="3">
        <v>10.050000000000001</v>
      </c>
      <c r="CJ328" s="3">
        <v>15.08</v>
      </c>
      <c r="CK328" s="3">
        <v>15.08</v>
      </c>
      <c r="CL328" t="s">
        <v>131</v>
      </c>
      <c r="CN328" t="s">
        <v>132</v>
      </c>
      <c r="CP328" t="s">
        <v>111</v>
      </c>
      <c r="CQ328" t="s">
        <v>133</v>
      </c>
      <c r="CR328" t="s">
        <v>111</v>
      </c>
      <c r="CS328" t="s">
        <v>133</v>
      </c>
      <c r="CT328" t="s">
        <v>134</v>
      </c>
      <c r="CU328" t="s">
        <v>133</v>
      </c>
      <c r="CV328" t="s">
        <v>134</v>
      </c>
      <c r="CW328" t="s">
        <v>197</v>
      </c>
      <c r="CX328" s="5">
        <v>16702358242</v>
      </c>
      <c r="CY328" t="s">
        <v>185</v>
      </c>
      <c r="CZ328" t="s">
        <v>134</v>
      </c>
      <c r="DA328" t="s">
        <v>133</v>
      </c>
      <c r="DB328" t="s">
        <v>111</v>
      </c>
    </row>
    <row r="329" spans="1:111" ht="15" customHeight="1" x14ac:dyDescent="0.35">
      <c r="A329" t="s">
        <v>2606</v>
      </c>
      <c r="B329" t="s">
        <v>159</v>
      </c>
      <c r="C329" s="1">
        <v>44466.918289930552</v>
      </c>
      <c r="D329" s="1">
        <v>44523</v>
      </c>
      <c r="E329" t="s">
        <v>110</v>
      </c>
      <c r="G329" t="s">
        <v>111</v>
      </c>
      <c r="H329" t="s">
        <v>111</v>
      </c>
      <c r="I329" t="s">
        <v>111</v>
      </c>
      <c r="J329" t="s">
        <v>2311</v>
      </c>
      <c r="K329" t="s">
        <v>2607</v>
      </c>
      <c r="L329" t="s">
        <v>2312</v>
      </c>
      <c r="M329" t="s">
        <v>2315</v>
      </c>
      <c r="N329" t="s">
        <v>2316</v>
      </c>
      <c r="O329" t="s">
        <v>117</v>
      </c>
      <c r="P329" s="4">
        <v>96950</v>
      </c>
      <c r="Q329" t="s">
        <v>118</v>
      </c>
      <c r="S329" s="5">
        <v>16704836526</v>
      </c>
      <c r="U329">
        <v>488510</v>
      </c>
      <c r="V329" t="s">
        <v>120</v>
      </c>
      <c r="X329" t="s">
        <v>748</v>
      </c>
      <c r="Y329" t="s">
        <v>2608</v>
      </c>
      <c r="Z329" t="s">
        <v>2313</v>
      </c>
      <c r="AA329" t="s">
        <v>2314</v>
      </c>
      <c r="AB329" t="s">
        <v>2312</v>
      </c>
      <c r="AC329" t="s">
        <v>2315</v>
      </c>
      <c r="AD329" t="s">
        <v>2316</v>
      </c>
      <c r="AE329" t="s">
        <v>117</v>
      </c>
      <c r="AF329" s="4">
        <v>96950</v>
      </c>
      <c r="AG329" t="s">
        <v>118</v>
      </c>
      <c r="AI329" s="5">
        <v>16704836526</v>
      </c>
      <c r="AK329" t="s">
        <v>2317</v>
      </c>
      <c r="BC329" t="str">
        <f>"41-4012.00"</f>
        <v>41-4012.00</v>
      </c>
      <c r="BD329" t="s">
        <v>1643</v>
      </c>
      <c r="BE329" t="s">
        <v>2609</v>
      </c>
      <c r="BF329" t="s">
        <v>2610</v>
      </c>
      <c r="BG329">
        <v>2</v>
      </c>
      <c r="BI329" s="1">
        <v>44470</v>
      </c>
      <c r="BJ329" s="1">
        <v>44834</v>
      </c>
      <c r="BM329">
        <v>40</v>
      </c>
      <c r="BN329">
        <v>0</v>
      </c>
      <c r="BO329">
        <v>8</v>
      </c>
      <c r="BP329">
        <v>8</v>
      </c>
      <c r="BQ329">
        <v>8</v>
      </c>
      <c r="BR329">
        <v>8</v>
      </c>
      <c r="BS329">
        <v>8</v>
      </c>
      <c r="BT329">
        <v>0</v>
      </c>
      <c r="BU329" t="str">
        <f>"8:00 AM"</f>
        <v>8:00 AM</v>
      </c>
      <c r="BV329" t="str">
        <f>"5:00 PM"</f>
        <v>5:00 PM</v>
      </c>
      <c r="BW329" t="s">
        <v>129</v>
      </c>
      <c r="BX329">
        <v>0</v>
      </c>
      <c r="BY329">
        <v>12</v>
      </c>
      <c r="BZ329" t="s">
        <v>111</v>
      </c>
      <c r="CB329" t="s">
        <v>2611</v>
      </c>
      <c r="CC329" t="s">
        <v>2312</v>
      </c>
      <c r="CD329" t="s">
        <v>2315</v>
      </c>
      <c r="CE329" t="s">
        <v>2316</v>
      </c>
      <c r="CF329" t="s">
        <v>117</v>
      </c>
      <c r="CG329" s="4">
        <v>96950</v>
      </c>
      <c r="CH329" s="3">
        <v>10.26</v>
      </c>
      <c r="CI329" s="3">
        <v>10.26</v>
      </c>
      <c r="CJ329" s="3">
        <v>15.39</v>
      </c>
      <c r="CK329" s="3">
        <v>15.39</v>
      </c>
      <c r="CL329" t="s">
        <v>131</v>
      </c>
      <c r="CM329" t="s">
        <v>542</v>
      </c>
      <c r="CN329" t="s">
        <v>132</v>
      </c>
      <c r="CP329" t="s">
        <v>133</v>
      </c>
      <c r="CQ329" t="s">
        <v>133</v>
      </c>
      <c r="CR329" t="s">
        <v>111</v>
      </c>
      <c r="CS329" t="s">
        <v>133</v>
      </c>
      <c r="CT329" t="s">
        <v>134</v>
      </c>
      <c r="CU329" t="s">
        <v>133</v>
      </c>
      <c r="CV329" t="s">
        <v>134</v>
      </c>
      <c r="CW329" t="s">
        <v>542</v>
      </c>
      <c r="CX329" s="5">
        <v>16704836526</v>
      </c>
      <c r="CY329" t="s">
        <v>2317</v>
      </c>
      <c r="CZ329" t="s">
        <v>134</v>
      </c>
      <c r="DA329" t="s">
        <v>133</v>
      </c>
      <c r="DB329" t="s">
        <v>111</v>
      </c>
    </row>
    <row r="330" spans="1:111" ht="15" customHeight="1" x14ac:dyDescent="0.35">
      <c r="A330" t="s">
        <v>3286</v>
      </c>
      <c r="B330" t="s">
        <v>159</v>
      </c>
      <c r="C330" s="1">
        <v>44468.946308333332</v>
      </c>
      <c r="D330" s="1">
        <v>44523</v>
      </c>
      <c r="E330" t="s">
        <v>110</v>
      </c>
      <c r="G330" t="s">
        <v>111</v>
      </c>
      <c r="H330" t="s">
        <v>111</v>
      </c>
      <c r="I330" t="s">
        <v>111</v>
      </c>
      <c r="J330" t="s">
        <v>559</v>
      </c>
      <c r="K330" t="s">
        <v>560</v>
      </c>
      <c r="L330" t="s">
        <v>394</v>
      </c>
      <c r="M330" t="s">
        <v>395</v>
      </c>
      <c r="N330" t="s">
        <v>140</v>
      </c>
      <c r="O330" t="s">
        <v>117</v>
      </c>
      <c r="P330" s="4">
        <v>96950</v>
      </c>
      <c r="Q330" t="s">
        <v>118</v>
      </c>
      <c r="R330" t="s">
        <v>164</v>
      </c>
      <c r="S330" s="5">
        <v>16703236877</v>
      </c>
      <c r="U330">
        <v>62161</v>
      </c>
      <c r="V330" t="s">
        <v>120</v>
      </c>
      <c r="X330" t="s">
        <v>165</v>
      </c>
      <c r="Y330" t="s">
        <v>166</v>
      </c>
      <c r="Z330" t="s">
        <v>167</v>
      </c>
      <c r="AA330" t="s">
        <v>168</v>
      </c>
      <c r="AB330" t="s">
        <v>169</v>
      </c>
      <c r="AD330" t="s">
        <v>170</v>
      </c>
      <c r="AE330" t="s">
        <v>117</v>
      </c>
      <c r="AF330" s="4">
        <v>96931</v>
      </c>
      <c r="AG330" t="s">
        <v>118</v>
      </c>
      <c r="AH330" t="s">
        <v>164</v>
      </c>
      <c r="AI330" s="5">
        <v>16716498746</v>
      </c>
      <c r="AJ330">
        <v>203</v>
      </c>
      <c r="AK330" t="s">
        <v>172</v>
      </c>
      <c r="BC330" t="str">
        <f>"21-1093.00"</f>
        <v>21-1093.00</v>
      </c>
      <c r="BD330" t="s">
        <v>561</v>
      </c>
      <c r="BE330" t="s">
        <v>562</v>
      </c>
      <c r="BF330" t="s">
        <v>563</v>
      </c>
      <c r="BG330">
        <v>3</v>
      </c>
      <c r="BI330" s="1">
        <v>44587</v>
      </c>
      <c r="BJ330" s="1">
        <v>44951</v>
      </c>
      <c r="BM330">
        <v>40</v>
      </c>
      <c r="BN330">
        <v>0</v>
      </c>
      <c r="BO330">
        <v>8</v>
      </c>
      <c r="BP330">
        <v>8</v>
      </c>
      <c r="BQ330">
        <v>8</v>
      </c>
      <c r="BR330">
        <v>8</v>
      </c>
      <c r="BS330">
        <v>5</v>
      </c>
      <c r="BT330">
        <v>3</v>
      </c>
      <c r="BU330" t="str">
        <f>"8:30 AM"</f>
        <v>8:30 AM</v>
      </c>
      <c r="BV330" t="str">
        <f>"5:30 PM"</f>
        <v>5:30 PM</v>
      </c>
      <c r="BW330" t="s">
        <v>129</v>
      </c>
      <c r="BX330">
        <v>0</v>
      </c>
      <c r="BY330">
        <v>6</v>
      </c>
      <c r="BZ330" t="s">
        <v>111</v>
      </c>
      <c r="CB330" t="s">
        <v>564</v>
      </c>
      <c r="CC330" t="s">
        <v>394</v>
      </c>
      <c r="CD330" t="s">
        <v>395</v>
      </c>
      <c r="CE330" t="s">
        <v>140</v>
      </c>
      <c r="CF330" t="s">
        <v>117</v>
      </c>
      <c r="CG330" s="4">
        <v>96950</v>
      </c>
      <c r="CH330" s="3">
        <v>12.78</v>
      </c>
      <c r="CI330" s="3">
        <v>12.78</v>
      </c>
      <c r="CJ330" s="3">
        <v>19.170000000000002</v>
      </c>
      <c r="CK330" s="3">
        <v>19.170000000000002</v>
      </c>
      <c r="CL330" t="s">
        <v>131</v>
      </c>
      <c r="CN330" t="s">
        <v>132</v>
      </c>
      <c r="CP330" t="s">
        <v>111</v>
      </c>
      <c r="CQ330" t="s">
        <v>133</v>
      </c>
      <c r="CR330" t="s">
        <v>111</v>
      </c>
      <c r="CS330" t="s">
        <v>133</v>
      </c>
      <c r="CT330" t="s">
        <v>134</v>
      </c>
      <c r="CU330" t="s">
        <v>133</v>
      </c>
      <c r="CV330" t="s">
        <v>134</v>
      </c>
      <c r="CW330" t="s">
        <v>565</v>
      </c>
      <c r="CX330" s="5">
        <v>16703236877</v>
      </c>
      <c r="CY330" t="s">
        <v>178</v>
      </c>
      <c r="CZ330" t="s">
        <v>134</v>
      </c>
      <c r="DA330" t="s">
        <v>133</v>
      </c>
      <c r="DB330" t="s">
        <v>111</v>
      </c>
    </row>
    <row r="331" spans="1:111" ht="15" customHeight="1" x14ac:dyDescent="0.35">
      <c r="A331" t="s">
        <v>2491</v>
      </c>
      <c r="B331" t="s">
        <v>137</v>
      </c>
      <c r="C331" s="1">
        <v>44488.075547916669</v>
      </c>
      <c r="D331" s="1">
        <v>44524</v>
      </c>
      <c r="E331" t="s">
        <v>110</v>
      </c>
      <c r="G331" t="s">
        <v>111</v>
      </c>
      <c r="H331" t="s">
        <v>111</v>
      </c>
      <c r="I331" t="s">
        <v>111</v>
      </c>
      <c r="J331" t="s">
        <v>816</v>
      </c>
      <c r="K331" t="s">
        <v>817</v>
      </c>
      <c r="L331" t="s">
        <v>947</v>
      </c>
      <c r="N331" t="s">
        <v>115</v>
      </c>
      <c r="O331" t="s">
        <v>117</v>
      </c>
      <c r="P331" s="4">
        <v>96950</v>
      </c>
      <c r="Q331" t="s">
        <v>118</v>
      </c>
      <c r="S331" s="5">
        <v>16702336927</v>
      </c>
      <c r="U331">
        <v>236220</v>
      </c>
      <c r="V331" t="s">
        <v>120</v>
      </c>
      <c r="X331" t="s">
        <v>819</v>
      </c>
      <c r="Y331" t="s">
        <v>820</v>
      </c>
      <c r="Z331" t="s">
        <v>819</v>
      </c>
      <c r="AA331" t="s">
        <v>606</v>
      </c>
      <c r="AB331" t="s">
        <v>947</v>
      </c>
      <c r="AD331" t="s">
        <v>115</v>
      </c>
      <c r="AE331" t="s">
        <v>117</v>
      </c>
      <c r="AF331" s="4">
        <v>96950</v>
      </c>
      <c r="AG331" t="s">
        <v>118</v>
      </c>
      <c r="AI331" s="5">
        <v>16702336927</v>
      </c>
      <c r="AK331" t="s">
        <v>823</v>
      </c>
      <c r="BC331" t="str">
        <f>"17-3011.01"</f>
        <v>17-3011.01</v>
      </c>
      <c r="BD331" t="s">
        <v>1327</v>
      </c>
      <c r="BE331" t="s">
        <v>1836</v>
      </c>
      <c r="BF331" t="s">
        <v>1837</v>
      </c>
      <c r="BG331">
        <v>2</v>
      </c>
      <c r="BH331">
        <v>2</v>
      </c>
      <c r="BI331" s="1">
        <v>44593</v>
      </c>
      <c r="BJ331" s="1">
        <v>44957</v>
      </c>
      <c r="BK331" s="1">
        <v>44593</v>
      </c>
      <c r="BL331" s="1">
        <v>44957</v>
      </c>
      <c r="BM331">
        <v>40</v>
      </c>
      <c r="BN331">
        <v>0</v>
      </c>
      <c r="BO331">
        <v>8</v>
      </c>
      <c r="BP331">
        <v>8</v>
      </c>
      <c r="BQ331">
        <v>8</v>
      </c>
      <c r="BR331">
        <v>8</v>
      </c>
      <c r="BS331">
        <v>8</v>
      </c>
      <c r="BT331">
        <v>0</v>
      </c>
      <c r="BU331" t="str">
        <f>"7:30 AM"</f>
        <v>7:30 AM</v>
      </c>
      <c r="BV331" t="str">
        <f>"4:30 PM"</f>
        <v>4:30 PM</v>
      </c>
      <c r="BW331" t="s">
        <v>129</v>
      </c>
      <c r="BX331">
        <v>0</v>
      </c>
      <c r="BY331">
        <v>24</v>
      </c>
      <c r="BZ331" t="s">
        <v>111</v>
      </c>
      <c r="CB331" s="2" t="s">
        <v>2492</v>
      </c>
      <c r="CC331" t="s">
        <v>818</v>
      </c>
      <c r="CE331" t="s">
        <v>115</v>
      </c>
      <c r="CF331" t="s">
        <v>117</v>
      </c>
      <c r="CG331" s="4">
        <v>96950</v>
      </c>
      <c r="CH331" s="3">
        <v>16.329999999999998</v>
      </c>
      <c r="CI331" s="3">
        <v>16.329999999999998</v>
      </c>
      <c r="CJ331" s="3">
        <v>0</v>
      </c>
      <c r="CK331" s="3">
        <v>0</v>
      </c>
      <c r="CL331" t="s">
        <v>131</v>
      </c>
      <c r="CN331" t="s">
        <v>132</v>
      </c>
      <c r="CP331" t="s">
        <v>111</v>
      </c>
      <c r="CQ331" t="s">
        <v>133</v>
      </c>
      <c r="CR331" t="s">
        <v>133</v>
      </c>
      <c r="CS331" t="s">
        <v>111</v>
      </c>
      <c r="CT331" t="s">
        <v>134</v>
      </c>
      <c r="CU331" t="s">
        <v>133</v>
      </c>
      <c r="CV331" t="s">
        <v>134</v>
      </c>
      <c r="CW331" t="s">
        <v>826</v>
      </c>
      <c r="CX331" s="5">
        <v>16702336927</v>
      </c>
      <c r="CY331" t="s">
        <v>823</v>
      </c>
      <c r="CZ331" t="s">
        <v>134</v>
      </c>
      <c r="DA331" t="s">
        <v>133</v>
      </c>
      <c r="DB331" t="s">
        <v>111</v>
      </c>
    </row>
    <row r="332" spans="1:111" ht="15" customHeight="1" x14ac:dyDescent="0.35">
      <c r="A332" t="s">
        <v>1332</v>
      </c>
      <c r="B332" t="s">
        <v>137</v>
      </c>
      <c r="C332" s="1">
        <v>44488.138824652779</v>
      </c>
      <c r="D332" s="1">
        <v>44524</v>
      </c>
      <c r="E332" t="s">
        <v>110</v>
      </c>
      <c r="G332" t="s">
        <v>111</v>
      </c>
      <c r="H332" t="s">
        <v>111</v>
      </c>
      <c r="I332" t="s">
        <v>111</v>
      </c>
      <c r="J332" t="s">
        <v>1333</v>
      </c>
      <c r="K332" t="s">
        <v>1333</v>
      </c>
      <c r="L332" t="s">
        <v>1334</v>
      </c>
      <c r="M332" t="s">
        <v>1335</v>
      </c>
      <c r="N332" t="s">
        <v>140</v>
      </c>
      <c r="O332" t="s">
        <v>117</v>
      </c>
      <c r="P332" s="4">
        <v>96950</v>
      </c>
      <c r="Q332" t="s">
        <v>118</v>
      </c>
      <c r="S332" s="5">
        <v>16702359981</v>
      </c>
      <c r="U332">
        <v>56151</v>
      </c>
      <c r="V332" t="s">
        <v>120</v>
      </c>
      <c r="X332" t="s">
        <v>1336</v>
      </c>
      <c r="Y332" t="s">
        <v>1337</v>
      </c>
      <c r="AA332" t="s">
        <v>168</v>
      </c>
      <c r="AB332" t="s">
        <v>1334</v>
      </c>
      <c r="AC332" t="s">
        <v>1335</v>
      </c>
      <c r="AD332" t="s">
        <v>140</v>
      </c>
      <c r="AE332" t="s">
        <v>117</v>
      </c>
      <c r="AF332" s="4">
        <v>96950</v>
      </c>
      <c r="AG332" t="s">
        <v>118</v>
      </c>
      <c r="AI332" s="5">
        <v>16702359981</v>
      </c>
      <c r="AK332" t="s">
        <v>1338</v>
      </c>
      <c r="BC332" t="str">
        <f>"11-2021.00"</f>
        <v>11-2021.00</v>
      </c>
      <c r="BD332" t="s">
        <v>1339</v>
      </c>
      <c r="BE332" t="s">
        <v>1340</v>
      </c>
      <c r="BF332" t="s">
        <v>1341</v>
      </c>
      <c r="BG332">
        <v>1</v>
      </c>
      <c r="BH332">
        <v>1</v>
      </c>
      <c r="BI332" s="1">
        <v>44576</v>
      </c>
      <c r="BJ332" s="1">
        <v>44940</v>
      </c>
      <c r="BK332" s="1">
        <v>44576</v>
      </c>
      <c r="BL332" s="1">
        <v>44940</v>
      </c>
      <c r="BM332">
        <v>40</v>
      </c>
      <c r="BN332">
        <v>0</v>
      </c>
      <c r="BO332">
        <v>8</v>
      </c>
      <c r="BP332">
        <v>8</v>
      </c>
      <c r="BQ332">
        <v>8</v>
      </c>
      <c r="BR332">
        <v>8</v>
      </c>
      <c r="BS332">
        <v>8</v>
      </c>
      <c r="BT332">
        <v>0</v>
      </c>
      <c r="BU332" t="str">
        <f>"10:00 AM"</f>
        <v>10:00 AM</v>
      </c>
      <c r="BV332" t="str">
        <f>"7:00 PM"</f>
        <v>7:00 PM</v>
      </c>
      <c r="BW332" t="s">
        <v>153</v>
      </c>
      <c r="BX332">
        <v>0</v>
      </c>
      <c r="BY332">
        <v>24</v>
      </c>
      <c r="BZ332" t="s">
        <v>133</v>
      </c>
      <c r="CA332">
        <v>2</v>
      </c>
      <c r="CB332" t="s">
        <v>1342</v>
      </c>
      <c r="CC332" t="s">
        <v>1334</v>
      </c>
      <c r="CD332" t="s">
        <v>1335</v>
      </c>
      <c r="CE332" t="s">
        <v>140</v>
      </c>
      <c r="CF332" t="s">
        <v>117</v>
      </c>
      <c r="CG332" s="4">
        <v>96950</v>
      </c>
      <c r="CH332" s="3">
        <v>17.43</v>
      </c>
      <c r="CI332" s="3">
        <v>17.43</v>
      </c>
      <c r="CJ332" s="3">
        <v>26.15</v>
      </c>
      <c r="CK332" s="3">
        <v>26.15</v>
      </c>
      <c r="CL332" t="s">
        <v>131</v>
      </c>
      <c r="CM332" t="s">
        <v>1343</v>
      </c>
      <c r="CN332" t="s">
        <v>132</v>
      </c>
      <c r="CP332" t="s">
        <v>111</v>
      </c>
      <c r="CQ332" t="s">
        <v>133</v>
      </c>
      <c r="CR332" t="s">
        <v>133</v>
      </c>
      <c r="CS332" t="s">
        <v>133</v>
      </c>
      <c r="CT332" t="s">
        <v>134</v>
      </c>
      <c r="CU332" t="s">
        <v>133</v>
      </c>
      <c r="CV332" t="s">
        <v>133</v>
      </c>
      <c r="CW332" t="s">
        <v>1344</v>
      </c>
      <c r="CX332" s="5">
        <v>16702359981</v>
      </c>
      <c r="CY332" t="s">
        <v>1338</v>
      </c>
      <c r="CZ332" t="s">
        <v>259</v>
      </c>
      <c r="DA332" t="s">
        <v>133</v>
      </c>
      <c r="DB332" t="s">
        <v>111</v>
      </c>
      <c r="DC332" t="s">
        <v>1345</v>
      </c>
      <c r="DD332" t="s">
        <v>1346</v>
      </c>
      <c r="DE332" t="s">
        <v>1149</v>
      </c>
      <c r="DF332" t="s">
        <v>1333</v>
      </c>
      <c r="DG332" t="s">
        <v>1338</v>
      </c>
    </row>
    <row r="333" spans="1:111" ht="15" customHeight="1" x14ac:dyDescent="0.35">
      <c r="A333" t="s">
        <v>1012</v>
      </c>
      <c r="B333" t="s">
        <v>159</v>
      </c>
      <c r="C333" s="1">
        <v>44461.146108449073</v>
      </c>
      <c r="D333" s="1">
        <v>44524</v>
      </c>
      <c r="E333" t="s">
        <v>110</v>
      </c>
      <c r="G333" t="s">
        <v>111</v>
      </c>
      <c r="H333" t="s">
        <v>111</v>
      </c>
      <c r="I333" t="s">
        <v>111</v>
      </c>
      <c r="J333" t="s">
        <v>1013</v>
      </c>
      <c r="K333" t="s">
        <v>1014</v>
      </c>
      <c r="L333" t="s">
        <v>1015</v>
      </c>
      <c r="M333" t="s">
        <v>556</v>
      </c>
      <c r="N333" t="s">
        <v>140</v>
      </c>
      <c r="O333" t="s">
        <v>117</v>
      </c>
      <c r="P333" s="4">
        <v>96950</v>
      </c>
      <c r="Q333" t="s">
        <v>118</v>
      </c>
      <c r="S333" s="5">
        <v>16702333222</v>
      </c>
      <c r="U333">
        <v>452319</v>
      </c>
      <c r="V333" t="s">
        <v>120</v>
      </c>
      <c r="X333" t="s">
        <v>1016</v>
      </c>
      <c r="Y333" t="s">
        <v>1017</v>
      </c>
      <c r="AA333" t="s">
        <v>168</v>
      </c>
      <c r="AB333" t="s">
        <v>1015</v>
      </c>
      <c r="AC333" t="s">
        <v>1018</v>
      </c>
      <c r="AD333" t="s">
        <v>140</v>
      </c>
      <c r="AE333" t="s">
        <v>117</v>
      </c>
      <c r="AF333" s="4">
        <v>96950</v>
      </c>
      <c r="AG333" t="s">
        <v>118</v>
      </c>
      <c r="AI333" s="5">
        <v>16702333222</v>
      </c>
      <c r="AK333" t="s">
        <v>1019</v>
      </c>
      <c r="BC333" t="str">
        <f>"43-3031.00"</f>
        <v>43-3031.00</v>
      </c>
      <c r="BD333" t="s">
        <v>126</v>
      </c>
      <c r="BE333" t="s">
        <v>1020</v>
      </c>
      <c r="BF333" t="s">
        <v>488</v>
      </c>
      <c r="BG333">
        <v>1</v>
      </c>
      <c r="BI333" s="1">
        <v>44562</v>
      </c>
      <c r="BJ333" s="1">
        <v>44834</v>
      </c>
      <c r="BM333">
        <v>35</v>
      </c>
      <c r="BN333">
        <v>0</v>
      </c>
      <c r="BO333">
        <v>7</v>
      </c>
      <c r="BP333">
        <v>7</v>
      </c>
      <c r="BQ333">
        <v>7</v>
      </c>
      <c r="BR333">
        <v>7</v>
      </c>
      <c r="BS333">
        <v>7</v>
      </c>
      <c r="BT333">
        <v>0</v>
      </c>
      <c r="BU333" t="str">
        <f>"9:00 AM"</f>
        <v>9:00 AM</v>
      </c>
      <c r="BV333" t="str">
        <f>"5:00 PM"</f>
        <v>5:00 PM</v>
      </c>
      <c r="BW333" t="s">
        <v>150</v>
      </c>
      <c r="BX333">
        <v>0</v>
      </c>
      <c r="BY333">
        <v>12</v>
      </c>
      <c r="BZ333" t="s">
        <v>111</v>
      </c>
      <c r="CB333" t="s">
        <v>1021</v>
      </c>
      <c r="CC333" t="s">
        <v>556</v>
      </c>
      <c r="CD333" t="s">
        <v>1022</v>
      </c>
      <c r="CE333" t="s">
        <v>140</v>
      </c>
      <c r="CF333" t="s">
        <v>117</v>
      </c>
      <c r="CG333" s="4">
        <v>96950</v>
      </c>
      <c r="CH333" s="3">
        <v>10.16</v>
      </c>
      <c r="CI333" s="3">
        <v>10.16</v>
      </c>
      <c r="CJ333" s="3">
        <v>15.24</v>
      </c>
      <c r="CK333" s="3">
        <v>15.24</v>
      </c>
      <c r="CL333" t="s">
        <v>131</v>
      </c>
      <c r="CM333" t="s">
        <v>542</v>
      </c>
      <c r="CN333" t="s">
        <v>132</v>
      </c>
      <c r="CP333" t="s">
        <v>111</v>
      </c>
      <c r="CQ333" t="s">
        <v>133</v>
      </c>
      <c r="CR333" t="s">
        <v>111</v>
      </c>
      <c r="CS333" t="s">
        <v>133</v>
      </c>
      <c r="CT333" t="s">
        <v>134</v>
      </c>
      <c r="CU333" t="s">
        <v>133</v>
      </c>
      <c r="CV333" t="s">
        <v>134</v>
      </c>
      <c r="CW333" t="s">
        <v>1023</v>
      </c>
      <c r="CX333" s="5">
        <v>16702333222</v>
      </c>
      <c r="CY333" t="s">
        <v>1019</v>
      </c>
      <c r="CZ333" t="s">
        <v>134</v>
      </c>
      <c r="DA333" t="s">
        <v>133</v>
      </c>
      <c r="DB333" t="s">
        <v>111</v>
      </c>
    </row>
    <row r="334" spans="1:111" ht="15" customHeight="1" x14ac:dyDescent="0.35">
      <c r="A334" t="s">
        <v>2493</v>
      </c>
      <c r="B334" t="s">
        <v>159</v>
      </c>
      <c r="C334" s="1">
        <v>44475.824488194441</v>
      </c>
      <c r="D334" s="1">
        <v>44524</v>
      </c>
      <c r="E334" t="s">
        <v>110</v>
      </c>
      <c r="G334" t="s">
        <v>111</v>
      </c>
      <c r="H334" t="s">
        <v>111</v>
      </c>
      <c r="I334" t="s">
        <v>111</v>
      </c>
      <c r="J334" t="s">
        <v>2494</v>
      </c>
      <c r="K334" t="s">
        <v>2495</v>
      </c>
      <c r="L334" t="s">
        <v>1331</v>
      </c>
      <c r="M334" t="s">
        <v>484</v>
      </c>
      <c r="N334" t="s">
        <v>140</v>
      </c>
      <c r="O334" t="s">
        <v>117</v>
      </c>
      <c r="P334" s="4">
        <v>96950</v>
      </c>
      <c r="Q334" t="s">
        <v>118</v>
      </c>
      <c r="S334" s="5">
        <v>16702343197</v>
      </c>
      <c r="U334">
        <v>453210</v>
      </c>
      <c r="V334" t="s">
        <v>120</v>
      </c>
      <c r="X334" t="s">
        <v>2496</v>
      </c>
      <c r="Y334" t="s">
        <v>2497</v>
      </c>
      <c r="Z334" t="s">
        <v>2498</v>
      </c>
      <c r="AA334" t="s">
        <v>144</v>
      </c>
      <c r="AB334" t="s">
        <v>1331</v>
      </c>
      <c r="AC334" t="s">
        <v>484</v>
      </c>
      <c r="AD334" t="s">
        <v>140</v>
      </c>
      <c r="AE334" t="s">
        <v>117</v>
      </c>
      <c r="AF334" s="4">
        <v>96950</v>
      </c>
      <c r="AG334" t="s">
        <v>118</v>
      </c>
      <c r="AI334" s="5">
        <v>16702343197</v>
      </c>
      <c r="AK334" t="s">
        <v>2499</v>
      </c>
      <c r="BC334" t="str">
        <f>"15-1151.00"</f>
        <v>15-1151.00</v>
      </c>
      <c r="BD334" t="s">
        <v>462</v>
      </c>
      <c r="BE334" t="s">
        <v>2500</v>
      </c>
      <c r="BF334" t="s">
        <v>2501</v>
      </c>
      <c r="BG334">
        <v>1</v>
      </c>
      <c r="BI334" s="1">
        <v>44593</v>
      </c>
      <c r="BJ334" s="1">
        <v>44957</v>
      </c>
      <c r="BM334">
        <v>35</v>
      </c>
      <c r="BN334">
        <v>0</v>
      </c>
      <c r="BO334">
        <v>6</v>
      </c>
      <c r="BP334">
        <v>6</v>
      </c>
      <c r="BQ334">
        <v>6</v>
      </c>
      <c r="BR334">
        <v>6</v>
      </c>
      <c r="BS334">
        <v>6</v>
      </c>
      <c r="BT334">
        <v>5</v>
      </c>
      <c r="BU334" t="str">
        <f>"9:00 AM"</f>
        <v>9:00 AM</v>
      </c>
      <c r="BV334" t="str">
        <f>"4:00 PM"</f>
        <v>4:00 PM</v>
      </c>
      <c r="BW334" t="s">
        <v>129</v>
      </c>
      <c r="BX334">
        <v>0</v>
      </c>
      <c r="BY334">
        <v>12</v>
      </c>
      <c r="BZ334" t="s">
        <v>111</v>
      </c>
      <c r="CB334" s="2" t="s">
        <v>2502</v>
      </c>
      <c r="CC334" t="s">
        <v>1331</v>
      </c>
      <c r="CD334" t="s">
        <v>484</v>
      </c>
      <c r="CE334" t="s">
        <v>140</v>
      </c>
      <c r="CF334" t="s">
        <v>117</v>
      </c>
      <c r="CG334" s="4">
        <v>96950</v>
      </c>
      <c r="CH334" s="3">
        <v>12.32</v>
      </c>
      <c r="CI334" s="3">
        <v>13</v>
      </c>
      <c r="CJ334" s="3">
        <v>18.48</v>
      </c>
      <c r="CK334" s="3">
        <v>19.5</v>
      </c>
      <c r="CL334" t="s">
        <v>131</v>
      </c>
      <c r="CM334" t="s">
        <v>134</v>
      </c>
      <c r="CN334" t="s">
        <v>132</v>
      </c>
      <c r="CP334" t="s">
        <v>111</v>
      </c>
      <c r="CQ334" t="s">
        <v>133</v>
      </c>
      <c r="CR334" t="s">
        <v>111</v>
      </c>
      <c r="CS334" t="s">
        <v>133</v>
      </c>
      <c r="CT334" t="s">
        <v>134</v>
      </c>
      <c r="CU334" t="s">
        <v>133</v>
      </c>
      <c r="CV334" t="s">
        <v>134</v>
      </c>
      <c r="CW334" t="s">
        <v>134</v>
      </c>
      <c r="CX334" s="5">
        <v>16702343197</v>
      </c>
      <c r="CY334" t="s">
        <v>2503</v>
      </c>
      <c r="CZ334" t="s">
        <v>134</v>
      </c>
      <c r="DA334" t="s">
        <v>133</v>
      </c>
      <c r="DB334" t="s">
        <v>111</v>
      </c>
    </row>
    <row r="335" spans="1:111" ht="15" customHeight="1" x14ac:dyDescent="0.35">
      <c r="A335" t="s">
        <v>3920</v>
      </c>
      <c r="B335" t="s">
        <v>159</v>
      </c>
      <c r="C335" s="1">
        <v>44494.998684143517</v>
      </c>
      <c r="D335" s="1">
        <v>44524</v>
      </c>
      <c r="E335" t="s">
        <v>110</v>
      </c>
      <c r="G335" t="s">
        <v>111</v>
      </c>
      <c r="H335" t="s">
        <v>111</v>
      </c>
      <c r="I335" t="s">
        <v>111</v>
      </c>
      <c r="J335" t="s">
        <v>275</v>
      </c>
      <c r="L335" t="s">
        <v>1351</v>
      </c>
      <c r="M335" t="s">
        <v>3795</v>
      </c>
      <c r="N335" t="s">
        <v>140</v>
      </c>
      <c r="O335" t="s">
        <v>117</v>
      </c>
      <c r="P335" s="4">
        <v>96950</v>
      </c>
      <c r="Q335" t="s">
        <v>118</v>
      </c>
      <c r="S335" s="5">
        <v>16702333839</v>
      </c>
      <c r="U335">
        <v>812112</v>
      </c>
      <c r="V335" t="s">
        <v>120</v>
      </c>
      <c r="X335" t="s">
        <v>278</v>
      </c>
      <c r="Y335" t="s">
        <v>279</v>
      </c>
      <c r="Z335" t="s">
        <v>280</v>
      </c>
      <c r="AA335" t="s">
        <v>281</v>
      </c>
      <c r="AB335" t="s">
        <v>3795</v>
      </c>
      <c r="AC335" t="s">
        <v>1351</v>
      </c>
      <c r="AD335" t="s">
        <v>140</v>
      </c>
      <c r="AE335" t="s">
        <v>117</v>
      </c>
      <c r="AF335" s="4">
        <v>96950</v>
      </c>
      <c r="AG335" t="s">
        <v>118</v>
      </c>
      <c r="AI335" s="5">
        <v>16702333839</v>
      </c>
      <c r="AK335" t="s">
        <v>283</v>
      </c>
      <c r="BC335" t="str">
        <f>"39-5012.00"</f>
        <v>39-5012.00</v>
      </c>
      <c r="BD335" t="s">
        <v>539</v>
      </c>
      <c r="BE335" t="s">
        <v>3796</v>
      </c>
      <c r="BF335" t="s">
        <v>3797</v>
      </c>
      <c r="BG335">
        <v>5</v>
      </c>
      <c r="BI335" s="1">
        <v>44562</v>
      </c>
      <c r="BJ335" s="1">
        <v>44926</v>
      </c>
      <c r="BM335">
        <v>35</v>
      </c>
      <c r="BN335">
        <v>7</v>
      </c>
      <c r="BO335">
        <v>0</v>
      </c>
      <c r="BP335">
        <v>7</v>
      </c>
      <c r="BQ335">
        <v>7</v>
      </c>
      <c r="BR335">
        <v>0</v>
      </c>
      <c r="BS335">
        <v>7</v>
      </c>
      <c r="BT335">
        <v>7</v>
      </c>
      <c r="BU335" t="str">
        <f>"9:00 AM"</f>
        <v>9:00 AM</v>
      </c>
      <c r="BV335" t="str">
        <f>"5:00 PM"</f>
        <v>5:00 PM</v>
      </c>
      <c r="BW335" t="s">
        <v>150</v>
      </c>
      <c r="BX335">
        <v>0</v>
      </c>
      <c r="BY335">
        <v>24</v>
      </c>
      <c r="BZ335" t="s">
        <v>111</v>
      </c>
      <c r="CB335" s="2" t="s">
        <v>3798</v>
      </c>
      <c r="CC335" t="s">
        <v>3795</v>
      </c>
      <c r="CE335" t="s">
        <v>140</v>
      </c>
      <c r="CF335" t="s">
        <v>117</v>
      </c>
      <c r="CG335" s="4">
        <v>96950</v>
      </c>
      <c r="CH335" s="3">
        <v>7.52</v>
      </c>
      <c r="CI335" s="3">
        <v>7.52</v>
      </c>
      <c r="CJ335" s="3">
        <v>11.28</v>
      </c>
      <c r="CK335" s="3">
        <v>11.28</v>
      </c>
      <c r="CL335" t="s">
        <v>131</v>
      </c>
      <c r="CN335" t="s">
        <v>132</v>
      </c>
      <c r="CP335" t="s">
        <v>111</v>
      </c>
      <c r="CQ335" t="s">
        <v>133</v>
      </c>
      <c r="CR335" t="s">
        <v>133</v>
      </c>
      <c r="CS335" t="s">
        <v>133</v>
      </c>
      <c r="CT335" t="s">
        <v>134</v>
      </c>
      <c r="CU335" t="s">
        <v>133</v>
      </c>
      <c r="CV335" t="s">
        <v>133</v>
      </c>
      <c r="CW335" t="s">
        <v>3799</v>
      </c>
      <c r="CX335" s="5" t="s">
        <v>134</v>
      </c>
      <c r="CY335" t="s">
        <v>283</v>
      </c>
      <c r="CZ335" t="s">
        <v>134</v>
      </c>
      <c r="DA335" t="s">
        <v>133</v>
      </c>
      <c r="DB335" t="s">
        <v>111</v>
      </c>
    </row>
    <row r="336" spans="1:111" ht="15" customHeight="1" x14ac:dyDescent="0.35">
      <c r="A336" t="s">
        <v>3046</v>
      </c>
      <c r="B336" t="s">
        <v>159</v>
      </c>
      <c r="C336" s="1">
        <v>44500.852195370368</v>
      </c>
      <c r="D336" s="1">
        <v>44524</v>
      </c>
      <c r="E336" t="s">
        <v>110</v>
      </c>
      <c r="G336" t="s">
        <v>111</v>
      </c>
      <c r="H336" t="s">
        <v>111</v>
      </c>
      <c r="I336" t="s">
        <v>111</v>
      </c>
      <c r="J336" t="s">
        <v>3047</v>
      </c>
      <c r="K336" t="s">
        <v>3048</v>
      </c>
      <c r="L336" t="s">
        <v>3049</v>
      </c>
      <c r="M336" t="s">
        <v>257</v>
      </c>
      <c r="N336" t="s">
        <v>1168</v>
      </c>
      <c r="O336" t="s">
        <v>117</v>
      </c>
      <c r="P336" s="4">
        <v>96952</v>
      </c>
      <c r="Q336" t="s">
        <v>118</v>
      </c>
      <c r="R336" t="s">
        <v>164</v>
      </c>
      <c r="S336" s="5">
        <v>16704333565</v>
      </c>
      <c r="U336">
        <v>72251</v>
      </c>
      <c r="V336" t="s">
        <v>120</v>
      </c>
      <c r="X336" t="s">
        <v>3050</v>
      </c>
      <c r="Y336" t="s">
        <v>1924</v>
      </c>
      <c r="Z336" t="s">
        <v>963</v>
      </c>
      <c r="AA336" t="s">
        <v>573</v>
      </c>
      <c r="AB336" t="s">
        <v>3049</v>
      </c>
      <c r="AC336" t="s">
        <v>257</v>
      </c>
      <c r="AD336" t="s">
        <v>1168</v>
      </c>
      <c r="AE336" t="s">
        <v>117</v>
      </c>
      <c r="AF336" s="4">
        <v>96952</v>
      </c>
      <c r="AG336" t="s">
        <v>118</v>
      </c>
      <c r="AH336" t="s">
        <v>164</v>
      </c>
      <c r="AI336" s="5">
        <v>16704333565</v>
      </c>
      <c r="AK336" t="s">
        <v>3051</v>
      </c>
      <c r="BC336" t="str">
        <f>"35-2014.00"</f>
        <v>35-2014.00</v>
      </c>
      <c r="BD336" t="s">
        <v>518</v>
      </c>
      <c r="BE336" t="s">
        <v>3052</v>
      </c>
      <c r="BF336" t="s">
        <v>520</v>
      </c>
      <c r="BG336">
        <v>2</v>
      </c>
      <c r="BI336" s="1">
        <v>44593</v>
      </c>
      <c r="BJ336" s="1">
        <v>44957</v>
      </c>
      <c r="BM336">
        <v>35</v>
      </c>
      <c r="BN336">
        <v>0</v>
      </c>
      <c r="BO336">
        <v>7</v>
      </c>
      <c r="BP336">
        <v>7</v>
      </c>
      <c r="BQ336">
        <v>7</v>
      </c>
      <c r="BR336">
        <v>7</v>
      </c>
      <c r="BS336">
        <v>7</v>
      </c>
      <c r="BT336">
        <v>0</v>
      </c>
      <c r="BU336" t="str">
        <f>"6:00 AM"</f>
        <v>6:00 AM</v>
      </c>
      <c r="BV336" t="str">
        <f>"3:00 PM"</f>
        <v>3:00 PM</v>
      </c>
      <c r="BW336" t="s">
        <v>153</v>
      </c>
      <c r="BX336">
        <v>0</v>
      </c>
      <c r="BY336">
        <v>6</v>
      </c>
      <c r="BZ336" t="s">
        <v>111</v>
      </c>
      <c r="CB336" t="s">
        <v>164</v>
      </c>
      <c r="CC336" t="s">
        <v>3053</v>
      </c>
      <c r="CD336" t="s">
        <v>257</v>
      </c>
      <c r="CE336" t="s">
        <v>1168</v>
      </c>
      <c r="CF336" t="s">
        <v>117</v>
      </c>
      <c r="CG336" s="4">
        <v>96950</v>
      </c>
      <c r="CH336" s="3">
        <v>8.17</v>
      </c>
      <c r="CI336" s="3">
        <v>8.17</v>
      </c>
      <c r="CJ336" s="3">
        <v>12.26</v>
      </c>
      <c r="CK336" s="3">
        <v>12.26</v>
      </c>
      <c r="CL336" t="s">
        <v>131</v>
      </c>
      <c r="CM336" t="s">
        <v>164</v>
      </c>
      <c r="CN336" t="s">
        <v>132</v>
      </c>
      <c r="CP336" t="s">
        <v>111</v>
      </c>
      <c r="CQ336" t="s">
        <v>133</v>
      </c>
      <c r="CR336" t="s">
        <v>111</v>
      </c>
      <c r="CS336" t="s">
        <v>133</v>
      </c>
      <c r="CT336" t="s">
        <v>134</v>
      </c>
      <c r="CU336" t="s">
        <v>133</v>
      </c>
      <c r="CV336" t="s">
        <v>134</v>
      </c>
      <c r="CW336" t="s">
        <v>164</v>
      </c>
      <c r="CX336" s="5">
        <v>16704333565</v>
      </c>
      <c r="CY336" t="s">
        <v>3051</v>
      </c>
      <c r="CZ336" t="s">
        <v>358</v>
      </c>
      <c r="DA336" t="s">
        <v>133</v>
      </c>
      <c r="DB336" t="s">
        <v>111</v>
      </c>
    </row>
    <row r="337" spans="1:111" ht="15" customHeight="1" x14ac:dyDescent="0.35">
      <c r="A337" t="s">
        <v>2724</v>
      </c>
      <c r="B337" t="s">
        <v>109</v>
      </c>
      <c r="C337" s="1">
        <v>44523.795456018517</v>
      </c>
      <c r="D337" s="1">
        <v>44525</v>
      </c>
      <c r="E337" t="s">
        <v>110</v>
      </c>
      <c r="F337" s="1">
        <v>44560.791666666664</v>
      </c>
      <c r="G337" t="s">
        <v>111</v>
      </c>
      <c r="H337" t="s">
        <v>111</v>
      </c>
      <c r="I337" t="s">
        <v>111</v>
      </c>
      <c r="J337" t="s">
        <v>771</v>
      </c>
      <c r="L337" t="s">
        <v>772</v>
      </c>
      <c r="N337" t="s">
        <v>140</v>
      </c>
      <c r="O337" t="s">
        <v>117</v>
      </c>
      <c r="P337" s="4">
        <v>96950</v>
      </c>
      <c r="Q337" t="s">
        <v>118</v>
      </c>
      <c r="S337" s="5">
        <v>16709890917</v>
      </c>
      <c r="U337">
        <v>561720</v>
      </c>
      <c r="V337" t="s">
        <v>296</v>
      </c>
      <c r="W337" t="s">
        <v>133</v>
      </c>
      <c r="X337" t="s">
        <v>773</v>
      </c>
      <c r="Y337" t="s">
        <v>774</v>
      </c>
      <c r="Z337" t="s">
        <v>775</v>
      </c>
      <c r="AA337" t="s">
        <v>776</v>
      </c>
      <c r="AB337" t="s">
        <v>2725</v>
      </c>
      <c r="AD337" t="s">
        <v>115</v>
      </c>
      <c r="AE337" t="s">
        <v>117</v>
      </c>
      <c r="AF337" s="4">
        <v>96950</v>
      </c>
      <c r="AG337" t="s">
        <v>118</v>
      </c>
      <c r="AI337" s="5">
        <v>16709890917</v>
      </c>
      <c r="AK337" t="s">
        <v>778</v>
      </c>
      <c r="BC337" t="str">
        <f>"35-2014.00"</f>
        <v>35-2014.00</v>
      </c>
      <c r="BD337" t="s">
        <v>518</v>
      </c>
      <c r="BE337" t="s">
        <v>779</v>
      </c>
      <c r="BF337" t="s">
        <v>780</v>
      </c>
      <c r="BG337">
        <v>2</v>
      </c>
      <c r="BI337" s="1">
        <v>44621</v>
      </c>
      <c r="BJ337" s="1">
        <v>44985</v>
      </c>
      <c r="BM337">
        <v>35</v>
      </c>
      <c r="BN337">
        <v>5</v>
      </c>
      <c r="BO337">
        <v>5</v>
      </c>
      <c r="BP337">
        <v>5</v>
      </c>
      <c r="BQ337">
        <v>5</v>
      </c>
      <c r="BR337">
        <v>5</v>
      </c>
      <c r="BS337">
        <v>5</v>
      </c>
      <c r="BT337">
        <v>5</v>
      </c>
      <c r="BU337" t="str">
        <f>"11:00 AM"</f>
        <v>11:00 AM</v>
      </c>
      <c r="BV337" t="str">
        <f>"4:00 PM"</f>
        <v>4:00 PM</v>
      </c>
      <c r="BW337" t="s">
        <v>153</v>
      </c>
      <c r="BX337">
        <v>0</v>
      </c>
      <c r="BY337">
        <v>12</v>
      </c>
      <c r="BZ337" t="s">
        <v>111</v>
      </c>
      <c r="CB337" t="s">
        <v>153</v>
      </c>
      <c r="CC337" t="s">
        <v>2726</v>
      </c>
      <c r="CE337" t="s">
        <v>115</v>
      </c>
      <c r="CG337" s="4">
        <v>96950</v>
      </c>
      <c r="CH337" s="3">
        <v>8.17</v>
      </c>
      <c r="CI337" s="3">
        <v>8.17</v>
      </c>
      <c r="CJ337" s="3">
        <v>12.26</v>
      </c>
      <c r="CK337" s="3">
        <v>12.26</v>
      </c>
      <c r="CL337" t="s">
        <v>131</v>
      </c>
      <c r="CN337" t="s">
        <v>132</v>
      </c>
      <c r="CP337" t="s">
        <v>133</v>
      </c>
      <c r="CQ337" t="s">
        <v>133</v>
      </c>
      <c r="CR337" t="s">
        <v>111</v>
      </c>
      <c r="CS337" t="s">
        <v>133</v>
      </c>
      <c r="CT337" t="s">
        <v>134</v>
      </c>
      <c r="CU337" t="s">
        <v>133</v>
      </c>
      <c r="CV337" t="s">
        <v>134</v>
      </c>
      <c r="CW337" t="s">
        <v>2727</v>
      </c>
      <c r="CX337" s="5">
        <v>16709890917</v>
      </c>
      <c r="CY337" t="s">
        <v>778</v>
      </c>
      <c r="CZ337" t="s">
        <v>2728</v>
      </c>
      <c r="DA337" t="s">
        <v>133</v>
      </c>
      <c r="DB337" t="s">
        <v>133</v>
      </c>
    </row>
    <row r="338" spans="1:111" ht="15" customHeight="1" x14ac:dyDescent="0.35">
      <c r="A338" t="s">
        <v>3138</v>
      </c>
      <c r="B338" t="s">
        <v>137</v>
      </c>
      <c r="C338" s="1">
        <v>44476.327543287036</v>
      </c>
      <c r="D338" s="1">
        <v>44526</v>
      </c>
      <c r="E338" t="s">
        <v>110</v>
      </c>
      <c r="G338" t="s">
        <v>111</v>
      </c>
      <c r="H338" t="s">
        <v>111</v>
      </c>
      <c r="I338" t="s">
        <v>111</v>
      </c>
      <c r="J338" t="s">
        <v>3139</v>
      </c>
      <c r="K338" t="s">
        <v>3139</v>
      </c>
      <c r="L338" t="s">
        <v>3140</v>
      </c>
      <c r="N338" t="s">
        <v>140</v>
      </c>
      <c r="O338" t="s">
        <v>117</v>
      </c>
      <c r="P338" s="4">
        <v>96950</v>
      </c>
      <c r="Q338" t="s">
        <v>118</v>
      </c>
      <c r="S338" s="5">
        <v>16702874951</v>
      </c>
      <c r="U338">
        <v>561320</v>
      </c>
      <c r="V338" t="s">
        <v>120</v>
      </c>
      <c r="X338" t="s">
        <v>3141</v>
      </c>
      <c r="Y338" t="s">
        <v>3142</v>
      </c>
      <c r="Z338" t="s">
        <v>3143</v>
      </c>
      <c r="AA338" t="s">
        <v>3144</v>
      </c>
      <c r="AB338" t="s">
        <v>3140</v>
      </c>
      <c r="AD338" t="s">
        <v>140</v>
      </c>
      <c r="AE338" t="s">
        <v>117</v>
      </c>
      <c r="AF338" s="4">
        <v>96950</v>
      </c>
      <c r="AG338" t="s">
        <v>118</v>
      </c>
      <c r="AI338" s="5">
        <v>16702874951</v>
      </c>
      <c r="AK338" t="s">
        <v>3145</v>
      </c>
      <c r="BC338" t="str">
        <f>"41-3041.00"</f>
        <v>41-3041.00</v>
      </c>
      <c r="BD338" t="s">
        <v>1047</v>
      </c>
      <c r="BE338" t="s">
        <v>3146</v>
      </c>
      <c r="BF338" t="s">
        <v>3147</v>
      </c>
      <c r="BG338">
        <v>5</v>
      </c>
      <c r="BH338">
        <v>5</v>
      </c>
      <c r="BI338" s="1">
        <v>44531</v>
      </c>
      <c r="BJ338" s="1">
        <v>44834</v>
      </c>
      <c r="BK338" s="1">
        <v>44531</v>
      </c>
      <c r="BL338" s="1">
        <v>44834</v>
      </c>
      <c r="BM338">
        <v>35</v>
      </c>
      <c r="BN338">
        <v>0</v>
      </c>
      <c r="BO338">
        <v>7</v>
      </c>
      <c r="BP338">
        <v>7</v>
      </c>
      <c r="BQ338">
        <v>7</v>
      </c>
      <c r="BR338">
        <v>7</v>
      </c>
      <c r="BS338">
        <v>7</v>
      </c>
      <c r="BT338">
        <v>0</v>
      </c>
      <c r="BU338" t="str">
        <f>"10:00 AM"</f>
        <v>10:00 AM</v>
      </c>
      <c r="BV338" t="str">
        <f>"6:00 PM"</f>
        <v>6:00 PM</v>
      </c>
      <c r="BW338" t="s">
        <v>129</v>
      </c>
      <c r="BX338">
        <v>0</v>
      </c>
      <c r="BY338">
        <v>12</v>
      </c>
      <c r="BZ338" t="s">
        <v>111</v>
      </c>
      <c r="CB338" t="s">
        <v>3148</v>
      </c>
      <c r="CC338" t="s">
        <v>3149</v>
      </c>
      <c r="CE338" t="s">
        <v>140</v>
      </c>
      <c r="CF338" t="s">
        <v>117</v>
      </c>
      <c r="CG338" s="4">
        <v>96950</v>
      </c>
      <c r="CH338" s="3">
        <v>11.99</v>
      </c>
      <c r="CI338" s="3">
        <v>11.99</v>
      </c>
      <c r="CJ338" s="3">
        <v>17.989999999999998</v>
      </c>
      <c r="CK338" s="3">
        <v>17.989999999999998</v>
      </c>
      <c r="CL338" t="s">
        <v>131</v>
      </c>
      <c r="CM338" t="s">
        <v>542</v>
      </c>
      <c r="CN338" t="s">
        <v>132</v>
      </c>
      <c r="CP338" t="s">
        <v>111</v>
      </c>
      <c r="CQ338" t="s">
        <v>133</v>
      </c>
      <c r="CR338" t="s">
        <v>111</v>
      </c>
      <c r="CS338" t="s">
        <v>133</v>
      </c>
      <c r="CT338" t="s">
        <v>134</v>
      </c>
      <c r="CU338" t="s">
        <v>134</v>
      </c>
      <c r="CV338" t="s">
        <v>134</v>
      </c>
      <c r="CW338" t="s">
        <v>3150</v>
      </c>
      <c r="CX338" s="5">
        <v>16702874951</v>
      </c>
      <c r="CY338" t="s">
        <v>3145</v>
      </c>
      <c r="CZ338" t="s">
        <v>134</v>
      </c>
      <c r="DA338" t="s">
        <v>133</v>
      </c>
      <c r="DB338" t="s">
        <v>111</v>
      </c>
    </row>
    <row r="339" spans="1:111" ht="15" customHeight="1" x14ac:dyDescent="0.35">
      <c r="A339" t="s">
        <v>2714</v>
      </c>
      <c r="B339" t="s">
        <v>137</v>
      </c>
      <c r="C339" s="1">
        <v>44488.133927893519</v>
      </c>
      <c r="D339" s="1">
        <v>44526</v>
      </c>
      <c r="E339" t="s">
        <v>110</v>
      </c>
      <c r="G339" t="s">
        <v>111</v>
      </c>
      <c r="H339" t="s">
        <v>111</v>
      </c>
      <c r="I339" t="s">
        <v>111</v>
      </c>
      <c r="J339" t="s">
        <v>2715</v>
      </c>
      <c r="K339" t="s">
        <v>2716</v>
      </c>
      <c r="L339" t="s">
        <v>1334</v>
      </c>
      <c r="M339" t="s">
        <v>1335</v>
      </c>
      <c r="N339" t="s">
        <v>140</v>
      </c>
      <c r="O339" t="s">
        <v>117</v>
      </c>
      <c r="P339" s="4">
        <v>96950</v>
      </c>
      <c r="Q339" t="s">
        <v>118</v>
      </c>
      <c r="S339" s="5">
        <v>16702359981</v>
      </c>
      <c r="U339">
        <v>561110</v>
      </c>
      <c r="V339" t="s">
        <v>120</v>
      </c>
      <c r="X339" t="s">
        <v>1336</v>
      </c>
      <c r="Y339" t="s">
        <v>1337</v>
      </c>
      <c r="AA339" t="s">
        <v>168</v>
      </c>
      <c r="AB339" t="s">
        <v>1334</v>
      </c>
      <c r="AC339" t="s">
        <v>1335</v>
      </c>
      <c r="AD339" t="s">
        <v>140</v>
      </c>
      <c r="AE339" t="s">
        <v>117</v>
      </c>
      <c r="AF339" s="4">
        <v>96950</v>
      </c>
      <c r="AG339" t="s">
        <v>118</v>
      </c>
      <c r="AI339" s="5">
        <v>16702359981</v>
      </c>
      <c r="AK339" t="s">
        <v>1338</v>
      </c>
      <c r="BC339" t="str">
        <f>"37-3011.00"</f>
        <v>37-3011.00</v>
      </c>
      <c r="BD339" t="s">
        <v>893</v>
      </c>
      <c r="BE339" t="s">
        <v>2717</v>
      </c>
      <c r="BF339" t="s">
        <v>2718</v>
      </c>
      <c r="BG339">
        <v>1</v>
      </c>
      <c r="BH339">
        <v>1</v>
      </c>
      <c r="BI339" s="1">
        <v>44574</v>
      </c>
      <c r="BJ339" s="1">
        <v>44938</v>
      </c>
      <c r="BK339" s="1">
        <v>44574</v>
      </c>
      <c r="BL339" s="1">
        <v>44938</v>
      </c>
      <c r="BM339">
        <v>40</v>
      </c>
      <c r="BN339">
        <v>0</v>
      </c>
      <c r="BO339">
        <v>8</v>
      </c>
      <c r="BP339">
        <v>8</v>
      </c>
      <c r="BQ339">
        <v>8</v>
      </c>
      <c r="BR339">
        <v>8</v>
      </c>
      <c r="BS339">
        <v>8</v>
      </c>
      <c r="BT339">
        <v>0</v>
      </c>
      <c r="BU339" t="str">
        <f t="shared" ref="BU339:BU344" si="10">"8:00 AM"</f>
        <v>8:00 AM</v>
      </c>
      <c r="BV339" t="str">
        <f t="shared" ref="BV339:BV344" si="11">"5:00 PM"</f>
        <v>5:00 PM</v>
      </c>
      <c r="BW339" t="s">
        <v>153</v>
      </c>
      <c r="BX339">
        <v>0</v>
      </c>
      <c r="BY339">
        <v>3</v>
      </c>
      <c r="BZ339" t="s">
        <v>111</v>
      </c>
      <c r="CB339" t="s">
        <v>2719</v>
      </c>
      <c r="CC339" t="s">
        <v>2720</v>
      </c>
      <c r="CD339" t="s">
        <v>1334</v>
      </c>
      <c r="CE339" t="s">
        <v>140</v>
      </c>
      <c r="CF339" t="s">
        <v>117</v>
      </c>
      <c r="CG339" s="4">
        <v>96950</v>
      </c>
      <c r="CH339" s="3">
        <v>7.77</v>
      </c>
      <c r="CI339" s="3">
        <v>7.77</v>
      </c>
      <c r="CJ339" s="3">
        <v>11.66</v>
      </c>
      <c r="CK339" s="3">
        <v>11.66</v>
      </c>
      <c r="CL339" t="s">
        <v>131</v>
      </c>
      <c r="CM339" t="s">
        <v>2721</v>
      </c>
      <c r="CN339" t="s">
        <v>132</v>
      </c>
      <c r="CP339" t="s">
        <v>111</v>
      </c>
      <c r="CQ339" t="s">
        <v>133</v>
      </c>
      <c r="CR339" t="s">
        <v>133</v>
      </c>
      <c r="CS339" t="s">
        <v>133</v>
      </c>
      <c r="CT339" t="s">
        <v>134</v>
      </c>
      <c r="CU339" t="s">
        <v>133</v>
      </c>
      <c r="CV339" t="s">
        <v>133</v>
      </c>
      <c r="CW339" t="s">
        <v>1344</v>
      </c>
      <c r="CX339" s="5">
        <v>16702359981</v>
      </c>
      <c r="CY339" t="s">
        <v>1338</v>
      </c>
      <c r="CZ339" t="s">
        <v>259</v>
      </c>
      <c r="DA339" t="s">
        <v>133</v>
      </c>
      <c r="DB339" t="s">
        <v>111</v>
      </c>
      <c r="DC339" t="s">
        <v>1336</v>
      </c>
      <c r="DD339" t="s">
        <v>1337</v>
      </c>
      <c r="DE339" t="s">
        <v>2722</v>
      </c>
      <c r="DF339" t="s">
        <v>2723</v>
      </c>
      <c r="DG339" t="s">
        <v>1338</v>
      </c>
    </row>
    <row r="340" spans="1:111" ht="15" customHeight="1" x14ac:dyDescent="0.35">
      <c r="A340" t="s">
        <v>3196</v>
      </c>
      <c r="B340" t="s">
        <v>137</v>
      </c>
      <c r="C340" s="1">
        <v>44460.928905324072</v>
      </c>
      <c r="D340" s="1">
        <v>44529</v>
      </c>
      <c r="E340" t="s">
        <v>110</v>
      </c>
      <c r="G340" t="s">
        <v>111</v>
      </c>
      <c r="H340" t="s">
        <v>111</v>
      </c>
      <c r="I340" t="s">
        <v>111</v>
      </c>
      <c r="J340" t="s">
        <v>1013</v>
      </c>
      <c r="K340" t="s">
        <v>1014</v>
      </c>
      <c r="L340" t="s">
        <v>1015</v>
      </c>
      <c r="M340" t="s">
        <v>556</v>
      </c>
      <c r="N340" t="s">
        <v>140</v>
      </c>
      <c r="O340" t="s">
        <v>117</v>
      </c>
      <c r="P340" s="4">
        <v>96950</v>
      </c>
      <c r="Q340" t="s">
        <v>118</v>
      </c>
      <c r="S340" s="5">
        <v>16702333222</v>
      </c>
      <c r="U340">
        <v>452319</v>
      </c>
      <c r="V340" t="s">
        <v>120</v>
      </c>
      <c r="X340" t="s">
        <v>1016</v>
      </c>
      <c r="Y340" t="s">
        <v>1017</v>
      </c>
      <c r="AA340" t="s">
        <v>168</v>
      </c>
      <c r="AB340" t="s">
        <v>1015</v>
      </c>
      <c r="AC340" t="s">
        <v>3197</v>
      </c>
      <c r="AD340" t="s">
        <v>140</v>
      </c>
      <c r="AE340" t="s">
        <v>117</v>
      </c>
      <c r="AF340" s="4">
        <v>96950</v>
      </c>
      <c r="AG340" t="s">
        <v>118</v>
      </c>
      <c r="AI340" s="5">
        <v>16702333222</v>
      </c>
      <c r="AK340" t="s">
        <v>1019</v>
      </c>
      <c r="BC340" t="str">
        <f>"11-1021.00"</f>
        <v>11-1021.00</v>
      </c>
      <c r="BD340" t="s">
        <v>1545</v>
      </c>
      <c r="BE340" t="s">
        <v>3198</v>
      </c>
      <c r="BF340" t="s">
        <v>3199</v>
      </c>
      <c r="BG340">
        <v>1</v>
      </c>
      <c r="BH340">
        <v>1</v>
      </c>
      <c r="BI340" s="1">
        <v>44562</v>
      </c>
      <c r="BJ340" s="1">
        <v>44834</v>
      </c>
      <c r="BK340" s="1">
        <v>44562</v>
      </c>
      <c r="BL340" s="1">
        <v>44834</v>
      </c>
      <c r="BM340">
        <v>35</v>
      </c>
      <c r="BN340">
        <v>0</v>
      </c>
      <c r="BO340">
        <v>7</v>
      </c>
      <c r="BP340">
        <v>7</v>
      </c>
      <c r="BQ340">
        <v>7</v>
      </c>
      <c r="BR340">
        <v>7</v>
      </c>
      <c r="BS340">
        <v>7</v>
      </c>
      <c r="BT340">
        <v>0</v>
      </c>
      <c r="BU340" t="str">
        <f t="shared" si="10"/>
        <v>8:00 AM</v>
      </c>
      <c r="BV340" t="str">
        <f t="shared" si="11"/>
        <v>5:00 PM</v>
      </c>
      <c r="BW340" t="s">
        <v>150</v>
      </c>
      <c r="BX340">
        <v>0</v>
      </c>
      <c r="BY340">
        <v>24</v>
      </c>
      <c r="BZ340" t="s">
        <v>133</v>
      </c>
      <c r="CA340">
        <v>3</v>
      </c>
      <c r="CB340" t="s">
        <v>3200</v>
      </c>
      <c r="CC340" t="s">
        <v>556</v>
      </c>
      <c r="CD340" t="s">
        <v>1022</v>
      </c>
      <c r="CE340" t="s">
        <v>140</v>
      </c>
      <c r="CF340" t="s">
        <v>117</v>
      </c>
      <c r="CG340" s="4">
        <v>96950</v>
      </c>
      <c r="CH340" s="3">
        <v>21</v>
      </c>
      <c r="CI340" s="3">
        <v>21</v>
      </c>
      <c r="CJ340" s="3">
        <v>31.5</v>
      </c>
      <c r="CK340" s="3">
        <v>31.5</v>
      </c>
      <c r="CL340" t="s">
        <v>131</v>
      </c>
      <c r="CM340" t="s">
        <v>542</v>
      </c>
      <c r="CN340" t="s">
        <v>132</v>
      </c>
      <c r="CP340" t="s">
        <v>111</v>
      </c>
      <c r="CQ340" t="s">
        <v>133</v>
      </c>
      <c r="CR340" t="s">
        <v>111</v>
      </c>
      <c r="CS340" t="s">
        <v>133</v>
      </c>
      <c r="CT340" t="s">
        <v>134</v>
      </c>
      <c r="CU340" t="s">
        <v>133</v>
      </c>
      <c r="CV340" t="s">
        <v>134</v>
      </c>
      <c r="CW340" t="s">
        <v>544</v>
      </c>
      <c r="CX340" s="5">
        <v>16702333222</v>
      </c>
      <c r="CY340" t="s">
        <v>1019</v>
      </c>
      <c r="CZ340" t="s">
        <v>134</v>
      </c>
      <c r="DA340" t="s">
        <v>133</v>
      </c>
      <c r="DB340" t="s">
        <v>111</v>
      </c>
    </row>
    <row r="341" spans="1:111" ht="15" customHeight="1" x14ac:dyDescent="0.35">
      <c r="A341" t="s">
        <v>2391</v>
      </c>
      <c r="B341" t="s">
        <v>137</v>
      </c>
      <c r="C341" s="1">
        <v>44476.910215046293</v>
      </c>
      <c r="D341" s="1">
        <v>44529</v>
      </c>
      <c r="E341" t="s">
        <v>199</v>
      </c>
      <c r="F341" s="1">
        <v>44610.791666666664</v>
      </c>
      <c r="G341" t="s">
        <v>111</v>
      </c>
      <c r="H341" t="s">
        <v>111</v>
      </c>
      <c r="I341" t="s">
        <v>111</v>
      </c>
      <c r="J341" t="s">
        <v>2392</v>
      </c>
      <c r="L341" t="s">
        <v>2393</v>
      </c>
      <c r="N341" t="s">
        <v>140</v>
      </c>
      <c r="O341" t="s">
        <v>117</v>
      </c>
      <c r="P341" s="4">
        <v>96950</v>
      </c>
      <c r="Q341" t="s">
        <v>118</v>
      </c>
      <c r="S341" s="5">
        <v>16702877733</v>
      </c>
      <c r="U341">
        <v>42499</v>
      </c>
      <c r="V341" t="s">
        <v>120</v>
      </c>
      <c r="X341" t="s">
        <v>2394</v>
      </c>
      <c r="Y341" t="s">
        <v>2395</v>
      </c>
      <c r="Z341" t="s">
        <v>2396</v>
      </c>
      <c r="AA341" t="s">
        <v>300</v>
      </c>
      <c r="AB341" t="s">
        <v>2397</v>
      </c>
      <c r="AD341" t="s">
        <v>140</v>
      </c>
      <c r="AE341" t="s">
        <v>117</v>
      </c>
      <c r="AF341" s="4">
        <v>96950</v>
      </c>
      <c r="AG341" t="s">
        <v>118</v>
      </c>
      <c r="AI341" s="5">
        <v>16702877733</v>
      </c>
      <c r="AK341" t="s">
        <v>2398</v>
      </c>
      <c r="BC341" t="str">
        <f>"43-9061.00"</f>
        <v>43-9061.00</v>
      </c>
      <c r="BD341" t="s">
        <v>1965</v>
      </c>
      <c r="BE341" t="s">
        <v>2399</v>
      </c>
      <c r="BF341" t="s">
        <v>2400</v>
      </c>
      <c r="BG341">
        <v>1</v>
      </c>
      <c r="BH341">
        <v>1</v>
      </c>
      <c r="BI341" s="1">
        <v>44612</v>
      </c>
      <c r="BJ341" s="1">
        <v>44976</v>
      </c>
      <c r="BK341" s="1">
        <v>44612</v>
      </c>
      <c r="BL341" s="1">
        <v>44976</v>
      </c>
      <c r="BM341">
        <v>40</v>
      </c>
      <c r="BN341">
        <v>0</v>
      </c>
      <c r="BO341">
        <v>8</v>
      </c>
      <c r="BP341">
        <v>8</v>
      </c>
      <c r="BQ341">
        <v>8</v>
      </c>
      <c r="BR341">
        <v>8</v>
      </c>
      <c r="BS341">
        <v>8</v>
      </c>
      <c r="BT341">
        <v>0</v>
      </c>
      <c r="BU341" t="str">
        <f t="shared" si="10"/>
        <v>8:00 AM</v>
      </c>
      <c r="BV341" t="str">
        <f t="shared" si="11"/>
        <v>5:00 PM</v>
      </c>
      <c r="BW341" t="s">
        <v>150</v>
      </c>
      <c r="BX341">
        <v>0</v>
      </c>
      <c r="BY341">
        <v>0</v>
      </c>
      <c r="BZ341" t="s">
        <v>111</v>
      </c>
      <c r="CB341" t="s">
        <v>670</v>
      </c>
      <c r="CC341" t="s">
        <v>2393</v>
      </c>
      <c r="CE341" t="s">
        <v>140</v>
      </c>
      <c r="CF341" t="s">
        <v>117</v>
      </c>
      <c r="CG341" s="4">
        <v>96950</v>
      </c>
      <c r="CH341" s="3">
        <v>12</v>
      </c>
      <c r="CI341" s="3">
        <v>12</v>
      </c>
      <c r="CJ341" s="3">
        <v>18</v>
      </c>
      <c r="CK341" s="3">
        <v>18</v>
      </c>
      <c r="CL341" t="s">
        <v>131</v>
      </c>
      <c r="CM341" t="s">
        <v>542</v>
      </c>
      <c r="CN341" t="s">
        <v>132</v>
      </c>
      <c r="CP341" t="s">
        <v>111</v>
      </c>
      <c r="CQ341" t="s">
        <v>133</v>
      </c>
      <c r="CR341" t="s">
        <v>111</v>
      </c>
      <c r="CS341" t="s">
        <v>133</v>
      </c>
      <c r="CT341" t="s">
        <v>134</v>
      </c>
      <c r="CU341" t="s">
        <v>133</v>
      </c>
      <c r="CV341" t="s">
        <v>134</v>
      </c>
      <c r="CW341" t="s">
        <v>542</v>
      </c>
      <c r="CX341" s="5">
        <v>16702877733</v>
      </c>
      <c r="CY341" t="s">
        <v>2398</v>
      </c>
      <c r="CZ341" t="s">
        <v>134</v>
      </c>
      <c r="DA341" t="s">
        <v>133</v>
      </c>
      <c r="DB341" t="s">
        <v>111</v>
      </c>
    </row>
    <row r="342" spans="1:111" ht="15" customHeight="1" x14ac:dyDescent="0.35">
      <c r="A342" t="s">
        <v>3633</v>
      </c>
      <c r="B342" t="s">
        <v>137</v>
      </c>
      <c r="C342" s="1">
        <v>44487.06751134259</v>
      </c>
      <c r="D342" s="1">
        <v>44530</v>
      </c>
      <c r="E342" t="s">
        <v>110</v>
      </c>
      <c r="G342" t="s">
        <v>111</v>
      </c>
      <c r="H342" t="s">
        <v>111</v>
      </c>
      <c r="I342" t="s">
        <v>111</v>
      </c>
      <c r="J342" t="s">
        <v>2411</v>
      </c>
      <c r="K342" t="s">
        <v>2412</v>
      </c>
      <c r="L342" t="s">
        <v>2413</v>
      </c>
      <c r="M342" t="s">
        <v>2414</v>
      </c>
      <c r="N342" t="s">
        <v>140</v>
      </c>
      <c r="O342" t="s">
        <v>117</v>
      </c>
      <c r="P342" s="4">
        <v>96950</v>
      </c>
      <c r="Q342" t="s">
        <v>118</v>
      </c>
      <c r="S342" s="5">
        <v>16703223311</v>
      </c>
      <c r="T342">
        <v>4504</v>
      </c>
      <c r="U342">
        <v>72111</v>
      </c>
      <c r="V342" t="s">
        <v>120</v>
      </c>
      <c r="X342" t="s">
        <v>1064</v>
      </c>
      <c r="Y342" t="s">
        <v>2415</v>
      </c>
      <c r="AA342" t="s">
        <v>2416</v>
      </c>
      <c r="AB342" t="s">
        <v>2413</v>
      </c>
      <c r="AC342" t="s">
        <v>2414</v>
      </c>
      <c r="AD342" t="s">
        <v>140</v>
      </c>
      <c r="AE342" t="s">
        <v>117</v>
      </c>
      <c r="AF342" s="4">
        <v>96050</v>
      </c>
      <c r="AG342" t="s">
        <v>118</v>
      </c>
      <c r="AI342" s="5">
        <v>16703223311</v>
      </c>
      <c r="AJ342">
        <v>4504</v>
      </c>
      <c r="AK342" t="s">
        <v>2417</v>
      </c>
      <c r="BC342" t="str">
        <f>"15-1151.00"</f>
        <v>15-1151.00</v>
      </c>
      <c r="BD342" t="s">
        <v>462</v>
      </c>
      <c r="BE342" t="s">
        <v>3634</v>
      </c>
      <c r="BF342" t="s">
        <v>3635</v>
      </c>
      <c r="BG342">
        <v>1</v>
      </c>
      <c r="BH342">
        <v>1</v>
      </c>
      <c r="BI342" s="1">
        <v>44593</v>
      </c>
      <c r="BJ342" s="1">
        <v>44957</v>
      </c>
      <c r="BK342" s="1">
        <v>44593</v>
      </c>
      <c r="BL342" s="1">
        <v>44957</v>
      </c>
      <c r="BM342">
        <v>40</v>
      </c>
      <c r="BN342">
        <v>0</v>
      </c>
      <c r="BO342">
        <v>8</v>
      </c>
      <c r="BP342">
        <v>8</v>
      </c>
      <c r="BQ342">
        <v>8</v>
      </c>
      <c r="BR342">
        <v>8</v>
      </c>
      <c r="BS342">
        <v>8</v>
      </c>
      <c r="BT342">
        <v>0</v>
      </c>
      <c r="BU342" t="str">
        <f t="shared" si="10"/>
        <v>8:00 AM</v>
      </c>
      <c r="BV342" t="str">
        <f t="shared" si="11"/>
        <v>5:00 PM</v>
      </c>
      <c r="BW342" t="s">
        <v>150</v>
      </c>
      <c r="BX342">
        <v>0</v>
      </c>
      <c r="BY342">
        <v>24</v>
      </c>
      <c r="BZ342" t="s">
        <v>111</v>
      </c>
      <c r="CB342" s="2" t="s">
        <v>3636</v>
      </c>
      <c r="CC342" t="s">
        <v>2413</v>
      </c>
      <c r="CD342" t="s">
        <v>2414</v>
      </c>
      <c r="CE342" t="s">
        <v>140</v>
      </c>
      <c r="CF342" t="s">
        <v>117</v>
      </c>
      <c r="CG342" s="4">
        <v>96950</v>
      </c>
      <c r="CH342" s="3">
        <v>12.32</v>
      </c>
      <c r="CI342" s="3">
        <v>12.32</v>
      </c>
      <c r="CJ342" s="3">
        <v>18.48</v>
      </c>
      <c r="CK342" s="3">
        <v>18.48</v>
      </c>
      <c r="CL342" t="s">
        <v>131</v>
      </c>
      <c r="CM342" t="s">
        <v>2422</v>
      </c>
      <c r="CN342" t="s">
        <v>132</v>
      </c>
      <c r="CP342" t="s">
        <v>111</v>
      </c>
      <c r="CQ342" t="s">
        <v>133</v>
      </c>
      <c r="CR342" t="s">
        <v>111</v>
      </c>
      <c r="CS342" t="s">
        <v>133</v>
      </c>
      <c r="CT342" t="s">
        <v>134</v>
      </c>
      <c r="CU342" t="s">
        <v>133</v>
      </c>
      <c r="CV342" t="s">
        <v>133</v>
      </c>
      <c r="CW342" t="s">
        <v>3637</v>
      </c>
      <c r="CX342" s="5">
        <v>16703223311</v>
      </c>
      <c r="CY342" t="s">
        <v>3330</v>
      </c>
      <c r="CZ342" t="s">
        <v>3638</v>
      </c>
      <c r="DA342" t="s">
        <v>133</v>
      </c>
      <c r="DB342" t="s">
        <v>111</v>
      </c>
      <c r="DC342" t="s">
        <v>2425</v>
      </c>
      <c r="DD342" t="s">
        <v>2426</v>
      </c>
      <c r="DE342" t="s">
        <v>1149</v>
      </c>
      <c r="DF342" t="s">
        <v>2427</v>
      </c>
      <c r="DG342" t="s">
        <v>2428</v>
      </c>
    </row>
    <row r="343" spans="1:111" ht="15" customHeight="1" x14ac:dyDescent="0.35">
      <c r="A343" t="s">
        <v>1193</v>
      </c>
      <c r="B343" t="s">
        <v>137</v>
      </c>
      <c r="C343" s="1">
        <v>44491.304765856483</v>
      </c>
      <c r="D343" s="1">
        <v>44530</v>
      </c>
      <c r="E343" t="s">
        <v>110</v>
      </c>
      <c r="G343" t="s">
        <v>111</v>
      </c>
      <c r="H343" t="s">
        <v>133</v>
      </c>
      <c r="I343" t="s">
        <v>111</v>
      </c>
      <c r="J343" t="s">
        <v>1194</v>
      </c>
      <c r="K343" t="s">
        <v>1195</v>
      </c>
      <c r="L343" t="s">
        <v>1196</v>
      </c>
      <c r="M343" t="s">
        <v>1197</v>
      </c>
      <c r="N343" t="s">
        <v>140</v>
      </c>
      <c r="O343" t="s">
        <v>117</v>
      </c>
      <c r="P343" s="4">
        <v>96950</v>
      </c>
      <c r="Q343" t="s">
        <v>118</v>
      </c>
      <c r="S343" s="5">
        <v>16702349011</v>
      </c>
      <c r="U343">
        <v>811121</v>
      </c>
      <c r="V343" t="s">
        <v>120</v>
      </c>
      <c r="X343" t="s">
        <v>1198</v>
      </c>
      <c r="Y343" t="s">
        <v>1199</v>
      </c>
      <c r="Z343" t="s">
        <v>625</v>
      </c>
      <c r="AA343" t="s">
        <v>351</v>
      </c>
      <c r="AB343" t="s">
        <v>1196</v>
      </c>
      <c r="AC343" t="s">
        <v>1200</v>
      </c>
      <c r="AD343" t="s">
        <v>140</v>
      </c>
      <c r="AE343" t="s">
        <v>117</v>
      </c>
      <c r="AF343" s="4">
        <v>96950</v>
      </c>
      <c r="AG343" t="s">
        <v>118</v>
      </c>
      <c r="AI343" s="5">
        <v>16702340441</v>
      </c>
      <c r="AK343" t="s">
        <v>1046</v>
      </c>
      <c r="BC343" t="str">
        <f>"53-3032.00"</f>
        <v>53-3032.00</v>
      </c>
      <c r="BD343" t="s">
        <v>1201</v>
      </c>
      <c r="BE343" t="s">
        <v>1202</v>
      </c>
      <c r="BF343" t="s">
        <v>1203</v>
      </c>
      <c r="BG343">
        <v>5</v>
      </c>
      <c r="BH343">
        <v>5</v>
      </c>
      <c r="BI343" s="1">
        <v>44510</v>
      </c>
      <c r="BJ343" s="1">
        <v>44874</v>
      </c>
      <c r="BK343" s="1">
        <v>44530</v>
      </c>
      <c r="BL343" s="1">
        <v>44874</v>
      </c>
      <c r="BM343">
        <v>40</v>
      </c>
      <c r="BN343">
        <v>0</v>
      </c>
      <c r="BO343">
        <v>8</v>
      </c>
      <c r="BP343">
        <v>8</v>
      </c>
      <c r="BQ343">
        <v>8</v>
      </c>
      <c r="BR343">
        <v>8</v>
      </c>
      <c r="BS343">
        <v>8</v>
      </c>
      <c r="BT343">
        <v>0</v>
      </c>
      <c r="BU343" t="str">
        <f t="shared" si="10"/>
        <v>8:00 AM</v>
      </c>
      <c r="BV343" t="str">
        <f t="shared" si="11"/>
        <v>5:00 PM</v>
      </c>
      <c r="BW343" t="s">
        <v>150</v>
      </c>
      <c r="BX343">
        <v>0</v>
      </c>
      <c r="BY343">
        <v>12</v>
      </c>
      <c r="BZ343" t="s">
        <v>111</v>
      </c>
      <c r="CB343" s="2" t="s">
        <v>1204</v>
      </c>
      <c r="CC343" t="s">
        <v>1205</v>
      </c>
      <c r="CD343" t="s">
        <v>1206</v>
      </c>
      <c r="CE343" t="s">
        <v>140</v>
      </c>
      <c r="CF343" t="s">
        <v>117</v>
      </c>
      <c r="CG343" s="4">
        <v>96950</v>
      </c>
      <c r="CH343" s="3">
        <v>9.0500000000000007</v>
      </c>
      <c r="CI343" s="3">
        <v>9.0500000000000007</v>
      </c>
      <c r="CJ343" s="3">
        <v>13.57</v>
      </c>
      <c r="CK343" s="3">
        <v>13.57</v>
      </c>
      <c r="CL343" t="s">
        <v>131</v>
      </c>
      <c r="CM343" t="s">
        <v>1053</v>
      </c>
      <c r="CN343" t="s">
        <v>132</v>
      </c>
      <c r="CP343" t="s">
        <v>111</v>
      </c>
      <c r="CQ343" t="s">
        <v>133</v>
      </c>
      <c r="CR343" t="s">
        <v>133</v>
      </c>
      <c r="CS343" t="s">
        <v>133</v>
      </c>
      <c r="CT343" t="s">
        <v>134</v>
      </c>
      <c r="CU343" t="s">
        <v>133</v>
      </c>
      <c r="CV343" t="s">
        <v>134</v>
      </c>
      <c r="CW343" t="s">
        <v>1054</v>
      </c>
      <c r="CX343" s="5">
        <v>16707837461</v>
      </c>
      <c r="CY343" t="s">
        <v>1046</v>
      </c>
      <c r="CZ343" t="s">
        <v>259</v>
      </c>
      <c r="DA343" t="s">
        <v>133</v>
      </c>
      <c r="DB343" t="s">
        <v>111</v>
      </c>
    </row>
    <row r="344" spans="1:111" ht="15" customHeight="1" x14ac:dyDescent="0.35">
      <c r="A344" t="s">
        <v>612</v>
      </c>
      <c r="B344" t="s">
        <v>137</v>
      </c>
      <c r="C344" s="1">
        <v>44495.86040740741</v>
      </c>
      <c r="D344" s="1">
        <v>44530</v>
      </c>
      <c r="E344" t="s">
        <v>110</v>
      </c>
      <c r="G344" t="s">
        <v>111</v>
      </c>
      <c r="H344" t="s">
        <v>111</v>
      </c>
      <c r="I344" t="s">
        <v>111</v>
      </c>
      <c r="J344" t="s">
        <v>613</v>
      </c>
      <c r="L344" t="s">
        <v>257</v>
      </c>
      <c r="M344" t="s">
        <v>614</v>
      </c>
      <c r="N344" t="s">
        <v>140</v>
      </c>
      <c r="O344" t="s">
        <v>117</v>
      </c>
      <c r="P344" s="4">
        <v>96950</v>
      </c>
      <c r="Q344" t="s">
        <v>118</v>
      </c>
      <c r="S344" s="5">
        <v>16702351656</v>
      </c>
      <c r="T344">
        <v>0</v>
      </c>
      <c r="U344">
        <v>81311</v>
      </c>
      <c r="V344" t="s">
        <v>120</v>
      </c>
      <c r="X344" t="s">
        <v>615</v>
      </c>
      <c r="Y344" t="s">
        <v>616</v>
      </c>
      <c r="Z344" t="s">
        <v>617</v>
      </c>
      <c r="AA344" t="s">
        <v>618</v>
      </c>
      <c r="AB344" t="s">
        <v>257</v>
      </c>
      <c r="AC344" t="s">
        <v>614</v>
      </c>
      <c r="AD344" t="s">
        <v>140</v>
      </c>
      <c r="AE344" t="s">
        <v>117</v>
      </c>
      <c r="AF344" s="4">
        <v>96950</v>
      </c>
      <c r="AG344" t="s">
        <v>118</v>
      </c>
      <c r="AI344" s="5">
        <v>16702351656</v>
      </c>
      <c r="AJ344">
        <v>0</v>
      </c>
      <c r="AK344" t="s">
        <v>619</v>
      </c>
      <c r="BC344" t="str">
        <f>"21-2011.00"</f>
        <v>21-2011.00</v>
      </c>
      <c r="BD344" t="s">
        <v>620</v>
      </c>
      <c r="BE344" t="s">
        <v>621</v>
      </c>
      <c r="BF344" t="s">
        <v>622</v>
      </c>
      <c r="BG344">
        <v>2</v>
      </c>
      <c r="BH344">
        <v>2</v>
      </c>
      <c r="BI344" s="1">
        <v>44562</v>
      </c>
      <c r="BJ344" s="1">
        <v>44926</v>
      </c>
      <c r="BK344" s="1">
        <v>44562</v>
      </c>
      <c r="BL344" s="1">
        <v>44926</v>
      </c>
      <c r="BM344">
        <v>40</v>
      </c>
      <c r="BN344">
        <v>0</v>
      </c>
      <c r="BO344">
        <v>8</v>
      </c>
      <c r="BP344">
        <v>8</v>
      </c>
      <c r="BQ344">
        <v>8</v>
      </c>
      <c r="BR344">
        <v>8</v>
      </c>
      <c r="BS344">
        <v>8</v>
      </c>
      <c r="BT344">
        <v>0</v>
      </c>
      <c r="BU344" t="str">
        <f t="shared" si="10"/>
        <v>8:00 AM</v>
      </c>
      <c r="BV344" t="str">
        <f t="shared" si="11"/>
        <v>5:00 PM</v>
      </c>
      <c r="BW344" t="s">
        <v>150</v>
      </c>
      <c r="BX344">
        <v>0</v>
      </c>
      <c r="BY344">
        <v>96</v>
      </c>
      <c r="BZ344" t="s">
        <v>111</v>
      </c>
      <c r="CB344" t="s">
        <v>623</v>
      </c>
      <c r="CC344" t="s">
        <v>257</v>
      </c>
      <c r="CD344" t="s">
        <v>624</v>
      </c>
      <c r="CE344" t="s">
        <v>140</v>
      </c>
      <c r="CF344" t="s">
        <v>117</v>
      </c>
      <c r="CG344" s="4">
        <v>96950</v>
      </c>
      <c r="CH344" s="3">
        <v>18.22</v>
      </c>
      <c r="CI344" s="3">
        <v>18.22</v>
      </c>
      <c r="CJ344" s="3">
        <v>27.33</v>
      </c>
      <c r="CK344" s="3">
        <v>27.33</v>
      </c>
      <c r="CL344" t="s">
        <v>131</v>
      </c>
      <c r="CM344" t="s">
        <v>134</v>
      </c>
      <c r="CN344" t="s">
        <v>132</v>
      </c>
      <c r="CP344" t="s">
        <v>111</v>
      </c>
      <c r="CQ344" t="s">
        <v>133</v>
      </c>
      <c r="CR344" t="s">
        <v>111</v>
      </c>
      <c r="CS344" t="s">
        <v>133</v>
      </c>
      <c r="CT344" t="s">
        <v>134</v>
      </c>
      <c r="CU344" t="s">
        <v>133</v>
      </c>
      <c r="CV344" t="s">
        <v>134</v>
      </c>
      <c r="CW344" t="s">
        <v>134</v>
      </c>
      <c r="CX344" s="5">
        <v>16702351656</v>
      </c>
      <c r="CY344" t="s">
        <v>619</v>
      </c>
      <c r="CZ344" t="s">
        <v>134</v>
      </c>
      <c r="DA344" t="s">
        <v>133</v>
      </c>
      <c r="DB344" t="s">
        <v>111</v>
      </c>
      <c r="DC344" t="s">
        <v>615</v>
      </c>
      <c r="DD344" t="s">
        <v>616</v>
      </c>
      <c r="DE344" t="s">
        <v>625</v>
      </c>
      <c r="DF344" t="s">
        <v>626</v>
      </c>
      <c r="DG344" t="s">
        <v>619</v>
      </c>
    </row>
    <row r="345" spans="1:111" ht="15" customHeight="1" x14ac:dyDescent="0.35">
      <c r="A345" t="s">
        <v>3445</v>
      </c>
      <c r="B345" t="s">
        <v>137</v>
      </c>
      <c r="C345" s="1">
        <v>44497.212636342592</v>
      </c>
      <c r="D345" s="1">
        <v>44530</v>
      </c>
      <c r="E345" t="s">
        <v>110</v>
      </c>
      <c r="G345" t="s">
        <v>111</v>
      </c>
      <c r="H345" t="s">
        <v>111</v>
      </c>
      <c r="I345" t="s">
        <v>111</v>
      </c>
      <c r="J345" t="s">
        <v>3446</v>
      </c>
      <c r="K345" t="s">
        <v>3447</v>
      </c>
      <c r="L345" t="s">
        <v>3448</v>
      </c>
      <c r="M345" t="s">
        <v>134</v>
      </c>
      <c r="N345" t="s">
        <v>140</v>
      </c>
      <c r="O345" t="s">
        <v>117</v>
      </c>
      <c r="P345" s="4">
        <v>96950</v>
      </c>
      <c r="Q345" t="s">
        <v>118</v>
      </c>
      <c r="R345" t="s">
        <v>134</v>
      </c>
      <c r="S345" s="5">
        <v>16702859535</v>
      </c>
      <c r="U345">
        <v>812112</v>
      </c>
      <c r="V345" t="s">
        <v>120</v>
      </c>
      <c r="X345" t="s">
        <v>1155</v>
      </c>
      <c r="Y345" t="s">
        <v>1156</v>
      </c>
      <c r="Z345" t="s">
        <v>1157</v>
      </c>
      <c r="AA345" t="s">
        <v>3449</v>
      </c>
      <c r="AB345" t="s">
        <v>3448</v>
      </c>
      <c r="AC345" t="s">
        <v>134</v>
      </c>
      <c r="AD345" t="s">
        <v>140</v>
      </c>
      <c r="AE345" t="s">
        <v>117</v>
      </c>
      <c r="AF345" s="4">
        <v>96950</v>
      </c>
      <c r="AG345" t="s">
        <v>118</v>
      </c>
      <c r="AH345" t="s">
        <v>134</v>
      </c>
      <c r="AI345" s="5">
        <v>16702859535</v>
      </c>
      <c r="AK345" t="s">
        <v>3450</v>
      </c>
      <c r="BC345" t="str">
        <f>"39-5012.00"</f>
        <v>39-5012.00</v>
      </c>
      <c r="BD345" t="s">
        <v>539</v>
      </c>
      <c r="BE345" t="s">
        <v>3451</v>
      </c>
      <c r="BF345" t="s">
        <v>3449</v>
      </c>
      <c r="BG345">
        <v>4</v>
      </c>
      <c r="BH345">
        <v>4</v>
      </c>
      <c r="BI345" s="1">
        <v>44593</v>
      </c>
      <c r="BJ345" s="1">
        <v>44957</v>
      </c>
      <c r="BK345" s="1">
        <v>44593</v>
      </c>
      <c r="BL345" s="1">
        <v>44957</v>
      </c>
      <c r="BM345">
        <v>35</v>
      </c>
      <c r="BN345">
        <v>6</v>
      </c>
      <c r="BO345">
        <v>6</v>
      </c>
      <c r="BP345">
        <v>6</v>
      </c>
      <c r="BQ345">
        <v>6</v>
      </c>
      <c r="BR345">
        <v>6</v>
      </c>
      <c r="BS345">
        <v>5</v>
      </c>
      <c r="BT345">
        <v>0</v>
      </c>
      <c r="BU345" t="str">
        <f>"12:00 PM"</f>
        <v>12:00 PM</v>
      </c>
      <c r="BV345" t="str">
        <f>"6:00 PM"</f>
        <v>6:00 PM</v>
      </c>
      <c r="BW345" t="s">
        <v>150</v>
      </c>
      <c r="BX345">
        <v>0</v>
      </c>
      <c r="BY345">
        <v>12</v>
      </c>
      <c r="BZ345" t="s">
        <v>111</v>
      </c>
      <c r="CB345" t="s">
        <v>542</v>
      </c>
      <c r="CC345" t="s">
        <v>1161</v>
      </c>
      <c r="CD345" t="s">
        <v>3452</v>
      </c>
      <c r="CE345" t="s">
        <v>140</v>
      </c>
      <c r="CF345" t="s">
        <v>117</v>
      </c>
      <c r="CG345" s="4">
        <v>96950</v>
      </c>
      <c r="CH345" s="3">
        <v>7.52</v>
      </c>
      <c r="CI345" s="3">
        <v>7.52</v>
      </c>
      <c r="CJ345" s="3">
        <v>11.28</v>
      </c>
      <c r="CK345" s="3">
        <v>11.28</v>
      </c>
      <c r="CL345" t="s">
        <v>131</v>
      </c>
      <c r="CN345" t="s">
        <v>132</v>
      </c>
      <c r="CP345" t="s">
        <v>111</v>
      </c>
      <c r="CQ345" t="s">
        <v>133</v>
      </c>
      <c r="CR345" t="s">
        <v>111</v>
      </c>
      <c r="CS345" t="s">
        <v>133</v>
      </c>
      <c r="CT345" t="s">
        <v>134</v>
      </c>
      <c r="CU345" t="s">
        <v>133</v>
      </c>
      <c r="CV345" t="s">
        <v>134</v>
      </c>
      <c r="CW345" t="s">
        <v>3453</v>
      </c>
      <c r="CX345" s="5">
        <v>16702859535</v>
      </c>
      <c r="CY345" t="s">
        <v>3450</v>
      </c>
      <c r="CZ345" t="s">
        <v>134</v>
      </c>
      <c r="DA345" t="s">
        <v>133</v>
      </c>
      <c r="DB345" t="s">
        <v>111</v>
      </c>
      <c r="DF345" t="s">
        <v>134</v>
      </c>
    </row>
    <row r="346" spans="1:111" ht="15" customHeight="1" x14ac:dyDescent="0.35">
      <c r="A346" t="s">
        <v>3323</v>
      </c>
      <c r="B346" t="s">
        <v>137</v>
      </c>
      <c r="C346" s="1">
        <v>44503.034368171298</v>
      </c>
      <c r="D346" s="1">
        <v>44530</v>
      </c>
      <c r="E346" t="s">
        <v>110</v>
      </c>
      <c r="G346" t="s">
        <v>111</v>
      </c>
      <c r="H346" t="s">
        <v>111</v>
      </c>
      <c r="I346" t="s">
        <v>111</v>
      </c>
      <c r="J346" t="s">
        <v>2667</v>
      </c>
      <c r="K346" t="s">
        <v>2412</v>
      </c>
      <c r="L346" t="s">
        <v>2413</v>
      </c>
      <c r="M346" t="s">
        <v>2414</v>
      </c>
      <c r="N346" t="s">
        <v>140</v>
      </c>
      <c r="O346" t="s">
        <v>117</v>
      </c>
      <c r="P346" s="4">
        <v>96950</v>
      </c>
      <c r="Q346" t="s">
        <v>118</v>
      </c>
      <c r="S346" s="5">
        <v>16703223311</v>
      </c>
      <c r="T346">
        <v>4504</v>
      </c>
      <c r="U346">
        <v>72111</v>
      </c>
      <c r="V346" t="s">
        <v>120</v>
      </c>
      <c r="X346" t="s">
        <v>1064</v>
      </c>
      <c r="Y346" t="s">
        <v>2668</v>
      </c>
      <c r="AA346" t="s">
        <v>2416</v>
      </c>
      <c r="AB346" t="s">
        <v>2413</v>
      </c>
      <c r="AC346" t="s">
        <v>2414</v>
      </c>
      <c r="AD346" t="s">
        <v>140</v>
      </c>
      <c r="AE346" t="s">
        <v>117</v>
      </c>
      <c r="AF346" s="4">
        <v>96950</v>
      </c>
      <c r="AG346" t="s">
        <v>118</v>
      </c>
      <c r="AI346" s="5">
        <v>16703223311</v>
      </c>
      <c r="AJ346">
        <v>4504</v>
      </c>
      <c r="AK346" t="s">
        <v>2669</v>
      </c>
      <c r="BC346" t="str">
        <f>"39-3091.00"</f>
        <v>39-3091.00</v>
      </c>
      <c r="BD346" t="s">
        <v>3324</v>
      </c>
      <c r="BE346" t="s">
        <v>3325</v>
      </c>
      <c r="BF346" t="s">
        <v>3326</v>
      </c>
      <c r="BG346">
        <v>10</v>
      </c>
      <c r="BH346">
        <v>10</v>
      </c>
      <c r="BI346" s="1">
        <v>44531</v>
      </c>
      <c r="BJ346" s="1">
        <v>44895</v>
      </c>
      <c r="BK346" s="1">
        <v>44531</v>
      </c>
      <c r="BL346" s="1">
        <v>44895</v>
      </c>
      <c r="BM346">
        <v>40</v>
      </c>
      <c r="BN346">
        <v>0</v>
      </c>
      <c r="BO346">
        <v>8</v>
      </c>
      <c r="BP346">
        <v>8</v>
      </c>
      <c r="BQ346">
        <v>8</v>
      </c>
      <c r="BR346">
        <v>8</v>
      </c>
      <c r="BS346">
        <v>8</v>
      </c>
      <c r="BT346">
        <v>0</v>
      </c>
      <c r="BU346" t="str">
        <f>"8:30 AM"</f>
        <v>8:30 AM</v>
      </c>
      <c r="BV346" t="str">
        <f>"5:00 PM"</f>
        <v>5:00 PM</v>
      </c>
      <c r="BW346" t="s">
        <v>150</v>
      </c>
      <c r="BX346">
        <v>0</v>
      </c>
      <c r="BY346">
        <v>3</v>
      </c>
      <c r="BZ346" t="s">
        <v>111</v>
      </c>
      <c r="CB346" t="s">
        <v>3327</v>
      </c>
      <c r="CC346" t="s">
        <v>2413</v>
      </c>
      <c r="CD346" t="s">
        <v>2414</v>
      </c>
      <c r="CE346" t="s">
        <v>140</v>
      </c>
      <c r="CF346" t="s">
        <v>117</v>
      </c>
      <c r="CG346" s="4">
        <v>96950</v>
      </c>
      <c r="CH346" s="3">
        <v>7.85</v>
      </c>
      <c r="CI346" s="3">
        <v>7.85</v>
      </c>
      <c r="CJ346" s="3">
        <v>11.78</v>
      </c>
      <c r="CK346" s="3">
        <v>11.78</v>
      </c>
      <c r="CL346" t="s">
        <v>131</v>
      </c>
      <c r="CM346" t="s">
        <v>3328</v>
      </c>
      <c r="CN346" t="s">
        <v>132</v>
      </c>
      <c r="CP346" t="s">
        <v>111</v>
      </c>
      <c r="CQ346" t="s">
        <v>133</v>
      </c>
      <c r="CR346" t="s">
        <v>111</v>
      </c>
      <c r="CS346" t="s">
        <v>133</v>
      </c>
      <c r="CT346" t="s">
        <v>134</v>
      </c>
      <c r="CU346" t="s">
        <v>133</v>
      </c>
      <c r="CV346" t="s">
        <v>133</v>
      </c>
      <c r="CW346" t="s">
        <v>3329</v>
      </c>
      <c r="CX346" s="5">
        <v>16703223311</v>
      </c>
      <c r="CY346" t="s">
        <v>3330</v>
      </c>
      <c r="CZ346" t="s">
        <v>2424</v>
      </c>
      <c r="DA346" t="s">
        <v>133</v>
      </c>
      <c r="DB346" t="s">
        <v>111</v>
      </c>
      <c r="DC346" t="s">
        <v>2425</v>
      </c>
      <c r="DD346" t="s">
        <v>2426</v>
      </c>
      <c r="DE346" t="s">
        <v>1149</v>
      </c>
      <c r="DF346" t="s">
        <v>2427</v>
      </c>
      <c r="DG346" t="s">
        <v>2428</v>
      </c>
    </row>
    <row r="347" spans="1:111" ht="15" customHeight="1" x14ac:dyDescent="0.35">
      <c r="A347" t="s">
        <v>2846</v>
      </c>
      <c r="B347" t="s">
        <v>159</v>
      </c>
      <c r="C347" s="1">
        <v>44455.065133564814</v>
      </c>
      <c r="D347" s="1">
        <v>44530</v>
      </c>
      <c r="E347" t="s">
        <v>199</v>
      </c>
      <c r="F347" s="1">
        <v>44469.833333333336</v>
      </c>
      <c r="G347" t="s">
        <v>111</v>
      </c>
      <c r="H347" t="s">
        <v>111</v>
      </c>
      <c r="I347" t="s">
        <v>111</v>
      </c>
      <c r="J347" t="s">
        <v>2847</v>
      </c>
      <c r="L347" t="s">
        <v>556</v>
      </c>
      <c r="M347" t="s">
        <v>553</v>
      </c>
      <c r="N347" t="s">
        <v>376</v>
      </c>
      <c r="O347" t="s">
        <v>117</v>
      </c>
      <c r="P347" s="4">
        <v>96950</v>
      </c>
      <c r="Q347" t="s">
        <v>118</v>
      </c>
      <c r="R347" t="s">
        <v>134</v>
      </c>
      <c r="S347" s="5">
        <v>16702355009</v>
      </c>
      <c r="U347">
        <v>561311</v>
      </c>
      <c r="V347" t="s">
        <v>120</v>
      </c>
      <c r="X347" t="s">
        <v>551</v>
      </c>
      <c r="Y347" t="s">
        <v>550</v>
      </c>
      <c r="Z347" t="s">
        <v>2848</v>
      </c>
      <c r="AA347" t="s">
        <v>168</v>
      </c>
      <c r="AB347" t="s">
        <v>2849</v>
      </c>
      <c r="AC347" t="s">
        <v>1746</v>
      </c>
      <c r="AD347" t="s">
        <v>376</v>
      </c>
      <c r="AE347" t="s">
        <v>117</v>
      </c>
      <c r="AF347" s="4">
        <v>96950</v>
      </c>
      <c r="AG347" t="s">
        <v>118</v>
      </c>
      <c r="AH347" t="s">
        <v>134</v>
      </c>
      <c r="AI347" s="5">
        <v>16702355009</v>
      </c>
      <c r="AK347" t="s">
        <v>1650</v>
      </c>
      <c r="BC347" t="str">
        <f>"43-4051.00"</f>
        <v>43-4051.00</v>
      </c>
      <c r="BD347" t="s">
        <v>1909</v>
      </c>
      <c r="BE347" t="s">
        <v>2850</v>
      </c>
      <c r="BF347" t="s">
        <v>2851</v>
      </c>
      <c r="BG347">
        <v>10</v>
      </c>
      <c r="BI347" s="1">
        <v>44470</v>
      </c>
      <c r="BJ347" s="1">
        <v>44834</v>
      </c>
      <c r="BM347">
        <v>35</v>
      </c>
      <c r="BN347">
        <v>0</v>
      </c>
      <c r="BO347">
        <v>7</v>
      </c>
      <c r="BP347">
        <v>7</v>
      </c>
      <c r="BQ347">
        <v>7</v>
      </c>
      <c r="BR347">
        <v>7</v>
      </c>
      <c r="BS347">
        <v>7</v>
      </c>
      <c r="BT347">
        <v>0</v>
      </c>
      <c r="BU347" t="str">
        <f>"9:00 AM"</f>
        <v>9:00 AM</v>
      </c>
      <c r="BV347" t="str">
        <f>"5:00 PM"</f>
        <v>5:00 PM</v>
      </c>
      <c r="BW347" t="s">
        <v>150</v>
      </c>
      <c r="BX347">
        <v>0</v>
      </c>
      <c r="BY347">
        <v>12</v>
      </c>
      <c r="BZ347" t="s">
        <v>111</v>
      </c>
      <c r="CB347" t="s">
        <v>2852</v>
      </c>
      <c r="CC347" t="s">
        <v>2853</v>
      </c>
      <c r="CD347" t="s">
        <v>553</v>
      </c>
      <c r="CE347" t="s">
        <v>376</v>
      </c>
      <c r="CF347" t="s">
        <v>117</v>
      </c>
      <c r="CG347" s="4">
        <v>96950</v>
      </c>
      <c r="CH347" s="3">
        <v>10.91</v>
      </c>
      <c r="CI347" s="3">
        <v>10.91</v>
      </c>
      <c r="CJ347" s="3">
        <v>16.36</v>
      </c>
      <c r="CK347" s="3">
        <v>16.36</v>
      </c>
      <c r="CL347" t="s">
        <v>131</v>
      </c>
      <c r="CM347" t="s">
        <v>2854</v>
      </c>
      <c r="CN347" t="s">
        <v>132</v>
      </c>
      <c r="CP347" t="s">
        <v>111</v>
      </c>
      <c r="CQ347" t="s">
        <v>133</v>
      </c>
      <c r="CR347" t="s">
        <v>133</v>
      </c>
      <c r="CS347" t="s">
        <v>133</v>
      </c>
      <c r="CT347" t="s">
        <v>134</v>
      </c>
      <c r="CU347" t="s">
        <v>133</v>
      </c>
      <c r="CV347" t="s">
        <v>133</v>
      </c>
      <c r="CW347" t="s">
        <v>2855</v>
      </c>
      <c r="CX347" s="5">
        <v>16702355009</v>
      </c>
      <c r="CY347" t="s">
        <v>1650</v>
      </c>
      <c r="CZ347" t="s">
        <v>134</v>
      </c>
      <c r="DA347" t="s">
        <v>133</v>
      </c>
      <c r="DB347" t="s">
        <v>111</v>
      </c>
    </row>
    <row r="348" spans="1:111" ht="15" customHeight="1" x14ac:dyDescent="0.35">
      <c r="A348" t="s">
        <v>3441</v>
      </c>
      <c r="B348" t="s">
        <v>137</v>
      </c>
      <c r="C348" s="1">
        <v>44484.051656018521</v>
      </c>
      <c r="D348" s="1">
        <v>44531</v>
      </c>
      <c r="E348" t="s">
        <v>110</v>
      </c>
      <c r="G348" t="s">
        <v>111</v>
      </c>
      <c r="H348" t="s">
        <v>111</v>
      </c>
      <c r="I348" t="s">
        <v>111</v>
      </c>
      <c r="J348" t="s">
        <v>2847</v>
      </c>
      <c r="L348" t="s">
        <v>3361</v>
      </c>
      <c r="M348" t="s">
        <v>1746</v>
      </c>
      <c r="N348" t="s">
        <v>376</v>
      </c>
      <c r="O348" t="s">
        <v>117</v>
      </c>
      <c r="P348" s="4">
        <v>96950</v>
      </c>
      <c r="Q348" t="s">
        <v>118</v>
      </c>
      <c r="S348" s="5">
        <v>16702355009</v>
      </c>
      <c r="U348">
        <v>561311</v>
      </c>
      <c r="V348" t="s">
        <v>120</v>
      </c>
      <c r="X348" t="s">
        <v>551</v>
      </c>
      <c r="Y348" t="s">
        <v>550</v>
      </c>
      <c r="Z348" t="s">
        <v>2848</v>
      </c>
      <c r="AA348" t="s">
        <v>168</v>
      </c>
      <c r="AB348" t="s">
        <v>556</v>
      </c>
      <c r="AC348" t="s">
        <v>1746</v>
      </c>
      <c r="AD348" t="s">
        <v>376</v>
      </c>
      <c r="AE348" t="s">
        <v>117</v>
      </c>
      <c r="AF348" s="4">
        <v>96950</v>
      </c>
      <c r="AG348" t="s">
        <v>118</v>
      </c>
      <c r="AI348" s="5">
        <v>16702355009</v>
      </c>
      <c r="AK348" t="s">
        <v>1650</v>
      </c>
      <c r="BC348" t="str">
        <f>"43-3031.00"</f>
        <v>43-3031.00</v>
      </c>
      <c r="BD348" t="s">
        <v>126</v>
      </c>
      <c r="BE348" t="s">
        <v>3362</v>
      </c>
      <c r="BF348" t="s">
        <v>3363</v>
      </c>
      <c r="BG348">
        <v>10</v>
      </c>
      <c r="BH348">
        <v>10</v>
      </c>
      <c r="BI348" s="1">
        <v>44562</v>
      </c>
      <c r="BJ348" s="1">
        <v>44926</v>
      </c>
      <c r="BK348" s="1">
        <v>44562</v>
      </c>
      <c r="BL348" s="1">
        <v>44926</v>
      </c>
      <c r="BM348">
        <v>35</v>
      </c>
      <c r="BN348">
        <v>0</v>
      </c>
      <c r="BO348">
        <v>7</v>
      </c>
      <c r="BP348">
        <v>7</v>
      </c>
      <c r="BQ348">
        <v>7</v>
      </c>
      <c r="BR348">
        <v>7</v>
      </c>
      <c r="BS348">
        <v>7</v>
      </c>
      <c r="BT348">
        <v>0</v>
      </c>
      <c r="BU348" t="str">
        <f>"8:00 AM"</f>
        <v>8:00 AM</v>
      </c>
      <c r="BV348" t="str">
        <f>"4:00 PM"</f>
        <v>4:00 PM</v>
      </c>
      <c r="BW348" t="s">
        <v>129</v>
      </c>
      <c r="BX348">
        <v>0</v>
      </c>
      <c r="BY348">
        <v>12</v>
      </c>
      <c r="BZ348" t="s">
        <v>111</v>
      </c>
      <c r="CB348" t="s">
        <v>3442</v>
      </c>
      <c r="CC348" t="s">
        <v>556</v>
      </c>
      <c r="CD348" t="s">
        <v>1746</v>
      </c>
      <c r="CE348" t="s">
        <v>376</v>
      </c>
      <c r="CF348" t="s">
        <v>117</v>
      </c>
      <c r="CG348" s="4">
        <v>96950</v>
      </c>
      <c r="CH348" s="3">
        <v>10.16</v>
      </c>
      <c r="CI348" s="3">
        <v>10.16</v>
      </c>
      <c r="CJ348" s="3">
        <v>15.24</v>
      </c>
      <c r="CK348" s="3">
        <v>15.24</v>
      </c>
      <c r="CL348" t="s">
        <v>131</v>
      </c>
      <c r="CM348" t="s">
        <v>3443</v>
      </c>
      <c r="CN348" t="s">
        <v>132</v>
      </c>
      <c r="CP348" t="s">
        <v>111</v>
      </c>
      <c r="CQ348" t="s">
        <v>133</v>
      </c>
      <c r="CR348" t="s">
        <v>133</v>
      </c>
      <c r="CS348" t="s">
        <v>133</v>
      </c>
      <c r="CT348" t="s">
        <v>134</v>
      </c>
      <c r="CU348" t="s">
        <v>133</v>
      </c>
      <c r="CV348" t="s">
        <v>133</v>
      </c>
      <c r="CW348" t="s">
        <v>3444</v>
      </c>
      <c r="CX348" s="5">
        <v>16702355009</v>
      </c>
      <c r="CY348" t="s">
        <v>1650</v>
      </c>
      <c r="CZ348" t="s">
        <v>134</v>
      </c>
      <c r="DA348" t="s">
        <v>133</v>
      </c>
      <c r="DB348" t="s">
        <v>111</v>
      </c>
    </row>
    <row r="349" spans="1:111" ht="15" customHeight="1" x14ac:dyDescent="0.35">
      <c r="A349" t="s">
        <v>3331</v>
      </c>
      <c r="B349" t="s">
        <v>137</v>
      </c>
      <c r="C349" s="1">
        <v>44491.137735300923</v>
      </c>
      <c r="D349" s="1">
        <v>44531</v>
      </c>
      <c r="E349" t="s">
        <v>110</v>
      </c>
      <c r="G349" t="s">
        <v>133</v>
      </c>
      <c r="H349" t="s">
        <v>133</v>
      </c>
      <c r="I349" t="s">
        <v>111</v>
      </c>
      <c r="J349" t="s">
        <v>2081</v>
      </c>
      <c r="K349" t="s">
        <v>2082</v>
      </c>
      <c r="L349" t="s">
        <v>2083</v>
      </c>
      <c r="M349" t="s">
        <v>2084</v>
      </c>
      <c r="N349" t="s">
        <v>115</v>
      </c>
      <c r="O349" t="s">
        <v>117</v>
      </c>
      <c r="P349" s="4">
        <v>96950</v>
      </c>
      <c r="Q349" t="s">
        <v>118</v>
      </c>
      <c r="R349" t="s">
        <v>334</v>
      </c>
      <c r="S349" s="5">
        <v>16702344000</v>
      </c>
      <c r="U349">
        <v>561320</v>
      </c>
      <c r="V349" t="s">
        <v>120</v>
      </c>
      <c r="X349" t="s">
        <v>2085</v>
      </c>
      <c r="Y349" t="s">
        <v>2086</v>
      </c>
      <c r="Z349" t="s">
        <v>2087</v>
      </c>
      <c r="AA349" t="s">
        <v>606</v>
      </c>
      <c r="AB349" t="s">
        <v>2083</v>
      </c>
      <c r="AC349" t="s">
        <v>2088</v>
      </c>
      <c r="AD349" t="s">
        <v>115</v>
      </c>
      <c r="AE349" t="s">
        <v>117</v>
      </c>
      <c r="AF349" s="4">
        <v>96950</v>
      </c>
      <c r="AG349" t="s">
        <v>118</v>
      </c>
      <c r="AH349" t="s">
        <v>334</v>
      </c>
      <c r="AI349" s="5">
        <v>16702344000</v>
      </c>
      <c r="AK349" t="s">
        <v>341</v>
      </c>
      <c r="BC349" t="str">
        <f>"37-2012.00"</f>
        <v>37-2012.00</v>
      </c>
      <c r="BD349" t="s">
        <v>242</v>
      </c>
      <c r="BE349" t="s">
        <v>2089</v>
      </c>
      <c r="BF349" t="s">
        <v>242</v>
      </c>
      <c r="BG349">
        <v>25</v>
      </c>
      <c r="BH349">
        <v>25</v>
      </c>
      <c r="BI349" s="1">
        <v>44562</v>
      </c>
      <c r="BJ349" s="1">
        <v>44834</v>
      </c>
      <c r="BK349" s="1">
        <v>44562</v>
      </c>
      <c r="BL349" s="1">
        <v>44834</v>
      </c>
      <c r="BM349">
        <v>40</v>
      </c>
      <c r="BN349">
        <v>0</v>
      </c>
      <c r="BO349">
        <v>8</v>
      </c>
      <c r="BP349">
        <v>8</v>
      </c>
      <c r="BQ349">
        <v>8</v>
      </c>
      <c r="BR349">
        <v>8</v>
      </c>
      <c r="BS349">
        <v>8</v>
      </c>
      <c r="BT349">
        <v>0</v>
      </c>
      <c r="BU349" t="str">
        <f>"8:00 AM"</f>
        <v>8:00 AM</v>
      </c>
      <c r="BV349" t="str">
        <f>"5:00 PM"</f>
        <v>5:00 PM</v>
      </c>
      <c r="BW349" t="s">
        <v>150</v>
      </c>
      <c r="BX349">
        <v>3</v>
      </c>
      <c r="BY349">
        <v>3</v>
      </c>
      <c r="BZ349" t="s">
        <v>111</v>
      </c>
      <c r="CB349" t="s">
        <v>3332</v>
      </c>
      <c r="CC349" t="s">
        <v>339</v>
      </c>
      <c r="CD349" t="s">
        <v>3333</v>
      </c>
      <c r="CE349" t="s">
        <v>140</v>
      </c>
      <c r="CF349" t="s">
        <v>117</v>
      </c>
      <c r="CG349" s="4">
        <v>96950</v>
      </c>
      <c r="CH349" s="3">
        <v>7.45</v>
      </c>
      <c r="CI349" s="3">
        <v>7.45</v>
      </c>
      <c r="CJ349" s="3">
        <v>11.18</v>
      </c>
      <c r="CK349" s="3">
        <v>11.18</v>
      </c>
      <c r="CL349" t="s">
        <v>131</v>
      </c>
      <c r="CM349" t="s">
        <v>134</v>
      </c>
      <c r="CN349" t="s">
        <v>132</v>
      </c>
      <c r="CP349" t="s">
        <v>111</v>
      </c>
      <c r="CQ349" t="s">
        <v>133</v>
      </c>
      <c r="CR349" t="s">
        <v>111</v>
      </c>
      <c r="CS349" t="s">
        <v>133</v>
      </c>
      <c r="CT349" t="s">
        <v>133</v>
      </c>
      <c r="CU349" t="s">
        <v>133</v>
      </c>
      <c r="CV349" t="s">
        <v>134</v>
      </c>
      <c r="CW349" t="s">
        <v>3334</v>
      </c>
      <c r="CX349" s="5">
        <v>16702344000</v>
      </c>
      <c r="CY349" t="s">
        <v>341</v>
      </c>
      <c r="CZ349" t="s">
        <v>134</v>
      </c>
      <c r="DA349" t="s">
        <v>133</v>
      </c>
      <c r="DB349" t="s">
        <v>111</v>
      </c>
    </row>
    <row r="350" spans="1:111" ht="15" customHeight="1" x14ac:dyDescent="0.35">
      <c r="A350" t="s">
        <v>2026</v>
      </c>
      <c r="B350" t="s">
        <v>159</v>
      </c>
      <c r="C350" s="1">
        <v>44477.145007407409</v>
      </c>
      <c r="D350" s="1">
        <v>44531</v>
      </c>
      <c r="E350" t="s">
        <v>110</v>
      </c>
      <c r="G350" t="s">
        <v>111</v>
      </c>
      <c r="H350" t="s">
        <v>111</v>
      </c>
      <c r="I350" t="s">
        <v>111</v>
      </c>
      <c r="J350" t="s">
        <v>160</v>
      </c>
      <c r="K350" t="s">
        <v>393</v>
      </c>
      <c r="L350" t="s">
        <v>394</v>
      </c>
      <c r="M350" t="s">
        <v>395</v>
      </c>
      <c r="N350" t="s">
        <v>140</v>
      </c>
      <c r="O350" t="s">
        <v>117</v>
      </c>
      <c r="P350" s="4">
        <v>96950</v>
      </c>
      <c r="Q350" t="s">
        <v>118</v>
      </c>
      <c r="R350" t="s">
        <v>164</v>
      </c>
      <c r="S350" s="5">
        <v>16703236877</v>
      </c>
      <c r="U350">
        <v>6216</v>
      </c>
      <c r="V350" t="s">
        <v>120</v>
      </c>
      <c r="X350" t="s">
        <v>165</v>
      </c>
      <c r="Y350" t="s">
        <v>166</v>
      </c>
      <c r="Z350" t="s">
        <v>802</v>
      </c>
      <c r="AA350" t="s">
        <v>168</v>
      </c>
      <c r="AB350" t="s">
        <v>169</v>
      </c>
      <c r="AD350" t="s">
        <v>170</v>
      </c>
      <c r="AE350" t="s">
        <v>117</v>
      </c>
      <c r="AF350" s="4">
        <v>96931</v>
      </c>
      <c r="AG350" t="s">
        <v>118</v>
      </c>
      <c r="AH350" t="s">
        <v>164</v>
      </c>
      <c r="AI350" s="5">
        <v>16716498746</v>
      </c>
      <c r="AJ350">
        <v>203</v>
      </c>
      <c r="AK350" t="s">
        <v>172</v>
      </c>
      <c r="BC350" t="str">
        <f>"49-9071.00"</f>
        <v>49-9071.00</v>
      </c>
      <c r="BD350" t="s">
        <v>147</v>
      </c>
      <c r="BE350" t="s">
        <v>2027</v>
      </c>
      <c r="BF350" t="s">
        <v>2028</v>
      </c>
      <c r="BG350">
        <v>2</v>
      </c>
      <c r="BI350" s="1">
        <v>44597</v>
      </c>
      <c r="BJ350" s="1">
        <v>44961</v>
      </c>
      <c r="BM350">
        <v>40</v>
      </c>
      <c r="BN350">
        <v>0</v>
      </c>
      <c r="BO350">
        <v>8</v>
      </c>
      <c r="BP350">
        <v>8</v>
      </c>
      <c r="BQ350">
        <v>8</v>
      </c>
      <c r="BR350">
        <v>8</v>
      </c>
      <c r="BS350">
        <v>5</v>
      </c>
      <c r="BT350">
        <v>3</v>
      </c>
      <c r="BU350" t="str">
        <f>"8:30 AM"</f>
        <v>8:30 AM</v>
      </c>
      <c r="BV350" t="str">
        <f>"5:30 PM"</f>
        <v>5:30 PM</v>
      </c>
      <c r="BW350" t="s">
        <v>153</v>
      </c>
      <c r="BX350">
        <v>0</v>
      </c>
      <c r="BY350">
        <v>3</v>
      </c>
      <c r="BZ350" t="s">
        <v>111</v>
      </c>
      <c r="CB350" t="s">
        <v>2029</v>
      </c>
      <c r="CC350" t="s">
        <v>394</v>
      </c>
      <c r="CD350" t="s">
        <v>395</v>
      </c>
      <c r="CE350" t="s">
        <v>140</v>
      </c>
      <c r="CF350" t="s">
        <v>117</v>
      </c>
      <c r="CG350" s="4">
        <v>96950</v>
      </c>
      <c r="CH350" s="3">
        <v>8.7200000000000006</v>
      </c>
      <c r="CI350" s="3">
        <v>8.7200000000000006</v>
      </c>
      <c r="CJ350" s="3">
        <v>13.08</v>
      </c>
      <c r="CK350" s="3">
        <v>13.08</v>
      </c>
      <c r="CL350" t="s">
        <v>131</v>
      </c>
      <c r="CN350" t="s">
        <v>132</v>
      </c>
      <c r="CP350" t="s">
        <v>111</v>
      </c>
      <c r="CQ350" t="s">
        <v>133</v>
      </c>
      <c r="CR350" t="s">
        <v>111</v>
      </c>
      <c r="CS350" t="s">
        <v>133</v>
      </c>
      <c r="CT350" t="s">
        <v>134</v>
      </c>
      <c r="CU350" t="s">
        <v>133</v>
      </c>
      <c r="CV350" t="s">
        <v>134</v>
      </c>
      <c r="CW350" t="s">
        <v>565</v>
      </c>
      <c r="CX350" s="5">
        <v>16703236877</v>
      </c>
      <c r="CY350" t="s">
        <v>178</v>
      </c>
      <c r="CZ350" t="s">
        <v>134</v>
      </c>
      <c r="DA350" t="s">
        <v>133</v>
      </c>
      <c r="DB350" t="s">
        <v>111</v>
      </c>
    </row>
    <row r="351" spans="1:111" ht="15" customHeight="1" x14ac:dyDescent="0.35">
      <c r="A351" t="s">
        <v>1059</v>
      </c>
      <c r="B351" t="s">
        <v>159</v>
      </c>
      <c r="C351" s="1">
        <v>44477.152319097222</v>
      </c>
      <c r="D351" s="1">
        <v>44531</v>
      </c>
      <c r="E351" t="s">
        <v>110</v>
      </c>
      <c r="G351" t="s">
        <v>111</v>
      </c>
      <c r="H351" t="s">
        <v>111</v>
      </c>
      <c r="I351" t="s">
        <v>111</v>
      </c>
      <c r="J351" t="s">
        <v>160</v>
      </c>
      <c r="K351" t="s">
        <v>393</v>
      </c>
      <c r="L351" t="s">
        <v>394</v>
      </c>
      <c r="M351" t="s">
        <v>395</v>
      </c>
      <c r="N351" t="s">
        <v>140</v>
      </c>
      <c r="O351" t="s">
        <v>117</v>
      </c>
      <c r="P351" s="4">
        <v>96950</v>
      </c>
      <c r="Q351" t="s">
        <v>118</v>
      </c>
      <c r="R351" t="s">
        <v>164</v>
      </c>
      <c r="S351" s="5">
        <v>16703236877</v>
      </c>
      <c r="U351">
        <v>62161</v>
      </c>
      <c r="V351" t="s">
        <v>120</v>
      </c>
      <c r="X351" t="s">
        <v>165</v>
      </c>
      <c r="Y351" t="s">
        <v>166</v>
      </c>
      <c r="Z351" t="s">
        <v>802</v>
      </c>
      <c r="AA351" t="s">
        <v>168</v>
      </c>
      <c r="AB351" t="s">
        <v>169</v>
      </c>
      <c r="AD351" t="s">
        <v>170</v>
      </c>
      <c r="AE351" t="s">
        <v>117</v>
      </c>
      <c r="AF351" s="4">
        <v>96931</v>
      </c>
      <c r="AG351" t="s">
        <v>118</v>
      </c>
      <c r="AH351" t="s">
        <v>164</v>
      </c>
      <c r="AI351" s="5">
        <v>16716498746</v>
      </c>
      <c r="AJ351">
        <v>203</v>
      </c>
      <c r="AK351" t="s">
        <v>172</v>
      </c>
      <c r="BC351" t="str">
        <f>"29-1128.00"</f>
        <v>29-1128.00</v>
      </c>
      <c r="BD351" t="s">
        <v>1060</v>
      </c>
      <c r="BE351" t="s">
        <v>1061</v>
      </c>
      <c r="BF351" t="s">
        <v>1062</v>
      </c>
      <c r="BG351">
        <v>2</v>
      </c>
      <c r="BI351" s="1">
        <v>44597</v>
      </c>
      <c r="BJ351" s="1">
        <v>44961</v>
      </c>
      <c r="BM351">
        <v>40</v>
      </c>
      <c r="BN351">
        <v>0</v>
      </c>
      <c r="BO351">
        <v>8</v>
      </c>
      <c r="BP351">
        <v>8</v>
      </c>
      <c r="BQ351">
        <v>8</v>
      </c>
      <c r="BR351">
        <v>8</v>
      </c>
      <c r="BS351">
        <v>5</v>
      </c>
      <c r="BT351">
        <v>3</v>
      </c>
      <c r="BU351" t="str">
        <f>"8:30 AM"</f>
        <v>8:30 AM</v>
      </c>
      <c r="BV351" t="str">
        <f>"5:30 PM"</f>
        <v>5:30 PM</v>
      </c>
      <c r="BW351" t="s">
        <v>504</v>
      </c>
      <c r="BX351">
        <v>0</v>
      </c>
      <c r="BY351">
        <v>0</v>
      </c>
      <c r="BZ351" t="s">
        <v>111</v>
      </c>
      <c r="CB351" t="s">
        <v>1063</v>
      </c>
      <c r="CC351" t="s">
        <v>394</v>
      </c>
      <c r="CD351" t="s">
        <v>395</v>
      </c>
      <c r="CE351" t="s">
        <v>140</v>
      </c>
      <c r="CF351" t="s">
        <v>117</v>
      </c>
      <c r="CG351" s="4">
        <v>96950</v>
      </c>
      <c r="CH351" s="3">
        <v>17.399999999999999</v>
      </c>
      <c r="CI351" s="3">
        <v>17.399999999999999</v>
      </c>
      <c r="CJ351" s="3">
        <v>0</v>
      </c>
      <c r="CK351" s="3">
        <v>0</v>
      </c>
      <c r="CL351" t="s">
        <v>131</v>
      </c>
      <c r="CN351" t="s">
        <v>132</v>
      </c>
      <c r="CP351" t="s">
        <v>111</v>
      </c>
      <c r="CQ351" t="s">
        <v>133</v>
      </c>
      <c r="CR351" t="s">
        <v>111</v>
      </c>
      <c r="CS351" t="s">
        <v>111</v>
      </c>
      <c r="CT351" t="s">
        <v>134</v>
      </c>
      <c r="CU351" t="s">
        <v>133</v>
      </c>
      <c r="CV351" t="s">
        <v>134</v>
      </c>
      <c r="CW351" t="s">
        <v>565</v>
      </c>
      <c r="CX351" s="5">
        <v>16703236877</v>
      </c>
      <c r="CY351" t="s">
        <v>178</v>
      </c>
      <c r="CZ351" t="s">
        <v>134</v>
      </c>
      <c r="DA351" t="s">
        <v>133</v>
      </c>
      <c r="DB351" t="s">
        <v>111</v>
      </c>
    </row>
    <row r="352" spans="1:111" ht="15" customHeight="1" x14ac:dyDescent="0.35">
      <c r="A352" t="s">
        <v>2735</v>
      </c>
      <c r="B352" t="s">
        <v>159</v>
      </c>
      <c r="C352" s="1">
        <v>44477.421282175928</v>
      </c>
      <c r="D352" s="1">
        <v>44531</v>
      </c>
      <c r="E352" t="s">
        <v>110</v>
      </c>
      <c r="G352" t="s">
        <v>111</v>
      </c>
      <c r="H352" t="s">
        <v>111</v>
      </c>
      <c r="I352" t="s">
        <v>111</v>
      </c>
      <c r="J352" t="s">
        <v>2736</v>
      </c>
      <c r="K352" t="s">
        <v>2737</v>
      </c>
      <c r="L352" t="s">
        <v>2738</v>
      </c>
      <c r="M352" t="s">
        <v>2739</v>
      </c>
      <c r="N352" t="s">
        <v>140</v>
      </c>
      <c r="O352" t="s">
        <v>117</v>
      </c>
      <c r="P352" s="4">
        <v>96950</v>
      </c>
      <c r="Q352" t="s">
        <v>118</v>
      </c>
      <c r="R352" t="s">
        <v>134</v>
      </c>
      <c r="S352" s="5">
        <v>16702340707</v>
      </c>
      <c r="U352">
        <v>722514</v>
      </c>
      <c r="V352" t="s">
        <v>120</v>
      </c>
      <c r="X352" t="s">
        <v>2740</v>
      </c>
      <c r="Y352" t="s">
        <v>2741</v>
      </c>
      <c r="Z352" t="s">
        <v>134</v>
      </c>
      <c r="AA352" t="s">
        <v>338</v>
      </c>
      <c r="AB352" t="s">
        <v>2738</v>
      </c>
      <c r="AC352" t="s">
        <v>2739</v>
      </c>
      <c r="AD352" t="s">
        <v>140</v>
      </c>
      <c r="AE352" t="s">
        <v>117</v>
      </c>
      <c r="AF352" s="4">
        <v>96950</v>
      </c>
      <c r="AG352" t="s">
        <v>118</v>
      </c>
      <c r="AH352" t="s">
        <v>134</v>
      </c>
      <c r="AI352" s="5">
        <v>16704830118</v>
      </c>
      <c r="AK352" t="s">
        <v>2742</v>
      </c>
      <c r="AL352" t="s">
        <v>962</v>
      </c>
      <c r="AM352" t="s">
        <v>963</v>
      </c>
      <c r="AN352" t="s">
        <v>964</v>
      </c>
      <c r="AO352" t="s">
        <v>965</v>
      </c>
      <c r="AP352" t="s">
        <v>966</v>
      </c>
      <c r="AQ352" t="s">
        <v>277</v>
      </c>
      <c r="AR352" t="s">
        <v>140</v>
      </c>
      <c r="AS352" t="s">
        <v>117</v>
      </c>
      <c r="AT352" s="4">
        <v>96950</v>
      </c>
      <c r="AU352" t="s">
        <v>118</v>
      </c>
      <c r="AV352" t="s">
        <v>134</v>
      </c>
      <c r="AW352" s="5">
        <v>16702331209</v>
      </c>
      <c r="AX352" t="s">
        <v>134</v>
      </c>
      <c r="AY352" t="s">
        <v>967</v>
      </c>
      <c r="AZ352" t="s">
        <v>968</v>
      </c>
      <c r="BA352" t="s">
        <v>117</v>
      </c>
      <c r="BB352" t="s">
        <v>969</v>
      </c>
      <c r="BC352" t="str">
        <f>"35-3021.00"</f>
        <v>35-3021.00</v>
      </c>
      <c r="BD352" t="s">
        <v>2386</v>
      </c>
      <c r="BE352" t="s">
        <v>2743</v>
      </c>
      <c r="BF352" t="s">
        <v>1835</v>
      </c>
      <c r="BG352">
        <v>1</v>
      </c>
      <c r="BI352" s="1">
        <v>44576</v>
      </c>
      <c r="BJ352" s="1">
        <v>44940</v>
      </c>
      <c r="BM352">
        <v>40</v>
      </c>
      <c r="BN352">
        <v>0</v>
      </c>
      <c r="BO352">
        <v>8</v>
      </c>
      <c r="BP352">
        <v>8</v>
      </c>
      <c r="BQ352">
        <v>8</v>
      </c>
      <c r="BR352">
        <v>8</v>
      </c>
      <c r="BS352">
        <v>8</v>
      </c>
      <c r="BT352">
        <v>0</v>
      </c>
      <c r="BU352" t="str">
        <f>"8:00 AM"</f>
        <v>8:00 AM</v>
      </c>
      <c r="BV352" t="str">
        <f>"5:00 PM"</f>
        <v>5:00 PM</v>
      </c>
      <c r="BW352" t="s">
        <v>153</v>
      </c>
      <c r="BX352">
        <v>0</v>
      </c>
      <c r="BY352">
        <v>3</v>
      </c>
      <c r="BZ352" t="s">
        <v>111</v>
      </c>
      <c r="CB352" t="s">
        <v>542</v>
      </c>
      <c r="CC352" t="s">
        <v>2739</v>
      </c>
      <c r="CE352" t="s">
        <v>140</v>
      </c>
      <c r="CF352" t="s">
        <v>117</v>
      </c>
      <c r="CG352" s="4">
        <v>96950</v>
      </c>
      <c r="CH352" s="3">
        <v>7.5</v>
      </c>
      <c r="CI352" s="3">
        <v>7.5</v>
      </c>
      <c r="CJ352" s="3">
        <v>11.25</v>
      </c>
      <c r="CK352" s="3">
        <v>11.25</v>
      </c>
      <c r="CL352" t="s">
        <v>131</v>
      </c>
      <c r="CM352" t="s">
        <v>134</v>
      </c>
      <c r="CN352" t="s">
        <v>132</v>
      </c>
      <c r="CP352" t="s">
        <v>111</v>
      </c>
      <c r="CQ352" t="s">
        <v>133</v>
      </c>
      <c r="CR352" t="s">
        <v>111</v>
      </c>
      <c r="CS352" t="s">
        <v>133</v>
      </c>
      <c r="CT352" t="s">
        <v>134</v>
      </c>
      <c r="CU352" t="s">
        <v>133</v>
      </c>
      <c r="CV352" t="s">
        <v>134</v>
      </c>
      <c r="CW352" t="s">
        <v>134</v>
      </c>
      <c r="CX352" s="5">
        <v>16704830118</v>
      </c>
      <c r="CY352" t="s">
        <v>2742</v>
      </c>
      <c r="CZ352" t="s">
        <v>134</v>
      </c>
      <c r="DA352" t="s">
        <v>133</v>
      </c>
      <c r="DB352" t="s">
        <v>111</v>
      </c>
      <c r="DC352" t="s">
        <v>963</v>
      </c>
      <c r="DD352" t="s">
        <v>964</v>
      </c>
      <c r="DE352" t="s">
        <v>975</v>
      </c>
      <c r="DF352" t="s">
        <v>968</v>
      </c>
      <c r="DG352" t="s">
        <v>967</v>
      </c>
    </row>
    <row r="353" spans="1:111" ht="15" customHeight="1" x14ac:dyDescent="0.35">
      <c r="A353" t="s">
        <v>3924</v>
      </c>
      <c r="B353" t="s">
        <v>109</v>
      </c>
      <c r="C353" s="1">
        <v>44474.059573958337</v>
      </c>
      <c r="D353" s="1">
        <v>44531</v>
      </c>
      <c r="E353" t="s">
        <v>110</v>
      </c>
      <c r="G353" t="s">
        <v>111</v>
      </c>
      <c r="H353" t="s">
        <v>111</v>
      </c>
      <c r="I353" t="s">
        <v>111</v>
      </c>
      <c r="J353" t="s">
        <v>628</v>
      </c>
      <c r="K353" t="s">
        <v>3925</v>
      </c>
      <c r="L353" t="s">
        <v>634</v>
      </c>
      <c r="N353" t="s">
        <v>115</v>
      </c>
      <c r="O353" t="s">
        <v>117</v>
      </c>
      <c r="P353" s="4">
        <v>96950</v>
      </c>
      <c r="Q353" t="s">
        <v>118</v>
      </c>
      <c r="S353" s="5">
        <v>16702873991</v>
      </c>
      <c r="U353">
        <v>722513</v>
      </c>
      <c r="V353" t="s">
        <v>120</v>
      </c>
      <c r="X353" t="s">
        <v>632</v>
      </c>
      <c r="Y353" t="s">
        <v>633</v>
      </c>
      <c r="Z353" t="s">
        <v>3926</v>
      </c>
      <c r="AA353" t="s">
        <v>124</v>
      </c>
      <c r="AB353" t="s">
        <v>634</v>
      </c>
      <c r="AD353" t="s">
        <v>115</v>
      </c>
      <c r="AE353" t="s">
        <v>117</v>
      </c>
      <c r="AF353" s="4">
        <v>96950</v>
      </c>
      <c r="AG353" t="s">
        <v>118</v>
      </c>
      <c r="AI353" s="5">
        <v>16702873991</v>
      </c>
      <c r="AK353" t="s">
        <v>635</v>
      </c>
      <c r="BC353" t="str">
        <f>"11-9051.00"</f>
        <v>11-9051.00</v>
      </c>
      <c r="BD353" t="s">
        <v>2659</v>
      </c>
      <c r="BE353" t="s">
        <v>3927</v>
      </c>
      <c r="BF353" t="s">
        <v>3928</v>
      </c>
      <c r="BG353">
        <v>1</v>
      </c>
      <c r="BI353" s="1">
        <v>44545</v>
      </c>
      <c r="BJ353" s="1">
        <v>44909</v>
      </c>
      <c r="BM353">
        <v>35</v>
      </c>
      <c r="BN353">
        <v>0</v>
      </c>
      <c r="BO353">
        <v>7</v>
      </c>
      <c r="BP353">
        <v>7</v>
      </c>
      <c r="BQ353">
        <v>7</v>
      </c>
      <c r="BR353">
        <v>7</v>
      </c>
      <c r="BS353">
        <v>7</v>
      </c>
      <c r="BT353">
        <v>0</v>
      </c>
      <c r="BU353" t="str">
        <f>"5:00 PM"</f>
        <v>5:00 PM</v>
      </c>
      <c r="BV353" t="str">
        <f>"12:00 AM"</f>
        <v>12:00 AM</v>
      </c>
      <c r="BW353" t="s">
        <v>150</v>
      </c>
      <c r="BX353">
        <v>0</v>
      </c>
      <c r="BY353">
        <v>12</v>
      </c>
      <c r="BZ353" t="s">
        <v>133</v>
      </c>
      <c r="CA353">
        <v>4</v>
      </c>
      <c r="CB353" s="2" t="s">
        <v>3929</v>
      </c>
      <c r="CC353" t="s">
        <v>630</v>
      </c>
      <c r="CD353" t="s">
        <v>631</v>
      </c>
      <c r="CE353" t="s">
        <v>115</v>
      </c>
      <c r="CF353" t="s">
        <v>117</v>
      </c>
      <c r="CG353" s="4">
        <v>96950</v>
      </c>
      <c r="CH353" s="3">
        <v>17.59</v>
      </c>
      <c r="CI353" s="3">
        <v>17.59</v>
      </c>
      <c r="CJ353" s="3">
        <v>26.38</v>
      </c>
      <c r="CK353" s="3">
        <v>26.38</v>
      </c>
      <c r="CL353" t="s">
        <v>131</v>
      </c>
      <c r="CM353" t="s">
        <v>119</v>
      </c>
      <c r="CN353" t="s">
        <v>132</v>
      </c>
      <c r="CP353" t="s">
        <v>111</v>
      </c>
      <c r="CQ353" t="s">
        <v>133</v>
      </c>
      <c r="CR353" t="s">
        <v>111</v>
      </c>
      <c r="CS353" t="s">
        <v>133</v>
      </c>
      <c r="CT353" t="s">
        <v>134</v>
      </c>
      <c r="CU353" t="s">
        <v>133</v>
      </c>
      <c r="CV353" t="s">
        <v>134</v>
      </c>
      <c r="CW353" t="s">
        <v>3930</v>
      </c>
      <c r="CX353" s="5">
        <v>16702873991</v>
      </c>
      <c r="CY353" t="s">
        <v>635</v>
      </c>
      <c r="CZ353" t="s">
        <v>247</v>
      </c>
      <c r="DA353" t="s">
        <v>133</v>
      </c>
      <c r="DB353" t="s">
        <v>111</v>
      </c>
    </row>
    <row r="354" spans="1:111" ht="15" customHeight="1" x14ac:dyDescent="0.35">
      <c r="A354" t="s">
        <v>770</v>
      </c>
      <c r="B354" t="s">
        <v>109</v>
      </c>
      <c r="C354" s="1">
        <v>44528.84159664352</v>
      </c>
      <c r="D354" s="1">
        <v>44531</v>
      </c>
      <c r="E354" t="s">
        <v>110</v>
      </c>
      <c r="G354" t="s">
        <v>111</v>
      </c>
      <c r="H354" t="s">
        <v>111</v>
      </c>
      <c r="I354" t="s">
        <v>111</v>
      </c>
      <c r="J354" t="s">
        <v>771</v>
      </c>
      <c r="L354" t="s">
        <v>772</v>
      </c>
      <c r="N354" t="s">
        <v>140</v>
      </c>
      <c r="O354" t="s">
        <v>117</v>
      </c>
      <c r="P354" s="4">
        <v>96950</v>
      </c>
      <c r="Q354" t="s">
        <v>118</v>
      </c>
      <c r="S354" s="5">
        <v>16709890917</v>
      </c>
      <c r="U354">
        <v>561720</v>
      </c>
      <c r="V354" t="s">
        <v>296</v>
      </c>
      <c r="W354" t="s">
        <v>133</v>
      </c>
      <c r="X354" t="s">
        <v>773</v>
      </c>
      <c r="Y354" t="s">
        <v>774</v>
      </c>
      <c r="Z354" t="s">
        <v>775</v>
      </c>
      <c r="AA354" t="s">
        <v>776</v>
      </c>
      <c r="AB354" t="s">
        <v>777</v>
      </c>
      <c r="AD354" t="s">
        <v>115</v>
      </c>
      <c r="AE354" t="s">
        <v>117</v>
      </c>
      <c r="AF354" s="4">
        <v>96950</v>
      </c>
      <c r="AG354" t="s">
        <v>118</v>
      </c>
      <c r="AI354" s="5">
        <v>16709890917</v>
      </c>
      <c r="AK354" t="s">
        <v>778</v>
      </c>
      <c r="BC354" t="str">
        <f>"35-2014.00"</f>
        <v>35-2014.00</v>
      </c>
      <c r="BD354" t="s">
        <v>518</v>
      </c>
      <c r="BE354" t="s">
        <v>779</v>
      </c>
      <c r="BF354" t="s">
        <v>780</v>
      </c>
      <c r="BG354">
        <v>2</v>
      </c>
      <c r="BI354" s="1">
        <v>44621</v>
      </c>
      <c r="BJ354" s="1">
        <v>44985</v>
      </c>
      <c r="BM354">
        <v>35</v>
      </c>
      <c r="BN354">
        <v>5</v>
      </c>
      <c r="BO354">
        <v>5</v>
      </c>
      <c r="BP354">
        <v>5</v>
      </c>
      <c r="BQ354">
        <v>5</v>
      </c>
      <c r="BR354">
        <v>5</v>
      </c>
      <c r="BS354">
        <v>5</v>
      </c>
      <c r="BT354">
        <v>5</v>
      </c>
      <c r="BU354" t="str">
        <f>"11:00 AM"</f>
        <v>11:00 AM</v>
      </c>
      <c r="BV354" t="str">
        <f>"4:00 PM"</f>
        <v>4:00 PM</v>
      </c>
      <c r="BW354" t="s">
        <v>153</v>
      </c>
      <c r="BX354">
        <v>0</v>
      </c>
      <c r="BY354">
        <v>12</v>
      </c>
      <c r="BZ354" t="s">
        <v>111</v>
      </c>
      <c r="CB354" t="s">
        <v>153</v>
      </c>
      <c r="CC354" t="s">
        <v>781</v>
      </c>
      <c r="CE354" t="s">
        <v>115</v>
      </c>
      <c r="CF354" t="s">
        <v>117</v>
      </c>
      <c r="CG354" s="4">
        <v>96950</v>
      </c>
      <c r="CH354" s="3">
        <v>8.17</v>
      </c>
      <c r="CI354" s="3">
        <v>8.17</v>
      </c>
      <c r="CJ354" s="3">
        <v>12.26</v>
      </c>
      <c r="CK354" s="3">
        <v>12.26</v>
      </c>
      <c r="CL354" t="s">
        <v>131</v>
      </c>
      <c r="CN354" t="s">
        <v>132</v>
      </c>
      <c r="CP354" t="s">
        <v>133</v>
      </c>
      <c r="CQ354" t="s">
        <v>133</v>
      </c>
      <c r="CR354" t="s">
        <v>133</v>
      </c>
      <c r="CS354" t="s">
        <v>133</v>
      </c>
      <c r="CT354" t="s">
        <v>133</v>
      </c>
      <c r="CU354" t="s">
        <v>133</v>
      </c>
      <c r="CV354" t="s">
        <v>133</v>
      </c>
      <c r="CW354" t="s">
        <v>782</v>
      </c>
      <c r="CX354" s="5">
        <v>16709890917</v>
      </c>
      <c r="CY354" t="s">
        <v>783</v>
      </c>
      <c r="CZ354" t="s">
        <v>134</v>
      </c>
      <c r="DA354" t="s">
        <v>133</v>
      </c>
      <c r="DB354" t="s">
        <v>133</v>
      </c>
    </row>
    <row r="355" spans="1:111" ht="15" customHeight="1" x14ac:dyDescent="0.35">
      <c r="A355" t="s">
        <v>3204</v>
      </c>
      <c r="B355" t="s">
        <v>137</v>
      </c>
      <c r="C355" s="1">
        <v>44489.903543055552</v>
      </c>
      <c r="D355" s="1">
        <v>44532</v>
      </c>
      <c r="E355" t="s">
        <v>199</v>
      </c>
      <c r="F355" s="1">
        <v>44560.791666666664</v>
      </c>
      <c r="G355" t="s">
        <v>111</v>
      </c>
      <c r="H355" t="s">
        <v>111</v>
      </c>
      <c r="I355" t="s">
        <v>111</v>
      </c>
      <c r="J355" t="s">
        <v>3205</v>
      </c>
      <c r="L355" t="s">
        <v>1305</v>
      </c>
      <c r="M355" t="s">
        <v>3206</v>
      </c>
      <c r="N355" t="s">
        <v>115</v>
      </c>
      <c r="O355" t="s">
        <v>117</v>
      </c>
      <c r="P355" s="4">
        <v>96950</v>
      </c>
      <c r="Q355" t="s">
        <v>118</v>
      </c>
      <c r="S355" s="5">
        <v>16702346552</v>
      </c>
      <c r="U355">
        <v>54137</v>
      </c>
      <c r="V355" t="s">
        <v>120</v>
      </c>
      <c r="X355" t="s">
        <v>1307</v>
      </c>
      <c r="Y355" t="s">
        <v>1308</v>
      </c>
      <c r="Z355" t="s">
        <v>1309</v>
      </c>
      <c r="AA355" t="s">
        <v>1310</v>
      </c>
      <c r="AB355" t="s">
        <v>1305</v>
      </c>
      <c r="AC355" t="s">
        <v>3207</v>
      </c>
      <c r="AD355" t="s">
        <v>115</v>
      </c>
      <c r="AE355" t="s">
        <v>117</v>
      </c>
      <c r="AF355" s="4">
        <v>96950</v>
      </c>
      <c r="AG355" t="s">
        <v>118</v>
      </c>
      <c r="AI355" s="5">
        <v>16702346552</v>
      </c>
      <c r="AK355" t="s">
        <v>3208</v>
      </c>
      <c r="BC355" t="str">
        <f>"17-3031.01"</f>
        <v>17-3031.01</v>
      </c>
      <c r="BD355" t="s">
        <v>3209</v>
      </c>
      <c r="BE355" t="s">
        <v>3210</v>
      </c>
      <c r="BF355" t="s">
        <v>3211</v>
      </c>
      <c r="BG355">
        <v>2</v>
      </c>
      <c r="BH355">
        <v>2</v>
      </c>
      <c r="BI355" s="1">
        <v>44562</v>
      </c>
      <c r="BJ355" s="1">
        <v>44926</v>
      </c>
      <c r="BK355" s="1">
        <v>44562</v>
      </c>
      <c r="BL355" s="1">
        <v>44926</v>
      </c>
      <c r="BM355">
        <v>40</v>
      </c>
      <c r="BN355">
        <v>0</v>
      </c>
      <c r="BO355">
        <v>8</v>
      </c>
      <c r="BP355">
        <v>8</v>
      </c>
      <c r="BQ355">
        <v>8</v>
      </c>
      <c r="BR355">
        <v>8</v>
      </c>
      <c r="BS355">
        <v>8</v>
      </c>
      <c r="BT355">
        <v>0</v>
      </c>
      <c r="BU355" t="str">
        <f>"8:00 AM"</f>
        <v>8:00 AM</v>
      </c>
      <c r="BV355" t="str">
        <f>"5:00 PM"</f>
        <v>5:00 PM</v>
      </c>
      <c r="BW355" t="s">
        <v>129</v>
      </c>
      <c r="BX355">
        <v>0</v>
      </c>
      <c r="BY355">
        <v>24</v>
      </c>
      <c r="BZ355" t="s">
        <v>111</v>
      </c>
      <c r="CB355" s="2" t="s">
        <v>3212</v>
      </c>
      <c r="CC355" t="s">
        <v>1316</v>
      </c>
      <c r="CE355" t="s">
        <v>115</v>
      </c>
      <c r="CF355" t="s">
        <v>117</v>
      </c>
      <c r="CG355" s="4">
        <v>96950</v>
      </c>
      <c r="CH355" s="3">
        <v>16.329999999999998</v>
      </c>
      <c r="CI355" s="3">
        <v>16.329999999999998</v>
      </c>
      <c r="CJ355" s="3">
        <v>0</v>
      </c>
      <c r="CK355" s="3">
        <v>0</v>
      </c>
      <c r="CL355" t="s">
        <v>131</v>
      </c>
      <c r="CN355" t="s">
        <v>132</v>
      </c>
      <c r="CP355" t="s">
        <v>111</v>
      </c>
      <c r="CQ355" t="s">
        <v>133</v>
      </c>
      <c r="CR355" t="s">
        <v>111</v>
      </c>
      <c r="CS355" t="s">
        <v>111</v>
      </c>
      <c r="CT355" t="s">
        <v>134</v>
      </c>
      <c r="CU355" t="s">
        <v>133</v>
      </c>
      <c r="CV355" t="s">
        <v>134</v>
      </c>
      <c r="CW355" t="s">
        <v>3213</v>
      </c>
      <c r="CX355" s="5">
        <v>16702346552</v>
      </c>
      <c r="CY355" t="s">
        <v>3208</v>
      </c>
      <c r="CZ355" t="s">
        <v>134</v>
      </c>
      <c r="DA355" t="s">
        <v>133</v>
      </c>
      <c r="DB355" t="s">
        <v>111</v>
      </c>
    </row>
    <row r="356" spans="1:111" ht="15" customHeight="1" x14ac:dyDescent="0.35">
      <c r="A356" t="s">
        <v>3154</v>
      </c>
      <c r="B356" t="s">
        <v>159</v>
      </c>
      <c r="C356" s="1">
        <v>44484.102032060182</v>
      </c>
      <c r="D356" s="1">
        <v>44532</v>
      </c>
      <c r="E356" t="s">
        <v>110</v>
      </c>
      <c r="G356" t="s">
        <v>111</v>
      </c>
      <c r="H356" t="s">
        <v>111</v>
      </c>
      <c r="I356" t="s">
        <v>111</v>
      </c>
      <c r="J356" t="s">
        <v>3155</v>
      </c>
      <c r="L356" t="s">
        <v>3156</v>
      </c>
      <c r="N356" t="s">
        <v>140</v>
      </c>
      <c r="O356" t="s">
        <v>117</v>
      </c>
      <c r="P356" s="4">
        <v>96950</v>
      </c>
      <c r="Q356" t="s">
        <v>118</v>
      </c>
      <c r="S356" s="5">
        <v>16704832564</v>
      </c>
      <c r="U356">
        <v>812112</v>
      </c>
      <c r="V356" t="s">
        <v>120</v>
      </c>
      <c r="X356" t="s">
        <v>3157</v>
      </c>
      <c r="Y356" t="s">
        <v>3158</v>
      </c>
      <c r="AA356" t="s">
        <v>168</v>
      </c>
      <c r="AB356" t="s">
        <v>3159</v>
      </c>
      <c r="AD356" t="s">
        <v>140</v>
      </c>
      <c r="AE356" t="s">
        <v>117</v>
      </c>
      <c r="AF356" s="4">
        <v>96950</v>
      </c>
      <c r="AG356" t="s">
        <v>118</v>
      </c>
      <c r="AI356" s="5">
        <v>16706704832</v>
      </c>
      <c r="AK356" t="s">
        <v>3160</v>
      </c>
      <c r="BC356" t="str">
        <f>"39-5012.00"</f>
        <v>39-5012.00</v>
      </c>
      <c r="BD356" t="s">
        <v>539</v>
      </c>
      <c r="BE356" t="s">
        <v>3161</v>
      </c>
      <c r="BF356" t="s">
        <v>541</v>
      </c>
      <c r="BG356">
        <v>1</v>
      </c>
      <c r="BI356" s="1">
        <v>44531</v>
      </c>
      <c r="BJ356" s="1">
        <v>44834</v>
      </c>
      <c r="BM356">
        <v>40</v>
      </c>
      <c r="BN356">
        <v>8</v>
      </c>
      <c r="BO356">
        <v>0</v>
      </c>
      <c r="BP356">
        <v>0</v>
      </c>
      <c r="BQ356">
        <v>8</v>
      </c>
      <c r="BR356">
        <v>8</v>
      </c>
      <c r="BS356">
        <v>8</v>
      </c>
      <c r="BT356">
        <v>8</v>
      </c>
      <c r="BU356" t="str">
        <f>"9:00 AM"</f>
        <v>9:00 AM</v>
      </c>
      <c r="BV356" t="str">
        <f>"5:00 PM"</f>
        <v>5:00 PM</v>
      </c>
      <c r="BW356" t="s">
        <v>150</v>
      </c>
      <c r="BX356">
        <v>0</v>
      </c>
      <c r="BY356">
        <v>12</v>
      </c>
      <c r="BZ356" t="s">
        <v>111</v>
      </c>
      <c r="CB356" s="2" t="s">
        <v>3162</v>
      </c>
      <c r="CC356" t="s">
        <v>3163</v>
      </c>
      <c r="CD356" t="s">
        <v>3159</v>
      </c>
      <c r="CE356" t="s">
        <v>140</v>
      </c>
      <c r="CF356" t="s">
        <v>117</v>
      </c>
      <c r="CG356" s="4">
        <v>96950</v>
      </c>
      <c r="CH356" s="3">
        <v>7.52</v>
      </c>
      <c r="CI356" s="3">
        <v>7.52</v>
      </c>
      <c r="CJ356" s="3">
        <v>0</v>
      </c>
      <c r="CK356" s="3">
        <v>0</v>
      </c>
      <c r="CL356" t="s">
        <v>131</v>
      </c>
      <c r="CM356" t="s">
        <v>153</v>
      </c>
      <c r="CN356" t="s">
        <v>132</v>
      </c>
      <c r="CP356" t="s">
        <v>111</v>
      </c>
      <c r="CQ356" t="s">
        <v>133</v>
      </c>
      <c r="CR356" t="s">
        <v>111</v>
      </c>
      <c r="CS356" t="s">
        <v>111</v>
      </c>
      <c r="CT356" t="s">
        <v>134</v>
      </c>
      <c r="CU356" t="s">
        <v>133</v>
      </c>
      <c r="CV356" t="s">
        <v>134</v>
      </c>
      <c r="CW356" t="s">
        <v>3164</v>
      </c>
      <c r="CX356" s="5">
        <v>16702874234</v>
      </c>
      <c r="CY356" t="s">
        <v>3160</v>
      </c>
      <c r="CZ356" t="s">
        <v>134</v>
      </c>
      <c r="DA356" t="s">
        <v>133</v>
      </c>
      <c r="DB356" t="s">
        <v>111</v>
      </c>
      <c r="DC356" t="s">
        <v>3157</v>
      </c>
      <c r="DD356" t="s">
        <v>3158</v>
      </c>
      <c r="DE356" t="s">
        <v>385</v>
      </c>
      <c r="DF356" t="s">
        <v>3155</v>
      </c>
      <c r="DG356" t="s">
        <v>3160</v>
      </c>
    </row>
    <row r="357" spans="1:111" ht="15" customHeight="1" x14ac:dyDescent="0.35">
      <c r="A357" t="s">
        <v>3689</v>
      </c>
      <c r="B357" t="s">
        <v>159</v>
      </c>
      <c r="C357" s="1">
        <v>44510.208288078706</v>
      </c>
      <c r="D357" s="1">
        <v>44532</v>
      </c>
      <c r="E357" t="s">
        <v>110</v>
      </c>
      <c r="G357" t="s">
        <v>111</v>
      </c>
      <c r="H357" t="s">
        <v>111</v>
      </c>
      <c r="I357" t="s">
        <v>111</v>
      </c>
      <c r="J357" t="s">
        <v>330</v>
      </c>
      <c r="K357" t="s">
        <v>331</v>
      </c>
      <c r="L357" t="s">
        <v>332</v>
      </c>
      <c r="M357" t="s">
        <v>333</v>
      </c>
      <c r="N357" t="s">
        <v>140</v>
      </c>
      <c r="O357" t="s">
        <v>117</v>
      </c>
      <c r="P357" s="4">
        <v>96950</v>
      </c>
      <c r="Q357" t="s">
        <v>118</v>
      </c>
      <c r="R357" t="s">
        <v>334</v>
      </c>
      <c r="S357" s="5">
        <v>16702344000</v>
      </c>
      <c r="U357">
        <v>561320</v>
      </c>
      <c r="V357" t="s">
        <v>120</v>
      </c>
      <c r="X357" t="s">
        <v>335</v>
      </c>
      <c r="Y357" t="s">
        <v>336</v>
      </c>
      <c r="Z357" t="s">
        <v>337</v>
      </c>
      <c r="AA357" t="s">
        <v>338</v>
      </c>
      <c r="AB357" t="s">
        <v>339</v>
      </c>
      <c r="AC357" t="s">
        <v>340</v>
      </c>
      <c r="AD357" t="s">
        <v>140</v>
      </c>
      <c r="AE357" t="s">
        <v>117</v>
      </c>
      <c r="AF357" s="4">
        <v>96950</v>
      </c>
      <c r="AG357" t="s">
        <v>118</v>
      </c>
      <c r="AH357" t="s">
        <v>334</v>
      </c>
      <c r="AI357" s="5">
        <v>16702344000</v>
      </c>
      <c r="AK357" t="s">
        <v>341</v>
      </c>
      <c r="BC357" t="str">
        <f>"35-2021.00"</f>
        <v>35-2021.00</v>
      </c>
      <c r="BD357" t="s">
        <v>342</v>
      </c>
      <c r="BE357" t="s">
        <v>343</v>
      </c>
      <c r="BF357" t="s">
        <v>344</v>
      </c>
      <c r="BG357">
        <v>10</v>
      </c>
      <c r="BI357" s="1">
        <v>44562</v>
      </c>
      <c r="BJ357" s="1">
        <v>44834</v>
      </c>
      <c r="BM357">
        <v>40</v>
      </c>
      <c r="BN357">
        <v>0</v>
      </c>
      <c r="BO357">
        <v>8</v>
      </c>
      <c r="BP357">
        <v>8</v>
      </c>
      <c r="BQ357">
        <v>8</v>
      </c>
      <c r="BR357">
        <v>8</v>
      </c>
      <c r="BS357">
        <v>8</v>
      </c>
      <c r="BT357">
        <v>0</v>
      </c>
      <c r="BU357" t="str">
        <f>"8:00 AM"</f>
        <v>8:00 AM</v>
      </c>
      <c r="BV357" t="str">
        <f>"5:00 PM"</f>
        <v>5:00 PM</v>
      </c>
      <c r="BW357" t="s">
        <v>150</v>
      </c>
      <c r="BX357">
        <v>3</v>
      </c>
      <c r="BY357">
        <v>6</v>
      </c>
      <c r="BZ357" t="s">
        <v>111</v>
      </c>
      <c r="CB357" t="s">
        <v>3690</v>
      </c>
      <c r="CC357" t="s">
        <v>339</v>
      </c>
      <c r="CD357" t="s">
        <v>340</v>
      </c>
      <c r="CE357" t="s">
        <v>140</v>
      </c>
      <c r="CF357" t="s">
        <v>117</v>
      </c>
      <c r="CG357" s="4">
        <v>96950</v>
      </c>
      <c r="CH357" s="3">
        <v>7.71</v>
      </c>
      <c r="CI357" s="3">
        <v>7.71</v>
      </c>
      <c r="CJ357" s="3">
        <v>11.57</v>
      </c>
      <c r="CK357" s="3">
        <v>11.57</v>
      </c>
      <c r="CL357" t="s">
        <v>131</v>
      </c>
      <c r="CM357" t="s">
        <v>134</v>
      </c>
      <c r="CN357" t="s">
        <v>132</v>
      </c>
      <c r="CP357" t="s">
        <v>111</v>
      </c>
      <c r="CQ357" t="s">
        <v>133</v>
      </c>
      <c r="CR357" t="s">
        <v>111</v>
      </c>
      <c r="CS357" t="s">
        <v>133</v>
      </c>
      <c r="CT357" t="s">
        <v>133</v>
      </c>
      <c r="CU357" t="s">
        <v>133</v>
      </c>
      <c r="CV357" t="s">
        <v>134</v>
      </c>
      <c r="CW357" t="s">
        <v>3691</v>
      </c>
      <c r="CX357" s="5">
        <v>16702344000</v>
      </c>
      <c r="CY357" t="s">
        <v>341</v>
      </c>
      <c r="CZ357" t="s">
        <v>134</v>
      </c>
      <c r="DA357" t="s">
        <v>133</v>
      </c>
      <c r="DB357" t="s">
        <v>111</v>
      </c>
    </row>
    <row r="358" spans="1:111" ht="15" customHeight="1" x14ac:dyDescent="0.35">
      <c r="A358" t="s">
        <v>3800</v>
      </c>
      <c r="B358" t="s">
        <v>159</v>
      </c>
      <c r="C358" s="1">
        <v>44515.279865277778</v>
      </c>
      <c r="D358" s="1">
        <v>44533</v>
      </c>
      <c r="E358" t="s">
        <v>110</v>
      </c>
      <c r="G358" t="s">
        <v>111</v>
      </c>
      <c r="H358" t="s">
        <v>111</v>
      </c>
      <c r="I358" t="s">
        <v>111</v>
      </c>
      <c r="J358" t="s">
        <v>379</v>
      </c>
      <c r="K358" t="s">
        <v>380</v>
      </c>
      <c r="L358" t="s">
        <v>381</v>
      </c>
      <c r="N358" t="s">
        <v>140</v>
      </c>
      <c r="O358" t="s">
        <v>117</v>
      </c>
      <c r="P358" s="4">
        <v>96950</v>
      </c>
      <c r="Q358" t="s">
        <v>118</v>
      </c>
      <c r="R358" t="s">
        <v>382</v>
      </c>
      <c r="S358" s="5">
        <v>16702352743</v>
      </c>
      <c r="U358">
        <v>561320</v>
      </c>
      <c r="V358" t="s">
        <v>120</v>
      </c>
      <c r="X358" t="s">
        <v>383</v>
      </c>
      <c r="Y358" t="s">
        <v>384</v>
      </c>
      <c r="Z358" t="s">
        <v>385</v>
      </c>
      <c r="AA358" t="s">
        <v>168</v>
      </c>
      <c r="AB358" t="s">
        <v>386</v>
      </c>
      <c r="AD358" t="s">
        <v>140</v>
      </c>
      <c r="AE358" t="s">
        <v>117</v>
      </c>
      <c r="AF358" s="4">
        <v>96950</v>
      </c>
      <c r="AG358" t="s">
        <v>118</v>
      </c>
      <c r="AH358" t="s">
        <v>382</v>
      </c>
      <c r="AI358" s="5">
        <v>16702352743</v>
      </c>
      <c r="AK358" t="s">
        <v>387</v>
      </c>
      <c r="BC358" t="str">
        <f>"49-9071.00"</f>
        <v>49-9071.00</v>
      </c>
      <c r="BD358" t="s">
        <v>147</v>
      </c>
      <c r="BE358" t="s">
        <v>388</v>
      </c>
      <c r="BF358" t="s">
        <v>389</v>
      </c>
      <c r="BG358">
        <v>10</v>
      </c>
      <c r="BI358" s="1">
        <v>44562</v>
      </c>
      <c r="BJ358" s="1">
        <v>44926</v>
      </c>
      <c r="BM358">
        <v>35</v>
      </c>
      <c r="BN358">
        <v>0</v>
      </c>
      <c r="BO358">
        <v>7</v>
      </c>
      <c r="BP358">
        <v>7</v>
      </c>
      <c r="BQ358">
        <v>7</v>
      </c>
      <c r="BR358">
        <v>7</v>
      </c>
      <c r="BS358">
        <v>7</v>
      </c>
      <c r="BT358">
        <v>0</v>
      </c>
      <c r="BU358" t="str">
        <f>"7:30 AM"</f>
        <v>7:30 AM</v>
      </c>
      <c r="BV358" t="str">
        <f>"4:00 PM"</f>
        <v>4:00 PM</v>
      </c>
      <c r="BW358" t="s">
        <v>150</v>
      </c>
      <c r="BX358">
        <v>0</v>
      </c>
      <c r="BY358">
        <v>12</v>
      </c>
      <c r="BZ358" t="s">
        <v>111</v>
      </c>
      <c r="CB358" s="2" t="s">
        <v>3801</v>
      </c>
      <c r="CC358" t="s">
        <v>386</v>
      </c>
      <c r="CE358" t="s">
        <v>140</v>
      </c>
      <c r="CF358" t="s">
        <v>117</v>
      </c>
      <c r="CG358" s="4">
        <v>96950</v>
      </c>
      <c r="CH358" s="3">
        <v>8.7100000000000009</v>
      </c>
      <c r="CI358" s="3">
        <v>8.75</v>
      </c>
      <c r="CJ358" s="3">
        <v>13.07</v>
      </c>
      <c r="CK358" s="3">
        <v>13.13</v>
      </c>
      <c r="CL358" t="s">
        <v>131</v>
      </c>
      <c r="CM358" t="s">
        <v>1455</v>
      </c>
      <c r="CN358" t="s">
        <v>132</v>
      </c>
      <c r="CP358" t="s">
        <v>133</v>
      </c>
      <c r="CQ358" t="s">
        <v>133</v>
      </c>
      <c r="CR358" t="s">
        <v>111</v>
      </c>
      <c r="CS358" t="s">
        <v>133</v>
      </c>
      <c r="CT358" t="s">
        <v>133</v>
      </c>
      <c r="CU358" t="s">
        <v>133</v>
      </c>
      <c r="CV358" t="s">
        <v>134</v>
      </c>
      <c r="CW358" t="s">
        <v>3802</v>
      </c>
      <c r="CX358" s="5">
        <v>16702352743</v>
      </c>
      <c r="CY358" t="s">
        <v>387</v>
      </c>
      <c r="CZ358" t="s">
        <v>247</v>
      </c>
      <c r="DA358" t="s">
        <v>133</v>
      </c>
      <c r="DB358" t="s">
        <v>111</v>
      </c>
    </row>
    <row r="359" spans="1:111" ht="15" customHeight="1" x14ac:dyDescent="0.35">
      <c r="A359" t="s">
        <v>378</v>
      </c>
      <c r="B359" t="s">
        <v>159</v>
      </c>
      <c r="C359" s="1">
        <v>44515.288399421297</v>
      </c>
      <c r="D359" s="1">
        <v>44533</v>
      </c>
      <c r="E359" t="s">
        <v>199</v>
      </c>
      <c r="F359" s="1">
        <v>44590.791666666664</v>
      </c>
      <c r="G359" t="s">
        <v>111</v>
      </c>
      <c r="H359" t="s">
        <v>111</v>
      </c>
      <c r="I359" t="s">
        <v>111</v>
      </c>
      <c r="J359" t="s">
        <v>379</v>
      </c>
      <c r="K359" t="s">
        <v>380</v>
      </c>
      <c r="L359" t="s">
        <v>381</v>
      </c>
      <c r="N359" t="s">
        <v>140</v>
      </c>
      <c r="O359" t="s">
        <v>117</v>
      </c>
      <c r="P359" s="4">
        <v>96950</v>
      </c>
      <c r="Q359" t="s">
        <v>118</v>
      </c>
      <c r="R359" t="s">
        <v>382</v>
      </c>
      <c r="S359" s="5">
        <v>16702352743</v>
      </c>
      <c r="U359">
        <v>561320</v>
      </c>
      <c r="V359" t="s">
        <v>120</v>
      </c>
      <c r="X359" t="s">
        <v>383</v>
      </c>
      <c r="Y359" t="s">
        <v>384</v>
      </c>
      <c r="Z359" t="s">
        <v>385</v>
      </c>
      <c r="AA359" t="s">
        <v>168</v>
      </c>
      <c r="AB359" t="s">
        <v>386</v>
      </c>
      <c r="AD359" t="s">
        <v>140</v>
      </c>
      <c r="AE359" t="s">
        <v>117</v>
      </c>
      <c r="AF359" s="4">
        <v>96950</v>
      </c>
      <c r="AG359" t="s">
        <v>118</v>
      </c>
      <c r="AH359" t="s">
        <v>382</v>
      </c>
      <c r="AI359" s="5">
        <v>16702352743</v>
      </c>
      <c r="AK359" t="s">
        <v>387</v>
      </c>
      <c r="BC359" t="str">
        <f>"49-9071.00"</f>
        <v>49-9071.00</v>
      </c>
      <c r="BD359" t="s">
        <v>147</v>
      </c>
      <c r="BE359" t="s">
        <v>388</v>
      </c>
      <c r="BF359" t="s">
        <v>389</v>
      </c>
      <c r="BG359">
        <v>10</v>
      </c>
      <c r="BI359" s="1">
        <v>44593</v>
      </c>
      <c r="BJ359" s="1">
        <v>47879</v>
      </c>
      <c r="BM359">
        <v>35</v>
      </c>
      <c r="BN359">
        <v>0</v>
      </c>
      <c r="BO359">
        <v>7</v>
      </c>
      <c r="BP359">
        <v>7</v>
      </c>
      <c r="BQ359">
        <v>7</v>
      </c>
      <c r="BR359">
        <v>7</v>
      </c>
      <c r="BS359">
        <v>7</v>
      </c>
      <c r="BT359">
        <v>0</v>
      </c>
      <c r="BU359" t="str">
        <f>"7:00 AM"</f>
        <v>7:00 AM</v>
      </c>
      <c r="BV359" t="str">
        <f>"4:00 PM"</f>
        <v>4:00 PM</v>
      </c>
      <c r="BW359" t="s">
        <v>153</v>
      </c>
      <c r="BX359">
        <v>0</v>
      </c>
      <c r="BY359">
        <v>12</v>
      </c>
      <c r="BZ359" t="s">
        <v>111</v>
      </c>
      <c r="CB359" s="2" t="s">
        <v>390</v>
      </c>
      <c r="CC359" t="s">
        <v>386</v>
      </c>
      <c r="CE359" t="s">
        <v>140</v>
      </c>
      <c r="CF359" t="s">
        <v>117</v>
      </c>
      <c r="CG359" s="4">
        <v>96950</v>
      </c>
      <c r="CH359" s="3">
        <v>8.7100000000000009</v>
      </c>
      <c r="CI359" s="3">
        <v>8.75</v>
      </c>
      <c r="CJ359" s="3">
        <v>13.07</v>
      </c>
      <c r="CK359" s="3">
        <v>13.13</v>
      </c>
      <c r="CL359" t="s">
        <v>131</v>
      </c>
      <c r="CM359" t="s">
        <v>391</v>
      </c>
      <c r="CN359" t="s">
        <v>132</v>
      </c>
      <c r="CP359" t="s">
        <v>133</v>
      </c>
      <c r="CQ359" t="s">
        <v>133</v>
      </c>
      <c r="CR359" t="s">
        <v>111</v>
      </c>
      <c r="CS359" t="s">
        <v>133</v>
      </c>
      <c r="CT359" t="s">
        <v>133</v>
      </c>
      <c r="CU359" t="s">
        <v>133</v>
      </c>
      <c r="CV359" t="s">
        <v>134</v>
      </c>
      <c r="CW359" t="s">
        <v>392</v>
      </c>
      <c r="CX359" s="5">
        <v>16702352743</v>
      </c>
      <c r="CY359" t="s">
        <v>387</v>
      </c>
      <c r="CZ359" t="s">
        <v>247</v>
      </c>
      <c r="DA359" t="s">
        <v>133</v>
      </c>
      <c r="DB359" t="s">
        <v>111</v>
      </c>
    </row>
    <row r="360" spans="1:111" ht="15" customHeight="1" x14ac:dyDescent="0.35">
      <c r="A360" t="s">
        <v>2627</v>
      </c>
      <c r="B360" t="s">
        <v>159</v>
      </c>
      <c r="C360" s="1">
        <v>44515.851949305557</v>
      </c>
      <c r="D360" s="1">
        <v>44533</v>
      </c>
      <c r="E360" t="s">
        <v>110</v>
      </c>
      <c r="G360" t="s">
        <v>133</v>
      </c>
      <c r="H360" t="s">
        <v>111</v>
      </c>
      <c r="I360" t="s">
        <v>111</v>
      </c>
      <c r="J360" t="s">
        <v>2070</v>
      </c>
      <c r="K360" t="s">
        <v>1708</v>
      </c>
      <c r="L360" t="s">
        <v>1231</v>
      </c>
      <c r="N360" t="s">
        <v>115</v>
      </c>
      <c r="O360" t="s">
        <v>117</v>
      </c>
      <c r="P360" s="4">
        <v>96950</v>
      </c>
      <c r="Q360" t="s">
        <v>118</v>
      </c>
      <c r="R360" t="s">
        <v>2071</v>
      </c>
      <c r="S360" s="5">
        <v>16702343203</v>
      </c>
      <c r="U360">
        <v>611110</v>
      </c>
      <c r="V360" t="s">
        <v>120</v>
      </c>
      <c r="X360" t="s">
        <v>1232</v>
      </c>
      <c r="Y360" t="s">
        <v>1709</v>
      </c>
      <c r="Z360" t="s">
        <v>1710</v>
      </c>
      <c r="AA360" t="s">
        <v>168</v>
      </c>
      <c r="AB360" t="s">
        <v>1231</v>
      </c>
      <c r="AD360" t="s">
        <v>115</v>
      </c>
      <c r="AE360" t="s">
        <v>117</v>
      </c>
      <c r="AF360" s="4">
        <v>96950</v>
      </c>
      <c r="AG360" t="s">
        <v>118</v>
      </c>
      <c r="AH360" t="s">
        <v>2071</v>
      </c>
      <c r="AI360" s="5">
        <v>16702343203</v>
      </c>
      <c r="AK360" t="s">
        <v>1237</v>
      </c>
      <c r="BC360" t="str">
        <f>"15-1151.00"</f>
        <v>15-1151.00</v>
      </c>
      <c r="BD360" t="s">
        <v>462</v>
      </c>
      <c r="BE360" t="s">
        <v>2628</v>
      </c>
      <c r="BF360" t="s">
        <v>464</v>
      </c>
      <c r="BG360">
        <v>1</v>
      </c>
      <c r="BI360" s="1">
        <v>44545</v>
      </c>
      <c r="BJ360" s="1">
        <v>44909</v>
      </c>
      <c r="BM360">
        <v>40</v>
      </c>
      <c r="BN360">
        <v>0</v>
      </c>
      <c r="BO360">
        <v>8</v>
      </c>
      <c r="BP360">
        <v>8</v>
      </c>
      <c r="BQ360">
        <v>8</v>
      </c>
      <c r="BR360">
        <v>8</v>
      </c>
      <c r="BS360">
        <v>8</v>
      </c>
      <c r="BT360">
        <v>0</v>
      </c>
      <c r="BU360" t="str">
        <f>"8:00 AM"</f>
        <v>8:00 AM</v>
      </c>
      <c r="BV360" t="str">
        <f>"5:00 PM"</f>
        <v>5:00 PM</v>
      </c>
      <c r="BW360" t="s">
        <v>504</v>
      </c>
      <c r="BX360">
        <v>0</v>
      </c>
      <c r="BY360">
        <v>12</v>
      </c>
      <c r="BZ360" t="s">
        <v>111</v>
      </c>
      <c r="CB360" s="2" t="s">
        <v>2629</v>
      </c>
      <c r="CC360" t="s">
        <v>1242</v>
      </c>
      <c r="CD360" t="s">
        <v>1243</v>
      </c>
      <c r="CE360" t="s">
        <v>115</v>
      </c>
      <c r="CF360" t="s">
        <v>117</v>
      </c>
      <c r="CG360" s="4">
        <v>96950</v>
      </c>
      <c r="CH360" s="3">
        <v>12.32</v>
      </c>
      <c r="CI360" s="3">
        <v>12.32</v>
      </c>
      <c r="CJ360" s="3">
        <v>18.48</v>
      </c>
      <c r="CK360" s="3">
        <v>18.48</v>
      </c>
      <c r="CL360" t="s">
        <v>131</v>
      </c>
      <c r="CN360" t="s">
        <v>132</v>
      </c>
      <c r="CP360" t="s">
        <v>111</v>
      </c>
      <c r="CQ360" t="s">
        <v>133</v>
      </c>
      <c r="CR360" t="s">
        <v>111</v>
      </c>
      <c r="CS360" t="s">
        <v>133</v>
      </c>
      <c r="CT360" t="s">
        <v>134</v>
      </c>
      <c r="CU360" t="s">
        <v>133</v>
      </c>
      <c r="CV360" t="s">
        <v>134</v>
      </c>
      <c r="CW360" t="s">
        <v>1393</v>
      </c>
      <c r="CX360" s="5">
        <v>16702343203</v>
      </c>
      <c r="CY360" t="s">
        <v>1237</v>
      </c>
      <c r="CZ360" t="s">
        <v>134</v>
      </c>
      <c r="DA360" t="s">
        <v>133</v>
      </c>
      <c r="DB360" t="s">
        <v>111</v>
      </c>
    </row>
    <row r="361" spans="1:111" ht="15" customHeight="1" x14ac:dyDescent="0.35">
      <c r="A361" t="s">
        <v>359</v>
      </c>
      <c r="B361" t="s">
        <v>137</v>
      </c>
      <c r="C361" s="1">
        <v>44496.192913310188</v>
      </c>
      <c r="D361" s="1">
        <v>44536</v>
      </c>
      <c r="E361" t="s">
        <v>110</v>
      </c>
      <c r="G361" t="s">
        <v>111</v>
      </c>
      <c r="H361" t="s">
        <v>111</v>
      </c>
      <c r="I361" t="s">
        <v>111</v>
      </c>
      <c r="J361" t="s">
        <v>360</v>
      </c>
      <c r="K361" t="s">
        <v>134</v>
      </c>
      <c r="L361" t="s">
        <v>361</v>
      </c>
      <c r="N361" t="s">
        <v>115</v>
      </c>
      <c r="O361" t="s">
        <v>117</v>
      </c>
      <c r="P361" s="4">
        <v>96950</v>
      </c>
      <c r="Q361" t="s">
        <v>118</v>
      </c>
      <c r="S361" s="5">
        <v>16702349675</v>
      </c>
      <c r="U361">
        <v>561621</v>
      </c>
      <c r="V361" t="s">
        <v>120</v>
      </c>
      <c r="X361" t="s">
        <v>121</v>
      </c>
      <c r="Y361" t="s">
        <v>362</v>
      </c>
      <c r="Z361" t="s">
        <v>363</v>
      </c>
      <c r="AA361" t="s">
        <v>364</v>
      </c>
      <c r="AB361" t="s">
        <v>365</v>
      </c>
      <c r="AC361" t="s">
        <v>366</v>
      </c>
      <c r="AD361" t="s">
        <v>115</v>
      </c>
      <c r="AE361" t="s">
        <v>117</v>
      </c>
      <c r="AF361" s="4">
        <v>96950</v>
      </c>
      <c r="AG361" t="s">
        <v>118</v>
      </c>
      <c r="AH361" t="s">
        <v>134</v>
      </c>
      <c r="AI361" s="5">
        <v>16704834587</v>
      </c>
      <c r="AK361" t="s">
        <v>367</v>
      </c>
      <c r="BC361" t="str">
        <f>"33-9032.00"</f>
        <v>33-9032.00</v>
      </c>
      <c r="BD361" t="s">
        <v>368</v>
      </c>
      <c r="BE361" t="s">
        <v>369</v>
      </c>
      <c r="BF361" t="s">
        <v>370</v>
      </c>
      <c r="BG361">
        <v>4</v>
      </c>
      <c r="BH361">
        <v>4</v>
      </c>
      <c r="BI361" s="1">
        <v>44545</v>
      </c>
      <c r="BJ361" s="1">
        <v>44879</v>
      </c>
      <c r="BK361" s="1">
        <v>44545</v>
      </c>
      <c r="BL361" s="1">
        <v>44879</v>
      </c>
      <c r="BM361">
        <v>35</v>
      </c>
      <c r="BN361">
        <v>5</v>
      </c>
      <c r="BO361">
        <v>5</v>
      </c>
      <c r="BP361">
        <v>5</v>
      </c>
      <c r="BQ361">
        <v>5</v>
      </c>
      <c r="BR361">
        <v>5</v>
      </c>
      <c r="BS361">
        <v>5</v>
      </c>
      <c r="BT361">
        <v>5</v>
      </c>
      <c r="BU361" t="str">
        <f>"6:00 AM"</f>
        <v>6:00 AM</v>
      </c>
      <c r="BV361" t="str">
        <f>"6:00 AM"</f>
        <v>6:00 AM</v>
      </c>
      <c r="BW361" t="s">
        <v>150</v>
      </c>
      <c r="BX361">
        <v>0</v>
      </c>
      <c r="BY361">
        <v>12</v>
      </c>
      <c r="BZ361" t="s">
        <v>111</v>
      </c>
      <c r="CB361" s="2" t="s">
        <v>371</v>
      </c>
      <c r="CC361" t="s">
        <v>372</v>
      </c>
      <c r="CE361" t="s">
        <v>115</v>
      </c>
      <c r="CF361" t="s">
        <v>117</v>
      </c>
      <c r="CG361" s="4">
        <v>96950</v>
      </c>
      <c r="CH361" s="3">
        <v>7.6</v>
      </c>
      <c r="CI361" s="3">
        <v>7.6</v>
      </c>
      <c r="CL361" t="s">
        <v>131</v>
      </c>
      <c r="CN361" t="s">
        <v>132</v>
      </c>
      <c r="CP361" t="s">
        <v>111</v>
      </c>
      <c r="CQ361" t="s">
        <v>133</v>
      </c>
      <c r="CR361" t="s">
        <v>111</v>
      </c>
      <c r="CS361" t="s">
        <v>111</v>
      </c>
      <c r="CT361" t="s">
        <v>134</v>
      </c>
      <c r="CU361" t="s">
        <v>133</v>
      </c>
      <c r="CV361" t="s">
        <v>134</v>
      </c>
      <c r="CW361" t="s">
        <v>373</v>
      </c>
      <c r="CX361" s="5">
        <v>16702349675</v>
      </c>
      <c r="CY361" t="s">
        <v>367</v>
      </c>
      <c r="CZ361" t="s">
        <v>134</v>
      </c>
      <c r="DA361" t="s">
        <v>133</v>
      </c>
      <c r="DB361" t="s">
        <v>111</v>
      </c>
    </row>
    <row r="362" spans="1:111" ht="15" customHeight="1" x14ac:dyDescent="0.35">
      <c r="A362" t="s">
        <v>2225</v>
      </c>
      <c r="B362" t="s">
        <v>137</v>
      </c>
      <c r="C362" s="1">
        <v>44497.338797222219</v>
      </c>
      <c r="D362" s="1">
        <v>44536</v>
      </c>
      <c r="E362" t="s">
        <v>110</v>
      </c>
      <c r="G362" t="s">
        <v>133</v>
      </c>
      <c r="H362" t="s">
        <v>111</v>
      </c>
      <c r="I362" t="s">
        <v>111</v>
      </c>
      <c r="J362" t="s">
        <v>261</v>
      </c>
      <c r="L362" t="s">
        <v>262</v>
      </c>
      <c r="M362" t="s">
        <v>263</v>
      </c>
      <c r="N362" t="s">
        <v>140</v>
      </c>
      <c r="O362" t="s">
        <v>117</v>
      </c>
      <c r="P362" s="4">
        <v>96950</v>
      </c>
      <c r="Q362" t="s">
        <v>118</v>
      </c>
      <c r="R362" t="s">
        <v>140</v>
      </c>
      <c r="S362" s="5">
        <v>16705887746</v>
      </c>
      <c r="T362">
        <v>0</v>
      </c>
      <c r="U362">
        <v>236220</v>
      </c>
      <c r="V362" t="s">
        <v>120</v>
      </c>
      <c r="X362" t="s">
        <v>264</v>
      </c>
      <c r="Y362" t="s">
        <v>265</v>
      </c>
      <c r="AA362" t="s">
        <v>324</v>
      </c>
      <c r="AB362" t="s">
        <v>262</v>
      </c>
      <c r="AC362" t="s">
        <v>263</v>
      </c>
      <c r="AD362" t="s">
        <v>140</v>
      </c>
      <c r="AE362" t="s">
        <v>117</v>
      </c>
      <c r="AF362" s="4">
        <v>96950</v>
      </c>
      <c r="AG362" t="s">
        <v>118</v>
      </c>
      <c r="AH362" t="s">
        <v>140</v>
      </c>
      <c r="AI362" s="5">
        <v>16717777310</v>
      </c>
      <c r="AJ362">
        <v>0</v>
      </c>
      <c r="AK362" t="s">
        <v>268</v>
      </c>
      <c r="BC362" t="str">
        <f>"47-2221.00"</f>
        <v>47-2221.00</v>
      </c>
      <c r="BD362" t="s">
        <v>1025</v>
      </c>
      <c r="BE362" t="s">
        <v>1026</v>
      </c>
      <c r="BF362" t="s">
        <v>1027</v>
      </c>
      <c r="BG362">
        <v>10</v>
      </c>
      <c r="BH362">
        <v>10</v>
      </c>
      <c r="BI362" s="1">
        <v>44510</v>
      </c>
      <c r="BJ362" s="1">
        <v>45565</v>
      </c>
      <c r="BK362" s="1">
        <v>44536</v>
      </c>
      <c r="BL362" s="1">
        <v>45565</v>
      </c>
      <c r="BM362">
        <v>40</v>
      </c>
      <c r="BN362">
        <v>0</v>
      </c>
      <c r="BO362">
        <v>8</v>
      </c>
      <c r="BP362">
        <v>8</v>
      </c>
      <c r="BQ362">
        <v>8</v>
      </c>
      <c r="BR362">
        <v>8</v>
      </c>
      <c r="BS362">
        <v>8</v>
      </c>
      <c r="BT362">
        <v>0</v>
      </c>
      <c r="BU362" t="str">
        <f>"8:00 AM"</f>
        <v>8:00 AM</v>
      </c>
      <c r="BV362" t="str">
        <f>"5:00 PM"</f>
        <v>5:00 PM</v>
      </c>
      <c r="BW362" t="s">
        <v>150</v>
      </c>
      <c r="BX362">
        <v>0</v>
      </c>
      <c r="BY362">
        <v>12</v>
      </c>
      <c r="BZ362" t="s">
        <v>111</v>
      </c>
      <c r="CB362" t="s">
        <v>1028</v>
      </c>
      <c r="CC362" t="s">
        <v>325</v>
      </c>
      <c r="CD362" t="s">
        <v>263</v>
      </c>
      <c r="CE362" t="s">
        <v>140</v>
      </c>
      <c r="CF362" t="s">
        <v>117</v>
      </c>
      <c r="CG362" s="4">
        <v>96950</v>
      </c>
      <c r="CH362" s="3">
        <v>15.63</v>
      </c>
      <c r="CI362" s="3">
        <v>15.63</v>
      </c>
      <c r="CJ362" s="3">
        <v>23.45</v>
      </c>
      <c r="CK362" s="3">
        <v>23.45</v>
      </c>
      <c r="CL362" t="s">
        <v>131</v>
      </c>
      <c r="CN362" t="s">
        <v>132</v>
      </c>
      <c r="CP362" t="s">
        <v>111</v>
      </c>
      <c r="CQ362" t="s">
        <v>133</v>
      </c>
      <c r="CR362" t="s">
        <v>133</v>
      </c>
      <c r="CS362" t="s">
        <v>133</v>
      </c>
      <c r="CT362" t="s">
        <v>134</v>
      </c>
      <c r="CU362" t="s">
        <v>133</v>
      </c>
      <c r="CV362" t="s">
        <v>134</v>
      </c>
      <c r="CW362" t="s">
        <v>408</v>
      </c>
      <c r="CX362" s="5">
        <v>16705887746</v>
      </c>
      <c r="CY362" t="s">
        <v>268</v>
      </c>
      <c r="CZ362" t="s">
        <v>247</v>
      </c>
      <c r="DA362" t="s">
        <v>133</v>
      </c>
      <c r="DB362" t="s">
        <v>111</v>
      </c>
    </row>
    <row r="363" spans="1:111" ht="15" customHeight="1" x14ac:dyDescent="0.35">
      <c r="A363" t="s">
        <v>2522</v>
      </c>
      <c r="B363" t="s">
        <v>137</v>
      </c>
      <c r="C363" s="1">
        <v>44497.370605208336</v>
      </c>
      <c r="D363" s="1">
        <v>44536</v>
      </c>
      <c r="E363" t="s">
        <v>110</v>
      </c>
      <c r="G363" t="s">
        <v>133</v>
      </c>
      <c r="H363" t="s">
        <v>111</v>
      </c>
      <c r="I363" t="s">
        <v>111</v>
      </c>
      <c r="J363" t="s">
        <v>261</v>
      </c>
      <c r="L363" t="s">
        <v>262</v>
      </c>
      <c r="M363" t="s">
        <v>263</v>
      </c>
      <c r="N363" t="s">
        <v>140</v>
      </c>
      <c r="O363" t="s">
        <v>117</v>
      </c>
      <c r="P363" s="4">
        <v>96950</v>
      </c>
      <c r="Q363" t="s">
        <v>118</v>
      </c>
      <c r="R363" t="s">
        <v>140</v>
      </c>
      <c r="S363" s="5">
        <v>16705887746</v>
      </c>
      <c r="U363">
        <v>236220</v>
      </c>
      <c r="V363" t="s">
        <v>120</v>
      </c>
      <c r="X363" t="s">
        <v>264</v>
      </c>
      <c r="Y363" t="s">
        <v>265</v>
      </c>
      <c r="AA363" t="s">
        <v>324</v>
      </c>
      <c r="AB363" t="s">
        <v>262</v>
      </c>
      <c r="AC363" t="s">
        <v>267</v>
      </c>
      <c r="AD363" t="s">
        <v>140</v>
      </c>
      <c r="AE363" t="s">
        <v>117</v>
      </c>
      <c r="AF363" s="4">
        <v>96950</v>
      </c>
      <c r="AG363" t="s">
        <v>118</v>
      </c>
      <c r="AH363" t="s">
        <v>140</v>
      </c>
      <c r="AI363" s="5">
        <v>16717773710</v>
      </c>
      <c r="AJ363">
        <v>0</v>
      </c>
      <c r="AK363" t="s">
        <v>268</v>
      </c>
      <c r="BC363" t="str">
        <f>"47-3012.00"</f>
        <v>47-3012.00</v>
      </c>
      <c r="BD363" t="s">
        <v>410</v>
      </c>
      <c r="BE363" t="s">
        <v>411</v>
      </c>
      <c r="BF363" t="s">
        <v>412</v>
      </c>
      <c r="BG363">
        <v>15</v>
      </c>
      <c r="BH363">
        <v>15</v>
      </c>
      <c r="BI363" s="1">
        <v>44510</v>
      </c>
      <c r="BJ363" s="1">
        <v>45565</v>
      </c>
      <c r="BK363" s="1">
        <v>44536</v>
      </c>
      <c r="BL363" s="1">
        <v>45565</v>
      </c>
      <c r="BM363">
        <v>40</v>
      </c>
      <c r="BN363">
        <v>0</v>
      </c>
      <c r="BO363">
        <v>8</v>
      </c>
      <c r="BP363">
        <v>8</v>
      </c>
      <c r="BQ363">
        <v>8</v>
      </c>
      <c r="BR363">
        <v>8</v>
      </c>
      <c r="BS363">
        <v>8</v>
      </c>
      <c r="BT363">
        <v>0</v>
      </c>
      <c r="BU363" t="str">
        <f>"8:00 AM"</f>
        <v>8:00 AM</v>
      </c>
      <c r="BV363" t="str">
        <f>"5:00 PM"</f>
        <v>5:00 PM</v>
      </c>
      <c r="BW363" t="s">
        <v>150</v>
      </c>
      <c r="BX363">
        <v>0</v>
      </c>
      <c r="BY363">
        <v>12</v>
      </c>
      <c r="BZ363" t="s">
        <v>111</v>
      </c>
      <c r="CB363" s="2" t="s">
        <v>413</v>
      </c>
      <c r="CC363" t="s">
        <v>262</v>
      </c>
      <c r="CD363" t="s">
        <v>263</v>
      </c>
      <c r="CE363" t="s">
        <v>140</v>
      </c>
      <c r="CF363" t="s">
        <v>117</v>
      </c>
      <c r="CG363" s="4">
        <v>96950</v>
      </c>
      <c r="CH363" s="3">
        <v>10.44</v>
      </c>
      <c r="CI363" s="3">
        <v>10.44</v>
      </c>
      <c r="CJ363" s="3">
        <v>15.66</v>
      </c>
      <c r="CK363" s="3">
        <v>15.66</v>
      </c>
      <c r="CL363" t="s">
        <v>131</v>
      </c>
      <c r="CN363" t="s">
        <v>132</v>
      </c>
      <c r="CP363" t="s">
        <v>111</v>
      </c>
      <c r="CQ363" t="s">
        <v>133</v>
      </c>
      <c r="CR363" t="s">
        <v>133</v>
      </c>
      <c r="CS363" t="s">
        <v>133</v>
      </c>
      <c r="CT363" t="s">
        <v>134</v>
      </c>
      <c r="CU363" t="s">
        <v>133</v>
      </c>
      <c r="CV363" t="s">
        <v>134</v>
      </c>
      <c r="CW363" t="s">
        <v>414</v>
      </c>
      <c r="CX363" s="5">
        <v>16705887746</v>
      </c>
      <c r="CY363" t="s">
        <v>268</v>
      </c>
      <c r="CZ363" t="s">
        <v>247</v>
      </c>
      <c r="DA363" t="s">
        <v>133</v>
      </c>
      <c r="DB363" t="s">
        <v>111</v>
      </c>
    </row>
    <row r="364" spans="1:111" ht="15" customHeight="1" x14ac:dyDescent="0.35">
      <c r="A364" t="s">
        <v>1207</v>
      </c>
      <c r="B364" t="s">
        <v>137</v>
      </c>
      <c r="C364" s="1">
        <v>44497.391589467596</v>
      </c>
      <c r="D364" s="1">
        <v>44536</v>
      </c>
      <c r="E364" t="s">
        <v>110</v>
      </c>
      <c r="G364" t="s">
        <v>133</v>
      </c>
      <c r="H364" t="s">
        <v>111</v>
      </c>
      <c r="I364" t="s">
        <v>111</v>
      </c>
      <c r="J364" t="s">
        <v>261</v>
      </c>
      <c r="L364" t="s">
        <v>262</v>
      </c>
      <c r="M364" t="s">
        <v>263</v>
      </c>
      <c r="N364" t="s">
        <v>140</v>
      </c>
      <c r="O364" t="s">
        <v>117</v>
      </c>
      <c r="P364" s="4">
        <v>96950</v>
      </c>
      <c r="Q364" t="s">
        <v>118</v>
      </c>
      <c r="R364" t="s">
        <v>140</v>
      </c>
      <c r="S364" s="5">
        <v>16705887746</v>
      </c>
      <c r="T364">
        <v>0</v>
      </c>
      <c r="U364">
        <v>23622</v>
      </c>
      <c r="V364" t="s">
        <v>120</v>
      </c>
      <c r="X364" t="s">
        <v>264</v>
      </c>
      <c r="Y364" t="s">
        <v>265</v>
      </c>
      <c r="AA364" t="s">
        <v>324</v>
      </c>
      <c r="AB364" t="s">
        <v>262</v>
      </c>
      <c r="AC364" t="s">
        <v>263</v>
      </c>
      <c r="AD364" t="s">
        <v>140</v>
      </c>
      <c r="AE364" t="s">
        <v>117</v>
      </c>
      <c r="AF364" s="4">
        <v>96950</v>
      </c>
      <c r="AG364" t="s">
        <v>118</v>
      </c>
      <c r="AH364" t="s">
        <v>140</v>
      </c>
      <c r="AI364" s="5">
        <v>16717773710</v>
      </c>
      <c r="AK364" t="s">
        <v>268</v>
      </c>
      <c r="BC364" t="str">
        <f>"47-2051.00"</f>
        <v>47-2051.00</v>
      </c>
      <c r="BD364" t="s">
        <v>948</v>
      </c>
      <c r="BE364" t="s">
        <v>1208</v>
      </c>
      <c r="BF364" t="s">
        <v>1209</v>
      </c>
      <c r="BG364">
        <v>15</v>
      </c>
      <c r="BH364">
        <v>15</v>
      </c>
      <c r="BI364" s="1">
        <v>44510</v>
      </c>
      <c r="BJ364" s="1">
        <v>45565</v>
      </c>
      <c r="BK364" s="1">
        <v>44536</v>
      </c>
      <c r="BL364" s="1">
        <v>45565</v>
      </c>
      <c r="BM364">
        <v>40</v>
      </c>
      <c r="BN364">
        <v>0</v>
      </c>
      <c r="BO364">
        <v>8</v>
      </c>
      <c r="BP364">
        <v>8</v>
      </c>
      <c r="BQ364">
        <v>8</v>
      </c>
      <c r="BR364">
        <v>8</v>
      </c>
      <c r="BS364">
        <v>8</v>
      </c>
      <c r="BT364">
        <v>0</v>
      </c>
      <c r="BU364" t="str">
        <f>"8:00 AM"</f>
        <v>8:00 AM</v>
      </c>
      <c r="BV364" t="str">
        <f>"5:00 PM"</f>
        <v>5:00 PM</v>
      </c>
      <c r="BW364" t="s">
        <v>150</v>
      </c>
      <c r="BX364">
        <v>0</v>
      </c>
      <c r="BY364">
        <v>3</v>
      </c>
      <c r="BZ364" t="s">
        <v>111</v>
      </c>
      <c r="CB364" s="2" t="s">
        <v>1210</v>
      </c>
      <c r="CC364" t="s">
        <v>1211</v>
      </c>
      <c r="CD364" t="s">
        <v>263</v>
      </c>
      <c r="CE364" t="s">
        <v>140</v>
      </c>
      <c r="CF364" t="s">
        <v>117</v>
      </c>
      <c r="CG364" s="4">
        <v>96950</v>
      </c>
      <c r="CH364" s="3">
        <v>8.24</v>
      </c>
      <c r="CI364" s="3">
        <v>8.24</v>
      </c>
      <c r="CJ364" s="3">
        <v>12.36</v>
      </c>
      <c r="CK364" s="3">
        <v>12.36</v>
      </c>
      <c r="CL364" t="s">
        <v>131</v>
      </c>
      <c r="CN364" t="s">
        <v>132</v>
      </c>
      <c r="CP364" t="s">
        <v>111</v>
      </c>
      <c r="CQ364" t="s">
        <v>133</v>
      </c>
      <c r="CR364" t="s">
        <v>133</v>
      </c>
      <c r="CS364" t="s">
        <v>133</v>
      </c>
      <c r="CT364" t="s">
        <v>134</v>
      </c>
      <c r="CU364" t="s">
        <v>133</v>
      </c>
      <c r="CV364" t="s">
        <v>134</v>
      </c>
      <c r="CW364" t="s">
        <v>1068</v>
      </c>
      <c r="CX364" s="5">
        <v>16705887746</v>
      </c>
      <c r="CY364" t="s">
        <v>268</v>
      </c>
      <c r="CZ364" t="s">
        <v>247</v>
      </c>
      <c r="DA364" t="s">
        <v>133</v>
      </c>
      <c r="DB364" t="s">
        <v>111</v>
      </c>
    </row>
    <row r="365" spans="1:111" ht="15" customHeight="1" x14ac:dyDescent="0.35">
      <c r="A365" t="s">
        <v>2512</v>
      </c>
      <c r="B365" t="s">
        <v>137</v>
      </c>
      <c r="C365" s="1">
        <v>44502.075661226852</v>
      </c>
      <c r="D365" s="1">
        <v>44537</v>
      </c>
      <c r="E365" t="s">
        <v>110</v>
      </c>
      <c r="G365" t="s">
        <v>111</v>
      </c>
      <c r="H365" t="s">
        <v>111</v>
      </c>
      <c r="I365" t="s">
        <v>111</v>
      </c>
      <c r="J365" t="s">
        <v>2513</v>
      </c>
      <c r="K365" t="s">
        <v>2514</v>
      </c>
      <c r="L365" t="s">
        <v>2515</v>
      </c>
      <c r="M365" t="s">
        <v>257</v>
      </c>
      <c r="N365" t="s">
        <v>1168</v>
      </c>
      <c r="O365" t="s">
        <v>117</v>
      </c>
      <c r="P365" s="4">
        <v>96952</v>
      </c>
      <c r="Q365" t="s">
        <v>118</v>
      </c>
      <c r="S365" s="5">
        <v>16704337642</v>
      </c>
      <c r="U365">
        <v>45399</v>
      </c>
      <c r="V365" t="s">
        <v>120</v>
      </c>
      <c r="X365" t="s">
        <v>2516</v>
      </c>
      <c r="Y365" t="s">
        <v>2517</v>
      </c>
      <c r="AA365" t="s">
        <v>459</v>
      </c>
      <c r="AB365" t="s">
        <v>2515</v>
      </c>
      <c r="AD365" t="s">
        <v>1168</v>
      </c>
      <c r="AE365" t="s">
        <v>117</v>
      </c>
      <c r="AF365" s="4">
        <v>96952</v>
      </c>
      <c r="AG365" t="s">
        <v>118</v>
      </c>
      <c r="AI365" s="5">
        <v>16704337642</v>
      </c>
      <c r="AK365" t="s">
        <v>2518</v>
      </c>
      <c r="BC365" t="str">
        <f>"41-2031.00"</f>
        <v>41-2031.00</v>
      </c>
      <c r="BD365" t="s">
        <v>1285</v>
      </c>
      <c r="BE365" t="s">
        <v>2519</v>
      </c>
      <c r="BF365" t="s">
        <v>2520</v>
      </c>
      <c r="BG365">
        <v>1</v>
      </c>
      <c r="BH365">
        <v>1</v>
      </c>
      <c r="BI365" s="1">
        <v>44621</v>
      </c>
      <c r="BJ365" s="1">
        <v>44985</v>
      </c>
      <c r="BK365" s="1">
        <v>44621</v>
      </c>
      <c r="BL365" s="1">
        <v>44985</v>
      </c>
      <c r="BM365">
        <v>35</v>
      </c>
      <c r="BN365">
        <v>0</v>
      </c>
      <c r="BO365">
        <v>7</v>
      </c>
      <c r="BP365">
        <v>7</v>
      </c>
      <c r="BQ365">
        <v>7</v>
      </c>
      <c r="BR365">
        <v>7</v>
      </c>
      <c r="BS365">
        <v>7</v>
      </c>
      <c r="BT365">
        <v>0</v>
      </c>
      <c r="BU365" t="str">
        <f>"8:00 AM"</f>
        <v>8:00 AM</v>
      </c>
      <c r="BV365" t="str">
        <f>"5:00 PM"</f>
        <v>5:00 PM</v>
      </c>
      <c r="BW365" t="s">
        <v>153</v>
      </c>
      <c r="BX365">
        <v>0</v>
      </c>
      <c r="BY365">
        <v>6</v>
      </c>
      <c r="BZ365" t="s">
        <v>111</v>
      </c>
      <c r="CB365" t="s">
        <v>164</v>
      </c>
      <c r="CC365" t="s">
        <v>2521</v>
      </c>
      <c r="CD365" t="s">
        <v>257</v>
      </c>
      <c r="CE365" t="s">
        <v>1168</v>
      </c>
      <c r="CF365" t="s">
        <v>117</v>
      </c>
      <c r="CG365" s="4">
        <v>96952</v>
      </c>
      <c r="CH365" s="3">
        <v>8.48</v>
      </c>
      <c r="CI365" s="3">
        <v>8.48</v>
      </c>
      <c r="CJ365" s="3">
        <v>12.72</v>
      </c>
      <c r="CK365" s="3">
        <v>12.72</v>
      </c>
      <c r="CL365" t="s">
        <v>131</v>
      </c>
      <c r="CM365" t="s">
        <v>164</v>
      </c>
      <c r="CN365" t="s">
        <v>132</v>
      </c>
      <c r="CP365" t="s">
        <v>111</v>
      </c>
      <c r="CQ365" t="s">
        <v>133</v>
      </c>
      <c r="CR365" t="s">
        <v>111</v>
      </c>
      <c r="CS365" t="s">
        <v>133</v>
      </c>
      <c r="CT365" t="s">
        <v>134</v>
      </c>
      <c r="CU365" t="s">
        <v>133</v>
      </c>
      <c r="CV365" t="s">
        <v>134</v>
      </c>
      <c r="CW365" t="s">
        <v>164</v>
      </c>
      <c r="CX365" s="5">
        <v>16704337642</v>
      </c>
      <c r="CY365" t="s">
        <v>2518</v>
      </c>
      <c r="CZ365" t="s">
        <v>358</v>
      </c>
      <c r="DA365" t="s">
        <v>133</v>
      </c>
      <c r="DB365" t="s">
        <v>111</v>
      </c>
    </row>
    <row r="366" spans="1:111" ht="15" customHeight="1" x14ac:dyDescent="0.35">
      <c r="A366" t="s">
        <v>345</v>
      </c>
      <c r="B366" t="s">
        <v>137</v>
      </c>
      <c r="C366" s="1">
        <v>44502.081098958333</v>
      </c>
      <c r="D366" s="1">
        <v>44537</v>
      </c>
      <c r="E366" t="s">
        <v>110</v>
      </c>
      <c r="G366" t="s">
        <v>111</v>
      </c>
      <c r="H366" t="s">
        <v>111</v>
      </c>
      <c r="I366" t="s">
        <v>111</v>
      </c>
      <c r="J366" t="s">
        <v>346</v>
      </c>
      <c r="L366" t="s">
        <v>347</v>
      </c>
      <c r="M366" t="s">
        <v>348</v>
      </c>
      <c r="N366" t="s">
        <v>140</v>
      </c>
      <c r="O366" t="s">
        <v>117</v>
      </c>
      <c r="P366" s="4">
        <v>96950</v>
      </c>
      <c r="Q366" t="s">
        <v>118</v>
      </c>
      <c r="R366" t="s">
        <v>164</v>
      </c>
      <c r="S366" s="5">
        <v>16702358948</v>
      </c>
      <c r="U366">
        <v>561520</v>
      </c>
      <c r="V366" t="s">
        <v>120</v>
      </c>
      <c r="X366" t="s">
        <v>349</v>
      </c>
      <c r="Y366" t="s">
        <v>350</v>
      </c>
      <c r="AA366" t="s">
        <v>351</v>
      </c>
      <c r="AB366" t="s">
        <v>347</v>
      </c>
      <c r="AC366" t="s">
        <v>352</v>
      </c>
      <c r="AD366" t="s">
        <v>140</v>
      </c>
      <c r="AE366" t="s">
        <v>117</v>
      </c>
      <c r="AF366" s="4">
        <v>96950</v>
      </c>
      <c r="AG366" t="s">
        <v>118</v>
      </c>
      <c r="AH366" t="s">
        <v>164</v>
      </c>
      <c r="AI366" s="5">
        <v>16702358948</v>
      </c>
      <c r="AK366" t="s">
        <v>353</v>
      </c>
      <c r="BC366" t="str">
        <f>"39-7011.00"</f>
        <v>39-7011.00</v>
      </c>
      <c r="BD366" t="s">
        <v>354</v>
      </c>
      <c r="BE366" t="s">
        <v>355</v>
      </c>
      <c r="BF366" t="s">
        <v>356</v>
      </c>
      <c r="BG366">
        <v>2</v>
      </c>
      <c r="BH366">
        <v>2</v>
      </c>
      <c r="BI366" s="1">
        <v>44622</v>
      </c>
      <c r="BJ366" s="1">
        <v>44985</v>
      </c>
      <c r="BK366" s="1">
        <v>44622</v>
      </c>
      <c r="BL366" s="1">
        <v>44985</v>
      </c>
      <c r="BM366">
        <v>35</v>
      </c>
      <c r="BN366">
        <v>0</v>
      </c>
      <c r="BO366">
        <v>7</v>
      </c>
      <c r="BP366">
        <v>7</v>
      </c>
      <c r="BQ366">
        <v>7</v>
      </c>
      <c r="BR366">
        <v>7</v>
      </c>
      <c r="BS366">
        <v>7</v>
      </c>
      <c r="BT366">
        <v>0</v>
      </c>
      <c r="BU366" t="str">
        <f>"9:00 AM"</f>
        <v>9:00 AM</v>
      </c>
      <c r="BV366" t="str">
        <f>"5:00 PM"</f>
        <v>5:00 PM</v>
      </c>
      <c r="BW366" t="s">
        <v>150</v>
      </c>
      <c r="BX366">
        <v>0</v>
      </c>
      <c r="BY366">
        <v>6</v>
      </c>
      <c r="BZ366" t="s">
        <v>111</v>
      </c>
      <c r="CB366" t="s">
        <v>164</v>
      </c>
      <c r="CC366" t="s">
        <v>352</v>
      </c>
      <c r="CD366" t="s">
        <v>357</v>
      </c>
      <c r="CE366" t="s">
        <v>140</v>
      </c>
      <c r="CF366" t="s">
        <v>117</v>
      </c>
      <c r="CG366" s="4">
        <v>96950</v>
      </c>
      <c r="CH366" s="3">
        <v>9.85</v>
      </c>
      <c r="CI366" s="3">
        <v>10</v>
      </c>
      <c r="CJ366" s="3">
        <v>14.78</v>
      </c>
      <c r="CK366" s="3">
        <v>15</v>
      </c>
      <c r="CL366" t="s">
        <v>131</v>
      </c>
      <c r="CM366" t="s">
        <v>164</v>
      </c>
      <c r="CN366" t="s">
        <v>132</v>
      </c>
      <c r="CP366" t="s">
        <v>111</v>
      </c>
      <c r="CQ366" t="s">
        <v>133</v>
      </c>
      <c r="CR366" t="s">
        <v>111</v>
      </c>
      <c r="CS366" t="s">
        <v>133</v>
      </c>
      <c r="CT366" t="s">
        <v>134</v>
      </c>
      <c r="CU366" t="s">
        <v>133</v>
      </c>
      <c r="CV366" t="s">
        <v>134</v>
      </c>
      <c r="CW366" t="s">
        <v>164</v>
      </c>
      <c r="CX366" s="5">
        <v>16702358948</v>
      </c>
      <c r="CY366" t="s">
        <v>353</v>
      </c>
      <c r="CZ366" t="s">
        <v>358</v>
      </c>
      <c r="DA366" t="s">
        <v>133</v>
      </c>
      <c r="DB366" t="s">
        <v>111</v>
      </c>
    </row>
    <row r="367" spans="1:111" ht="15" customHeight="1" x14ac:dyDescent="0.35">
      <c r="A367" t="s">
        <v>1151</v>
      </c>
      <c r="B367" t="s">
        <v>159</v>
      </c>
      <c r="C367" s="1">
        <v>44414.012017129629</v>
      </c>
      <c r="D367" s="1">
        <v>44537</v>
      </c>
      <c r="E367" t="s">
        <v>199</v>
      </c>
      <c r="F367" s="1">
        <v>44463.833333333336</v>
      </c>
      <c r="G367" t="s">
        <v>133</v>
      </c>
      <c r="H367" t="s">
        <v>111</v>
      </c>
      <c r="I367" t="s">
        <v>133</v>
      </c>
      <c r="J367" t="s">
        <v>1152</v>
      </c>
      <c r="K367" t="s">
        <v>1153</v>
      </c>
      <c r="L367" t="s">
        <v>1154</v>
      </c>
      <c r="N367" t="s">
        <v>140</v>
      </c>
      <c r="O367" t="s">
        <v>117</v>
      </c>
      <c r="P367" s="4">
        <v>96950</v>
      </c>
      <c r="Q367" t="s">
        <v>118</v>
      </c>
      <c r="S367" s="5">
        <v>16702859535</v>
      </c>
      <c r="U367">
        <v>812112</v>
      </c>
      <c r="V367" t="s">
        <v>120</v>
      </c>
      <c r="X367" t="s">
        <v>1155</v>
      </c>
      <c r="Y367" t="s">
        <v>1156</v>
      </c>
      <c r="Z367" t="s">
        <v>1157</v>
      </c>
      <c r="AA367" t="s">
        <v>338</v>
      </c>
      <c r="AB367" t="s">
        <v>1154</v>
      </c>
      <c r="AD367" t="s">
        <v>140</v>
      </c>
      <c r="AE367" t="s">
        <v>117</v>
      </c>
      <c r="AF367" s="4">
        <v>96950</v>
      </c>
      <c r="AG367" t="s">
        <v>118</v>
      </c>
      <c r="AI367" s="5">
        <v>16702859535</v>
      </c>
      <c r="AK367" t="s">
        <v>1158</v>
      </c>
      <c r="BC367" t="str">
        <f>"39-5012.00"</f>
        <v>39-5012.00</v>
      </c>
      <c r="BD367" t="s">
        <v>539</v>
      </c>
      <c r="BE367" t="s">
        <v>1159</v>
      </c>
      <c r="BF367" t="s">
        <v>1160</v>
      </c>
      <c r="BG367">
        <v>3</v>
      </c>
      <c r="BI367" s="1">
        <v>44465</v>
      </c>
      <c r="BJ367" s="1">
        <v>44829</v>
      </c>
      <c r="BM367">
        <v>35</v>
      </c>
      <c r="BN367">
        <v>7</v>
      </c>
      <c r="BO367">
        <v>0</v>
      </c>
      <c r="BP367">
        <v>7</v>
      </c>
      <c r="BQ367">
        <v>0</v>
      </c>
      <c r="BR367">
        <v>7</v>
      </c>
      <c r="BS367">
        <v>7</v>
      </c>
      <c r="BT367">
        <v>7</v>
      </c>
      <c r="BU367" t="str">
        <f>"9:00 AM"</f>
        <v>9:00 AM</v>
      </c>
      <c r="BV367" t="str">
        <f>"6:00 PM"</f>
        <v>6:00 PM</v>
      </c>
      <c r="BW367" t="s">
        <v>150</v>
      </c>
      <c r="BX367">
        <v>0</v>
      </c>
      <c r="BY367">
        <v>12</v>
      </c>
      <c r="BZ367" t="s">
        <v>111</v>
      </c>
      <c r="CB367" t="s">
        <v>542</v>
      </c>
      <c r="CC367" t="s">
        <v>1161</v>
      </c>
      <c r="CD367" t="s">
        <v>1162</v>
      </c>
      <c r="CE367" t="s">
        <v>140</v>
      </c>
      <c r="CF367" t="s">
        <v>117</v>
      </c>
      <c r="CG367" s="4">
        <v>96950</v>
      </c>
      <c r="CH367" s="3">
        <v>8.08</v>
      </c>
      <c r="CI367" s="3">
        <v>8.08</v>
      </c>
      <c r="CJ367" s="3">
        <v>12.12</v>
      </c>
      <c r="CK367" s="3">
        <v>12.12</v>
      </c>
      <c r="CL367" t="s">
        <v>131</v>
      </c>
      <c r="CN367" t="s">
        <v>132</v>
      </c>
      <c r="CP367" t="s">
        <v>111</v>
      </c>
      <c r="CQ367" t="s">
        <v>133</v>
      </c>
      <c r="CR367" t="s">
        <v>111</v>
      </c>
      <c r="CS367" t="s">
        <v>133</v>
      </c>
      <c r="CT367" t="s">
        <v>134</v>
      </c>
      <c r="CU367" t="s">
        <v>133</v>
      </c>
      <c r="CV367" t="s">
        <v>134</v>
      </c>
      <c r="CW367" t="s">
        <v>1163</v>
      </c>
      <c r="CX367" s="5">
        <v>16702859535</v>
      </c>
      <c r="CY367" t="s">
        <v>1158</v>
      </c>
      <c r="CZ367" t="s">
        <v>451</v>
      </c>
      <c r="DA367" t="s">
        <v>133</v>
      </c>
      <c r="DB367" t="s">
        <v>111</v>
      </c>
    </row>
    <row r="368" spans="1:111" ht="15" customHeight="1" x14ac:dyDescent="0.35">
      <c r="A368" t="s">
        <v>3428</v>
      </c>
      <c r="B368" t="s">
        <v>159</v>
      </c>
      <c r="C368" s="1">
        <v>44483.881637268518</v>
      </c>
      <c r="D368" s="1">
        <v>44537</v>
      </c>
      <c r="E368" t="s">
        <v>110</v>
      </c>
      <c r="G368" t="s">
        <v>133</v>
      </c>
      <c r="H368" t="s">
        <v>111</v>
      </c>
      <c r="I368" t="s">
        <v>111</v>
      </c>
      <c r="J368" t="s">
        <v>3429</v>
      </c>
      <c r="K368" t="s">
        <v>3430</v>
      </c>
      <c r="L368" t="s">
        <v>3431</v>
      </c>
      <c r="N368" t="s">
        <v>140</v>
      </c>
      <c r="O368" t="s">
        <v>117</v>
      </c>
      <c r="P368" s="4">
        <v>96950</v>
      </c>
      <c r="Q368" t="s">
        <v>118</v>
      </c>
      <c r="S368" s="5">
        <v>16702346601</v>
      </c>
      <c r="T368">
        <v>711</v>
      </c>
      <c r="U368">
        <v>72111</v>
      </c>
      <c r="V368" t="s">
        <v>120</v>
      </c>
      <c r="X368" t="s">
        <v>3432</v>
      </c>
      <c r="Y368" t="s">
        <v>3433</v>
      </c>
      <c r="AA368" t="s">
        <v>338</v>
      </c>
      <c r="AB368" t="s">
        <v>3434</v>
      </c>
      <c r="AD368" t="s">
        <v>140</v>
      </c>
      <c r="AE368" t="s">
        <v>117</v>
      </c>
      <c r="AF368" s="4">
        <v>96950</v>
      </c>
      <c r="AG368" t="s">
        <v>118</v>
      </c>
      <c r="AI368" s="5">
        <v>16702346601</v>
      </c>
      <c r="AJ368">
        <v>711</v>
      </c>
      <c r="AK368" t="s">
        <v>3435</v>
      </c>
      <c r="BC368" t="str">
        <f>"49-9071.00"</f>
        <v>49-9071.00</v>
      </c>
      <c r="BD368" t="s">
        <v>147</v>
      </c>
      <c r="BE368" t="s">
        <v>3436</v>
      </c>
      <c r="BF368" t="s">
        <v>3437</v>
      </c>
      <c r="BG368">
        <v>3</v>
      </c>
      <c r="BI368" s="1">
        <v>44562</v>
      </c>
      <c r="BJ368" s="1">
        <v>44834</v>
      </c>
      <c r="BM368">
        <v>35</v>
      </c>
      <c r="BN368">
        <v>0</v>
      </c>
      <c r="BO368">
        <v>7</v>
      </c>
      <c r="BP368">
        <v>7</v>
      </c>
      <c r="BQ368">
        <v>7</v>
      </c>
      <c r="BR368">
        <v>7</v>
      </c>
      <c r="BS368">
        <v>7</v>
      </c>
      <c r="BT368">
        <v>0</v>
      </c>
      <c r="BU368" t="str">
        <f>"7:00 AM"</f>
        <v>7:00 AM</v>
      </c>
      <c r="BV368" t="str">
        <f>"2:30 PM"</f>
        <v>2:30 PM</v>
      </c>
      <c r="BW368" t="s">
        <v>150</v>
      </c>
      <c r="BX368">
        <v>0</v>
      </c>
      <c r="BY368">
        <v>24</v>
      </c>
      <c r="BZ368" t="s">
        <v>111</v>
      </c>
      <c r="CB368" t="s">
        <v>3438</v>
      </c>
      <c r="CC368" t="s">
        <v>3430</v>
      </c>
      <c r="CD368" t="s">
        <v>3431</v>
      </c>
      <c r="CE368" t="s">
        <v>140</v>
      </c>
      <c r="CF368" t="s">
        <v>117</v>
      </c>
      <c r="CG368" s="4">
        <v>96950</v>
      </c>
      <c r="CH368" s="3">
        <v>8.7200000000000006</v>
      </c>
      <c r="CI368" s="3">
        <v>9.7200000000000006</v>
      </c>
      <c r="CJ368" s="3">
        <v>13.08</v>
      </c>
      <c r="CK368" s="3">
        <v>14.58</v>
      </c>
      <c r="CL368" t="s">
        <v>131</v>
      </c>
      <c r="CM368" t="s">
        <v>3439</v>
      </c>
      <c r="CN368" t="s">
        <v>132</v>
      </c>
      <c r="CP368" t="s">
        <v>111</v>
      </c>
      <c r="CQ368" t="s">
        <v>133</v>
      </c>
      <c r="CR368" t="s">
        <v>111</v>
      </c>
      <c r="CS368" t="s">
        <v>133</v>
      </c>
      <c r="CT368" t="s">
        <v>133</v>
      </c>
      <c r="CU368" t="s">
        <v>133</v>
      </c>
      <c r="CV368" t="s">
        <v>134</v>
      </c>
      <c r="CW368" t="s">
        <v>3440</v>
      </c>
      <c r="CX368" s="5">
        <v>16702346601</v>
      </c>
      <c r="CY368" t="s">
        <v>3435</v>
      </c>
      <c r="CZ368" t="s">
        <v>2384</v>
      </c>
      <c r="DA368" t="s">
        <v>133</v>
      </c>
      <c r="DB368" t="s">
        <v>111</v>
      </c>
    </row>
    <row r="369" spans="1:111" ht="15" customHeight="1" x14ac:dyDescent="0.35">
      <c r="A369" t="s">
        <v>1537</v>
      </c>
      <c r="B369" t="s">
        <v>137</v>
      </c>
      <c r="C369" s="1">
        <v>44433.23662314815</v>
      </c>
      <c r="D369" s="1">
        <v>44538</v>
      </c>
      <c r="E369" t="s">
        <v>199</v>
      </c>
      <c r="F369" s="1">
        <v>44468.833333333336</v>
      </c>
      <c r="G369" t="s">
        <v>111</v>
      </c>
      <c r="H369" t="s">
        <v>111</v>
      </c>
      <c r="I369" t="s">
        <v>111</v>
      </c>
      <c r="J369" t="s">
        <v>1538</v>
      </c>
      <c r="K369" t="s">
        <v>1539</v>
      </c>
      <c r="L369" t="s">
        <v>1540</v>
      </c>
      <c r="N369" t="s">
        <v>115</v>
      </c>
      <c r="O369" t="s">
        <v>117</v>
      </c>
      <c r="P369" s="4">
        <v>96950</v>
      </c>
      <c r="Q369" t="s">
        <v>118</v>
      </c>
      <c r="S369" s="5">
        <v>16709893291</v>
      </c>
      <c r="U369">
        <v>56179</v>
      </c>
      <c r="V369" t="s">
        <v>120</v>
      </c>
      <c r="X369" t="s">
        <v>1541</v>
      </c>
      <c r="Y369" t="s">
        <v>1542</v>
      </c>
      <c r="Z369" t="s">
        <v>165</v>
      </c>
      <c r="AA369" t="s">
        <v>168</v>
      </c>
      <c r="AB369" t="s">
        <v>1543</v>
      </c>
      <c r="AD369" t="s">
        <v>140</v>
      </c>
      <c r="AE369" t="s">
        <v>117</v>
      </c>
      <c r="AF369" s="4">
        <v>96950</v>
      </c>
      <c r="AG369" t="s">
        <v>118</v>
      </c>
      <c r="AI369" s="5">
        <v>16709893291</v>
      </c>
      <c r="AK369" t="s">
        <v>1544</v>
      </c>
      <c r="BC369" t="str">
        <f>"11-1021.00"</f>
        <v>11-1021.00</v>
      </c>
      <c r="BD369" t="s">
        <v>1545</v>
      </c>
      <c r="BE369" t="s">
        <v>1546</v>
      </c>
      <c r="BF369" t="s">
        <v>1547</v>
      </c>
      <c r="BG369">
        <v>1</v>
      </c>
      <c r="BH369">
        <v>1</v>
      </c>
      <c r="BI369" s="1">
        <v>44470</v>
      </c>
      <c r="BJ369" s="1">
        <v>44834</v>
      </c>
      <c r="BK369" s="1">
        <v>44538</v>
      </c>
      <c r="BL369" s="1">
        <v>44834</v>
      </c>
      <c r="BM369">
        <v>40</v>
      </c>
      <c r="BN369">
        <v>0</v>
      </c>
      <c r="BO369">
        <v>8</v>
      </c>
      <c r="BP369">
        <v>8</v>
      </c>
      <c r="BQ369">
        <v>8</v>
      </c>
      <c r="BR369">
        <v>8</v>
      </c>
      <c r="BS369">
        <v>8</v>
      </c>
      <c r="BT369">
        <v>0</v>
      </c>
      <c r="BU369" t="str">
        <f t="shared" ref="BU369:BU374" si="12">"8:00 AM"</f>
        <v>8:00 AM</v>
      </c>
      <c r="BV369" t="str">
        <f>"5:00 PM"</f>
        <v>5:00 PM</v>
      </c>
      <c r="BW369" t="s">
        <v>150</v>
      </c>
      <c r="BX369">
        <v>0</v>
      </c>
      <c r="BY369">
        <v>36</v>
      </c>
      <c r="BZ369" t="s">
        <v>133</v>
      </c>
      <c r="CA369">
        <v>50</v>
      </c>
      <c r="CB369" s="2" t="s">
        <v>1548</v>
      </c>
      <c r="CC369" t="s">
        <v>1549</v>
      </c>
      <c r="CE369" t="s">
        <v>140</v>
      </c>
      <c r="CF369" t="s">
        <v>117</v>
      </c>
      <c r="CG369" s="4">
        <v>96950</v>
      </c>
      <c r="CH369" s="3">
        <v>22.55</v>
      </c>
      <c r="CI369" s="3">
        <v>25</v>
      </c>
      <c r="CJ369" s="3">
        <v>33.82</v>
      </c>
      <c r="CK369" s="3">
        <v>37.5</v>
      </c>
      <c r="CL369" t="s">
        <v>131</v>
      </c>
      <c r="CM369" t="s">
        <v>134</v>
      </c>
      <c r="CN369" t="s">
        <v>132</v>
      </c>
      <c r="CP369" t="s">
        <v>111</v>
      </c>
      <c r="CQ369" t="s">
        <v>133</v>
      </c>
      <c r="CR369" t="s">
        <v>133</v>
      </c>
      <c r="CS369" t="s">
        <v>133</v>
      </c>
      <c r="CT369" t="s">
        <v>133</v>
      </c>
      <c r="CU369" t="s">
        <v>133</v>
      </c>
      <c r="CV369" t="s">
        <v>134</v>
      </c>
      <c r="CW369" t="s">
        <v>1550</v>
      </c>
      <c r="CX369" s="5">
        <v>16709893291</v>
      </c>
      <c r="CY369" t="s">
        <v>1544</v>
      </c>
      <c r="CZ369" t="s">
        <v>134</v>
      </c>
      <c r="DA369" t="s">
        <v>133</v>
      </c>
      <c r="DB369" t="s">
        <v>111</v>
      </c>
    </row>
    <row r="370" spans="1:111" ht="15" customHeight="1" x14ac:dyDescent="0.35">
      <c r="A370" t="s">
        <v>599</v>
      </c>
      <c r="B370" t="s">
        <v>137</v>
      </c>
      <c r="C370" s="1">
        <v>44495.198006250001</v>
      </c>
      <c r="D370" s="1">
        <v>44538</v>
      </c>
      <c r="E370" t="s">
        <v>110</v>
      </c>
      <c r="G370" t="s">
        <v>111</v>
      </c>
      <c r="H370" t="s">
        <v>111</v>
      </c>
      <c r="I370" t="s">
        <v>111</v>
      </c>
      <c r="J370" t="s">
        <v>600</v>
      </c>
      <c r="K370" t="s">
        <v>601</v>
      </c>
      <c r="L370" t="s">
        <v>602</v>
      </c>
      <c r="N370" t="s">
        <v>115</v>
      </c>
      <c r="O370" t="s">
        <v>117</v>
      </c>
      <c r="P370" s="4">
        <v>96950</v>
      </c>
      <c r="Q370" t="s">
        <v>118</v>
      </c>
      <c r="S370" s="5">
        <v>16702339442</v>
      </c>
      <c r="U370">
        <v>443142</v>
      </c>
      <c r="V370" t="s">
        <v>120</v>
      </c>
      <c r="X370" t="s">
        <v>603</v>
      </c>
      <c r="Y370" t="s">
        <v>604</v>
      </c>
      <c r="Z370" t="s">
        <v>605</v>
      </c>
      <c r="AA370" t="s">
        <v>606</v>
      </c>
      <c r="AB370" t="s">
        <v>602</v>
      </c>
      <c r="AD370" t="s">
        <v>115</v>
      </c>
      <c r="AE370" t="s">
        <v>117</v>
      </c>
      <c r="AF370" s="4">
        <v>96950</v>
      </c>
      <c r="AG370" t="s">
        <v>118</v>
      </c>
      <c r="AI370" s="5">
        <v>16702339442</v>
      </c>
      <c r="AK370" t="s">
        <v>607</v>
      </c>
      <c r="BC370" t="str">
        <f>"15-1151.00"</f>
        <v>15-1151.00</v>
      </c>
      <c r="BD370" t="s">
        <v>462</v>
      </c>
      <c r="BE370" t="s">
        <v>608</v>
      </c>
      <c r="BF370" t="s">
        <v>462</v>
      </c>
      <c r="BG370">
        <v>2</v>
      </c>
      <c r="BH370">
        <v>2</v>
      </c>
      <c r="BI370" s="1">
        <v>44563</v>
      </c>
      <c r="BJ370" s="1">
        <v>44927</v>
      </c>
      <c r="BK370" s="1">
        <v>44563</v>
      </c>
      <c r="BL370" s="1">
        <v>44927</v>
      </c>
      <c r="BM370">
        <v>40</v>
      </c>
      <c r="BN370">
        <v>0</v>
      </c>
      <c r="BO370">
        <v>8</v>
      </c>
      <c r="BP370">
        <v>8</v>
      </c>
      <c r="BQ370">
        <v>8</v>
      </c>
      <c r="BR370">
        <v>8</v>
      </c>
      <c r="BS370">
        <v>8</v>
      </c>
      <c r="BT370">
        <v>0</v>
      </c>
      <c r="BU370" t="str">
        <f t="shared" si="12"/>
        <v>8:00 AM</v>
      </c>
      <c r="BV370" t="str">
        <f>"5:00 PM"</f>
        <v>5:00 PM</v>
      </c>
      <c r="BW370" t="s">
        <v>150</v>
      </c>
      <c r="BX370">
        <v>0</v>
      </c>
      <c r="BY370">
        <v>24</v>
      </c>
      <c r="BZ370" t="s">
        <v>111</v>
      </c>
      <c r="CB370" t="s">
        <v>609</v>
      </c>
      <c r="CC370" t="s">
        <v>602</v>
      </c>
      <c r="CE370" t="s">
        <v>115</v>
      </c>
      <c r="CF370" t="s">
        <v>117</v>
      </c>
      <c r="CG370" s="4">
        <v>96950</v>
      </c>
      <c r="CH370" s="3">
        <v>12.32</v>
      </c>
      <c r="CI370" s="3">
        <v>12.32</v>
      </c>
      <c r="CJ370" s="3">
        <v>18.48</v>
      </c>
      <c r="CK370" s="3">
        <v>18.48</v>
      </c>
      <c r="CL370" t="s">
        <v>131</v>
      </c>
      <c r="CM370" t="s">
        <v>542</v>
      </c>
      <c r="CN370" t="s">
        <v>132</v>
      </c>
      <c r="CP370" t="s">
        <v>133</v>
      </c>
      <c r="CQ370" t="s">
        <v>133</v>
      </c>
      <c r="CR370" t="s">
        <v>133</v>
      </c>
      <c r="CS370" t="s">
        <v>133</v>
      </c>
      <c r="CT370" t="s">
        <v>134</v>
      </c>
      <c r="CU370" t="s">
        <v>133</v>
      </c>
      <c r="CV370" t="s">
        <v>134</v>
      </c>
      <c r="CW370" t="s">
        <v>610</v>
      </c>
      <c r="CX370" s="5">
        <v>16702339442</v>
      </c>
      <c r="CY370" t="s">
        <v>611</v>
      </c>
      <c r="CZ370" t="s">
        <v>119</v>
      </c>
      <c r="DA370" t="s">
        <v>133</v>
      </c>
      <c r="DB370" t="s">
        <v>111</v>
      </c>
    </row>
    <row r="371" spans="1:111" ht="15" customHeight="1" x14ac:dyDescent="0.35">
      <c r="A371" t="s">
        <v>1176</v>
      </c>
      <c r="B371" t="s">
        <v>137</v>
      </c>
      <c r="C371" s="1">
        <v>44496.313320601854</v>
      </c>
      <c r="D371" s="1">
        <v>44538</v>
      </c>
      <c r="E371" t="s">
        <v>110</v>
      </c>
      <c r="G371" t="s">
        <v>133</v>
      </c>
      <c r="H371" t="s">
        <v>111</v>
      </c>
      <c r="I371" t="s">
        <v>111</v>
      </c>
      <c r="J371" t="s">
        <v>261</v>
      </c>
      <c r="L371" t="s">
        <v>262</v>
      </c>
      <c r="M371" t="s">
        <v>263</v>
      </c>
      <c r="N371" t="s">
        <v>140</v>
      </c>
      <c r="O371" t="s">
        <v>117</v>
      </c>
      <c r="P371" s="4">
        <v>96950</v>
      </c>
      <c r="Q371" t="s">
        <v>118</v>
      </c>
      <c r="R371" t="s">
        <v>140</v>
      </c>
      <c r="S371" s="5">
        <v>16705887746</v>
      </c>
      <c r="T371">
        <v>0</v>
      </c>
      <c r="U371">
        <v>236220</v>
      </c>
      <c r="V371" t="s">
        <v>120</v>
      </c>
      <c r="X371" t="s">
        <v>264</v>
      </c>
      <c r="Y371" t="s">
        <v>265</v>
      </c>
      <c r="AA371" t="s">
        <v>324</v>
      </c>
      <c r="AB371" t="s">
        <v>262</v>
      </c>
      <c r="AC371" t="s">
        <v>263</v>
      </c>
      <c r="AD371" t="s">
        <v>140</v>
      </c>
      <c r="AE371" t="s">
        <v>117</v>
      </c>
      <c r="AF371" s="4">
        <v>96950</v>
      </c>
      <c r="AG371" t="s">
        <v>118</v>
      </c>
      <c r="AH371" t="s">
        <v>140</v>
      </c>
      <c r="AI371" s="5">
        <v>16717777310</v>
      </c>
      <c r="AJ371">
        <v>0</v>
      </c>
      <c r="AK371" t="s">
        <v>268</v>
      </c>
      <c r="BC371" t="str">
        <f>"47-1011.00"</f>
        <v>47-1011.00</v>
      </c>
      <c r="BD371" t="s">
        <v>1177</v>
      </c>
      <c r="BE371" t="s">
        <v>1178</v>
      </c>
      <c r="BF371" t="s">
        <v>1179</v>
      </c>
      <c r="BG371">
        <v>10</v>
      </c>
      <c r="BH371">
        <v>10</v>
      </c>
      <c r="BI371" s="1">
        <v>44510</v>
      </c>
      <c r="BJ371" s="1">
        <v>45565</v>
      </c>
      <c r="BK371" s="1">
        <v>44538</v>
      </c>
      <c r="BL371" s="1">
        <v>45565</v>
      </c>
      <c r="BM371">
        <v>40</v>
      </c>
      <c r="BN371">
        <v>0</v>
      </c>
      <c r="BO371">
        <v>8</v>
      </c>
      <c r="BP371">
        <v>8</v>
      </c>
      <c r="BQ371">
        <v>8</v>
      </c>
      <c r="BR371">
        <v>8</v>
      </c>
      <c r="BS371">
        <v>8</v>
      </c>
      <c r="BT371">
        <v>0</v>
      </c>
      <c r="BU371" t="str">
        <f t="shared" si="12"/>
        <v>8:00 AM</v>
      </c>
      <c r="BV371" t="str">
        <f>"5:00 PM"</f>
        <v>5:00 PM</v>
      </c>
      <c r="BW371" t="s">
        <v>129</v>
      </c>
      <c r="BX371">
        <v>0</v>
      </c>
      <c r="BY371">
        <v>24</v>
      </c>
      <c r="BZ371" t="s">
        <v>133</v>
      </c>
      <c r="CA371">
        <v>50</v>
      </c>
      <c r="CB371" s="2" t="s">
        <v>1180</v>
      </c>
      <c r="CC371" t="s">
        <v>325</v>
      </c>
      <c r="CD371" t="s">
        <v>263</v>
      </c>
      <c r="CE371" t="s">
        <v>140</v>
      </c>
      <c r="CF371" t="s">
        <v>117</v>
      </c>
      <c r="CG371" s="4">
        <v>96950</v>
      </c>
      <c r="CH371" s="3">
        <v>21.86</v>
      </c>
      <c r="CI371" s="3">
        <v>21.86</v>
      </c>
      <c r="CJ371" s="3">
        <v>32.79</v>
      </c>
      <c r="CK371" s="3">
        <v>32.79</v>
      </c>
      <c r="CL371" t="s">
        <v>131</v>
      </c>
      <c r="CN371" t="s">
        <v>132</v>
      </c>
      <c r="CP371" t="s">
        <v>111</v>
      </c>
      <c r="CQ371" t="s">
        <v>133</v>
      </c>
      <c r="CR371" t="s">
        <v>133</v>
      </c>
      <c r="CS371" t="s">
        <v>133</v>
      </c>
      <c r="CT371" t="s">
        <v>134</v>
      </c>
      <c r="CU371" t="s">
        <v>133</v>
      </c>
      <c r="CV371" t="s">
        <v>134</v>
      </c>
      <c r="CW371" t="s">
        <v>1068</v>
      </c>
      <c r="CX371" s="5">
        <v>16705887746</v>
      </c>
      <c r="CY371" t="s">
        <v>268</v>
      </c>
      <c r="CZ371" t="s">
        <v>259</v>
      </c>
      <c r="DA371" t="s">
        <v>133</v>
      </c>
      <c r="DB371" t="s">
        <v>111</v>
      </c>
    </row>
    <row r="372" spans="1:111" ht="15" customHeight="1" x14ac:dyDescent="0.35">
      <c r="A372" t="s">
        <v>3322</v>
      </c>
      <c r="B372" t="s">
        <v>137</v>
      </c>
      <c r="C372" s="1">
        <v>44496.319998842591</v>
      </c>
      <c r="D372" s="1">
        <v>44538</v>
      </c>
      <c r="E372" t="s">
        <v>110</v>
      </c>
      <c r="G372" t="s">
        <v>133</v>
      </c>
      <c r="H372" t="s">
        <v>111</v>
      </c>
      <c r="I372" t="s">
        <v>111</v>
      </c>
      <c r="J372" t="s">
        <v>640</v>
      </c>
      <c r="L372" t="s">
        <v>262</v>
      </c>
      <c r="M372" t="s">
        <v>263</v>
      </c>
      <c r="N372" t="s">
        <v>140</v>
      </c>
      <c r="O372" t="s">
        <v>117</v>
      </c>
      <c r="P372" s="4">
        <v>96950</v>
      </c>
      <c r="Q372" t="s">
        <v>118</v>
      </c>
      <c r="R372" t="s">
        <v>140</v>
      </c>
      <c r="S372" s="5">
        <v>16705887746</v>
      </c>
      <c r="T372">
        <v>0</v>
      </c>
      <c r="U372">
        <v>236220</v>
      </c>
      <c r="V372" t="s">
        <v>120</v>
      </c>
      <c r="X372" t="s">
        <v>264</v>
      </c>
      <c r="Y372" t="s">
        <v>265</v>
      </c>
      <c r="AA372" t="s">
        <v>324</v>
      </c>
      <c r="AB372" t="s">
        <v>262</v>
      </c>
      <c r="AC372" t="s">
        <v>263</v>
      </c>
      <c r="AD372" t="s">
        <v>140</v>
      </c>
      <c r="AE372" t="s">
        <v>117</v>
      </c>
      <c r="AF372" s="4">
        <v>96950</v>
      </c>
      <c r="AG372" t="s">
        <v>118</v>
      </c>
      <c r="AH372" t="s">
        <v>140</v>
      </c>
      <c r="AI372" s="5">
        <v>16717777310</v>
      </c>
      <c r="AJ372">
        <v>0</v>
      </c>
      <c r="AK372" t="s">
        <v>268</v>
      </c>
      <c r="BC372" t="str">
        <f>"47-2111.00"</f>
        <v>47-2111.00</v>
      </c>
      <c r="BD372" t="s">
        <v>1269</v>
      </c>
      <c r="BE372" t="s">
        <v>2730</v>
      </c>
      <c r="BF372" t="s">
        <v>2731</v>
      </c>
      <c r="BG372">
        <v>15</v>
      </c>
      <c r="BH372">
        <v>15</v>
      </c>
      <c r="BI372" s="1">
        <v>44510</v>
      </c>
      <c r="BJ372" s="1">
        <v>45565</v>
      </c>
      <c r="BK372" s="1">
        <v>44538</v>
      </c>
      <c r="BL372" s="1">
        <v>45565</v>
      </c>
      <c r="BM372">
        <v>40</v>
      </c>
      <c r="BN372">
        <v>0</v>
      </c>
      <c r="BO372">
        <v>8</v>
      </c>
      <c r="BP372">
        <v>8</v>
      </c>
      <c r="BQ372">
        <v>8</v>
      </c>
      <c r="BR372">
        <v>8</v>
      </c>
      <c r="BS372">
        <v>8</v>
      </c>
      <c r="BT372">
        <v>0</v>
      </c>
      <c r="BU372" t="str">
        <f t="shared" si="12"/>
        <v>8:00 AM</v>
      </c>
      <c r="BV372" t="str">
        <f>"5:00 PM"</f>
        <v>5:00 PM</v>
      </c>
      <c r="BW372" t="s">
        <v>150</v>
      </c>
      <c r="BX372">
        <v>0</v>
      </c>
      <c r="BY372">
        <v>12</v>
      </c>
      <c r="BZ372" t="s">
        <v>111</v>
      </c>
      <c r="CB372" s="2" t="s">
        <v>2732</v>
      </c>
      <c r="CC372" t="s">
        <v>262</v>
      </c>
      <c r="CD372" t="s">
        <v>263</v>
      </c>
      <c r="CE372" t="s">
        <v>140</v>
      </c>
      <c r="CF372" t="s">
        <v>117</v>
      </c>
      <c r="CG372" s="4">
        <v>96950</v>
      </c>
      <c r="CH372" s="3">
        <v>11.35</v>
      </c>
      <c r="CI372" s="3">
        <v>11.35</v>
      </c>
      <c r="CJ372" s="3">
        <v>17.03</v>
      </c>
      <c r="CK372" s="3">
        <v>17.03</v>
      </c>
      <c r="CL372" t="s">
        <v>131</v>
      </c>
      <c r="CN372" t="s">
        <v>132</v>
      </c>
      <c r="CP372" t="s">
        <v>111</v>
      </c>
      <c r="CQ372" t="s">
        <v>133</v>
      </c>
      <c r="CR372" t="s">
        <v>133</v>
      </c>
      <c r="CS372" t="s">
        <v>133</v>
      </c>
      <c r="CT372" t="s">
        <v>134</v>
      </c>
      <c r="CU372" t="s">
        <v>133</v>
      </c>
      <c r="CV372" t="s">
        <v>134</v>
      </c>
      <c r="CW372" t="s">
        <v>408</v>
      </c>
      <c r="CX372" s="5">
        <v>16705887746</v>
      </c>
      <c r="CY372" t="s">
        <v>268</v>
      </c>
      <c r="CZ372" t="s">
        <v>247</v>
      </c>
      <c r="DA372" t="s">
        <v>133</v>
      </c>
      <c r="DB372" t="s">
        <v>111</v>
      </c>
    </row>
    <row r="373" spans="1:111" ht="15" customHeight="1" x14ac:dyDescent="0.35">
      <c r="A373" t="s">
        <v>2442</v>
      </c>
      <c r="B373" t="s">
        <v>137</v>
      </c>
      <c r="C373" s="1">
        <v>44497.355740509258</v>
      </c>
      <c r="D373" s="1">
        <v>44538</v>
      </c>
      <c r="E373" t="s">
        <v>110</v>
      </c>
      <c r="G373" t="s">
        <v>133</v>
      </c>
      <c r="H373" t="s">
        <v>111</v>
      </c>
      <c r="I373" t="s">
        <v>111</v>
      </c>
      <c r="J373" t="s">
        <v>261</v>
      </c>
      <c r="L373" t="s">
        <v>262</v>
      </c>
      <c r="M373" t="s">
        <v>263</v>
      </c>
      <c r="N373" t="s">
        <v>140</v>
      </c>
      <c r="O373" t="s">
        <v>117</v>
      </c>
      <c r="P373" s="4">
        <v>96950</v>
      </c>
      <c r="Q373" t="s">
        <v>118</v>
      </c>
      <c r="R373" t="s">
        <v>140</v>
      </c>
      <c r="S373" s="5">
        <v>16705887746</v>
      </c>
      <c r="U373">
        <v>236220</v>
      </c>
      <c r="V373" t="s">
        <v>120</v>
      </c>
      <c r="X373" t="s">
        <v>264</v>
      </c>
      <c r="Y373" t="s">
        <v>265</v>
      </c>
      <c r="AA373" t="s">
        <v>324</v>
      </c>
      <c r="AB373" t="s">
        <v>262</v>
      </c>
      <c r="AC373" t="s">
        <v>267</v>
      </c>
      <c r="AD373" t="s">
        <v>140</v>
      </c>
      <c r="AE373" t="s">
        <v>117</v>
      </c>
      <c r="AF373" s="4">
        <v>96950</v>
      </c>
      <c r="AG373" t="s">
        <v>118</v>
      </c>
      <c r="AH373" t="s">
        <v>140</v>
      </c>
      <c r="AI373" s="5">
        <v>16717773710</v>
      </c>
      <c r="AJ373">
        <v>0</v>
      </c>
      <c r="AK373" t="s">
        <v>268</v>
      </c>
      <c r="BC373" t="str">
        <f>"47-3012.00"</f>
        <v>47-3012.00</v>
      </c>
      <c r="BD373" t="s">
        <v>410</v>
      </c>
      <c r="BE373" t="s">
        <v>411</v>
      </c>
      <c r="BF373" t="s">
        <v>412</v>
      </c>
      <c r="BG373">
        <v>15</v>
      </c>
      <c r="BH373">
        <v>15</v>
      </c>
      <c r="BI373" s="1">
        <v>44510</v>
      </c>
      <c r="BJ373" s="1">
        <v>45565</v>
      </c>
      <c r="BK373" s="1">
        <v>44538</v>
      </c>
      <c r="BL373" s="1">
        <v>45565</v>
      </c>
      <c r="BM373">
        <v>40</v>
      </c>
      <c r="BN373">
        <v>0</v>
      </c>
      <c r="BO373">
        <v>8</v>
      </c>
      <c r="BP373">
        <v>8</v>
      </c>
      <c r="BQ373">
        <v>8</v>
      </c>
      <c r="BR373">
        <v>8</v>
      </c>
      <c r="BS373">
        <v>8</v>
      </c>
      <c r="BT373">
        <v>0</v>
      </c>
      <c r="BU373" t="str">
        <f t="shared" si="12"/>
        <v>8:00 AM</v>
      </c>
      <c r="BV373" t="str">
        <f>"5:00 PM"</f>
        <v>5:00 PM</v>
      </c>
      <c r="BW373" t="s">
        <v>150</v>
      </c>
      <c r="BX373">
        <v>0</v>
      </c>
      <c r="BY373">
        <v>12</v>
      </c>
      <c r="BZ373" t="s">
        <v>111</v>
      </c>
      <c r="CB373" s="2" t="s">
        <v>413</v>
      </c>
      <c r="CC373" t="s">
        <v>262</v>
      </c>
      <c r="CD373" t="s">
        <v>263</v>
      </c>
      <c r="CE373" t="s">
        <v>140</v>
      </c>
      <c r="CF373" t="s">
        <v>117</v>
      </c>
      <c r="CG373" s="4">
        <v>96950</v>
      </c>
      <c r="CH373" s="3">
        <v>10.44</v>
      </c>
      <c r="CI373" s="3">
        <v>10.44</v>
      </c>
      <c r="CJ373" s="3">
        <v>15.66</v>
      </c>
      <c r="CK373" s="3">
        <v>15.66</v>
      </c>
      <c r="CL373" t="s">
        <v>131</v>
      </c>
      <c r="CN373" t="s">
        <v>132</v>
      </c>
      <c r="CP373" t="s">
        <v>111</v>
      </c>
      <c r="CQ373" t="s">
        <v>133</v>
      </c>
      <c r="CR373" t="s">
        <v>133</v>
      </c>
      <c r="CS373" t="s">
        <v>133</v>
      </c>
      <c r="CT373" t="s">
        <v>134</v>
      </c>
      <c r="CU373" t="s">
        <v>133</v>
      </c>
      <c r="CV373" t="s">
        <v>134</v>
      </c>
      <c r="CW373" t="s">
        <v>414</v>
      </c>
      <c r="CX373" s="5">
        <v>16705887746</v>
      </c>
      <c r="CY373" t="s">
        <v>268</v>
      </c>
      <c r="CZ373" t="s">
        <v>247</v>
      </c>
      <c r="DA373" t="s">
        <v>133</v>
      </c>
      <c r="DB373" t="s">
        <v>111</v>
      </c>
    </row>
    <row r="374" spans="1:111" ht="15" customHeight="1" x14ac:dyDescent="0.35">
      <c r="A374" t="s">
        <v>3153</v>
      </c>
      <c r="B374" t="s">
        <v>159</v>
      </c>
      <c r="C374" s="1">
        <v>44479.079229050927</v>
      </c>
      <c r="D374" s="1">
        <v>44538</v>
      </c>
      <c r="E374" t="s">
        <v>110</v>
      </c>
      <c r="G374" t="s">
        <v>111</v>
      </c>
      <c r="H374" t="s">
        <v>111</v>
      </c>
      <c r="I374" t="s">
        <v>111</v>
      </c>
      <c r="J374" t="s">
        <v>1128</v>
      </c>
      <c r="L374" t="s">
        <v>1129</v>
      </c>
      <c r="M374" t="s">
        <v>1130</v>
      </c>
      <c r="N374" t="s">
        <v>140</v>
      </c>
      <c r="O374" t="s">
        <v>117</v>
      </c>
      <c r="P374" s="4">
        <v>96950</v>
      </c>
      <c r="Q374" t="s">
        <v>118</v>
      </c>
      <c r="S374" s="5">
        <v>16702350561</v>
      </c>
      <c r="T374">
        <v>115</v>
      </c>
      <c r="U374">
        <v>531110</v>
      </c>
      <c r="V374" t="s">
        <v>120</v>
      </c>
      <c r="X374" t="s">
        <v>1131</v>
      </c>
      <c r="Y374" t="s">
        <v>1132</v>
      </c>
      <c r="Z374" t="s">
        <v>1133</v>
      </c>
      <c r="AA374" t="s">
        <v>1134</v>
      </c>
      <c r="AB374" t="s">
        <v>1129</v>
      </c>
      <c r="AC374" t="s">
        <v>1130</v>
      </c>
      <c r="AD374" t="s">
        <v>140</v>
      </c>
      <c r="AE374" t="s">
        <v>117</v>
      </c>
      <c r="AF374" s="4">
        <v>96950</v>
      </c>
      <c r="AG374" t="s">
        <v>118</v>
      </c>
      <c r="AI374" s="5">
        <v>16702350561</v>
      </c>
      <c r="AJ374">
        <v>115</v>
      </c>
      <c r="AK374" t="s">
        <v>2568</v>
      </c>
      <c r="BC374" t="str">
        <f>"49-9071.00"</f>
        <v>49-9071.00</v>
      </c>
      <c r="BD374" t="s">
        <v>147</v>
      </c>
      <c r="BE374" t="s">
        <v>2569</v>
      </c>
      <c r="BF374" t="s">
        <v>2570</v>
      </c>
      <c r="BG374">
        <v>5</v>
      </c>
      <c r="BI374" s="1">
        <v>44599</v>
      </c>
      <c r="BJ374" s="1">
        <v>44963</v>
      </c>
      <c r="BM374">
        <v>35</v>
      </c>
      <c r="BN374">
        <v>0</v>
      </c>
      <c r="BO374">
        <v>7</v>
      </c>
      <c r="BP374">
        <v>7</v>
      </c>
      <c r="BQ374">
        <v>7</v>
      </c>
      <c r="BR374">
        <v>7</v>
      </c>
      <c r="BS374">
        <v>7</v>
      </c>
      <c r="BT374">
        <v>0</v>
      </c>
      <c r="BU374" t="str">
        <f t="shared" si="12"/>
        <v>8:00 AM</v>
      </c>
      <c r="BV374" t="str">
        <f>"4:00 PM"</f>
        <v>4:00 PM</v>
      </c>
      <c r="BW374" t="s">
        <v>150</v>
      </c>
      <c r="BX374">
        <v>0</v>
      </c>
      <c r="BY374">
        <v>24</v>
      </c>
      <c r="BZ374" t="s">
        <v>111</v>
      </c>
      <c r="CB374" t="s">
        <v>2571</v>
      </c>
      <c r="CC374" t="s">
        <v>1139</v>
      </c>
      <c r="CD374" t="s">
        <v>1130</v>
      </c>
      <c r="CE374" t="s">
        <v>140</v>
      </c>
      <c r="CF374" t="s">
        <v>117</v>
      </c>
      <c r="CG374" s="4">
        <v>96950</v>
      </c>
      <c r="CH374" s="3">
        <v>8.7200000000000006</v>
      </c>
      <c r="CI374" s="3">
        <v>8.7200000000000006</v>
      </c>
      <c r="CJ374" s="3">
        <v>13.08</v>
      </c>
      <c r="CK374" s="3">
        <v>13.08</v>
      </c>
      <c r="CL374" t="s">
        <v>131</v>
      </c>
      <c r="CM374" t="s">
        <v>2430</v>
      </c>
      <c r="CN374" t="s">
        <v>132</v>
      </c>
      <c r="CP374" t="s">
        <v>111</v>
      </c>
      <c r="CQ374" t="s">
        <v>133</v>
      </c>
      <c r="CR374" t="s">
        <v>111</v>
      </c>
      <c r="CS374" t="s">
        <v>133</v>
      </c>
      <c r="CT374" t="s">
        <v>133</v>
      </c>
      <c r="CU374" t="s">
        <v>133</v>
      </c>
      <c r="CV374" t="s">
        <v>134</v>
      </c>
      <c r="CW374" t="s">
        <v>1141</v>
      </c>
      <c r="CX374" s="5">
        <v>16702350561</v>
      </c>
      <c r="CY374" t="s">
        <v>1135</v>
      </c>
      <c r="CZ374" t="s">
        <v>358</v>
      </c>
      <c r="DA374" t="s">
        <v>133</v>
      </c>
      <c r="DB374" t="s">
        <v>111</v>
      </c>
    </row>
    <row r="375" spans="1:111" ht="15" customHeight="1" x14ac:dyDescent="0.35">
      <c r="A375" t="s">
        <v>756</v>
      </c>
      <c r="B375" t="s">
        <v>159</v>
      </c>
      <c r="C375" s="1">
        <v>44516.296571064813</v>
      </c>
      <c r="D375" s="1">
        <v>44538</v>
      </c>
      <c r="E375" t="s">
        <v>110</v>
      </c>
      <c r="G375" t="s">
        <v>111</v>
      </c>
      <c r="H375" t="s">
        <v>111</v>
      </c>
      <c r="I375" t="s">
        <v>111</v>
      </c>
      <c r="J375" t="s">
        <v>757</v>
      </c>
      <c r="K375" t="s">
        <v>758</v>
      </c>
      <c r="L375" t="s">
        <v>759</v>
      </c>
      <c r="N375" t="s">
        <v>115</v>
      </c>
      <c r="O375" t="s">
        <v>117</v>
      </c>
      <c r="P375" s="4">
        <v>96950</v>
      </c>
      <c r="Q375" t="s">
        <v>118</v>
      </c>
      <c r="S375" s="5">
        <v>16709890574</v>
      </c>
      <c r="U375">
        <v>445220</v>
      </c>
      <c r="V375" t="s">
        <v>120</v>
      </c>
      <c r="X375" t="s">
        <v>760</v>
      </c>
      <c r="Y375" t="s">
        <v>761</v>
      </c>
      <c r="Z375" t="s">
        <v>762</v>
      </c>
      <c r="AA375" t="s">
        <v>763</v>
      </c>
      <c r="AB375" t="s">
        <v>759</v>
      </c>
      <c r="AD375" t="s">
        <v>115</v>
      </c>
      <c r="AE375" t="s">
        <v>117</v>
      </c>
      <c r="AF375" s="4">
        <v>96950</v>
      </c>
      <c r="AG375" t="s">
        <v>118</v>
      </c>
      <c r="AI375" s="5">
        <v>16709890574</v>
      </c>
      <c r="AK375" t="s">
        <v>764</v>
      </c>
      <c r="BC375" t="str">
        <f>"35-2021.00"</f>
        <v>35-2021.00</v>
      </c>
      <c r="BD375" t="s">
        <v>342</v>
      </c>
      <c r="BE375" t="s">
        <v>765</v>
      </c>
      <c r="BF375" t="s">
        <v>766</v>
      </c>
      <c r="BG375">
        <v>5</v>
      </c>
      <c r="BI375" s="1">
        <v>44531</v>
      </c>
      <c r="BJ375" s="1">
        <v>44895</v>
      </c>
      <c r="BM375">
        <v>35</v>
      </c>
      <c r="BN375">
        <v>0</v>
      </c>
      <c r="BO375">
        <v>7</v>
      </c>
      <c r="BP375">
        <v>7</v>
      </c>
      <c r="BQ375">
        <v>7</v>
      </c>
      <c r="BR375">
        <v>7</v>
      </c>
      <c r="BS375">
        <v>7</v>
      </c>
      <c r="BT375">
        <v>0</v>
      </c>
      <c r="BU375" t="str">
        <f>"11:00 AM"</f>
        <v>11:00 AM</v>
      </c>
      <c r="BV375" t="str">
        <f>"6:00 PM"</f>
        <v>6:00 PM</v>
      </c>
      <c r="BW375" t="s">
        <v>150</v>
      </c>
      <c r="BX375">
        <v>0</v>
      </c>
      <c r="BY375">
        <v>6</v>
      </c>
      <c r="BZ375" t="s">
        <v>111</v>
      </c>
      <c r="CB375" t="s">
        <v>767</v>
      </c>
      <c r="CC375" t="s">
        <v>768</v>
      </c>
      <c r="CE375" t="s">
        <v>140</v>
      </c>
      <c r="CF375" t="s">
        <v>117</v>
      </c>
      <c r="CG375" s="4">
        <v>96950</v>
      </c>
      <c r="CH375" s="3">
        <v>7.71</v>
      </c>
      <c r="CI375" s="3">
        <v>7.71</v>
      </c>
      <c r="CJ375" s="3">
        <v>11.57</v>
      </c>
      <c r="CK375" s="3">
        <v>11.57</v>
      </c>
      <c r="CL375" t="s">
        <v>131</v>
      </c>
      <c r="CM375" t="s">
        <v>542</v>
      </c>
      <c r="CN375" t="s">
        <v>132</v>
      </c>
      <c r="CP375" t="s">
        <v>111</v>
      </c>
      <c r="CQ375" t="s">
        <v>133</v>
      </c>
      <c r="CR375" t="s">
        <v>111</v>
      </c>
      <c r="CS375" t="s">
        <v>111</v>
      </c>
      <c r="CT375" t="s">
        <v>134</v>
      </c>
      <c r="CU375" t="s">
        <v>134</v>
      </c>
      <c r="CV375" t="s">
        <v>134</v>
      </c>
      <c r="CW375" t="s">
        <v>769</v>
      </c>
      <c r="CX375" s="5">
        <v>16709890574</v>
      </c>
      <c r="CY375" t="s">
        <v>764</v>
      </c>
      <c r="CZ375" t="s">
        <v>134</v>
      </c>
      <c r="DA375" t="s">
        <v>133</v>
      </c>
      <c r="DB375" t="s">
        <v>111</v>
      </c>
    </row>
    <row r="376" spans="1:111" ht="15" customHeight="1" x14ac:dyDescent="0.35">
      <c r="A376" t="s">
        <v>1181</v>
      </c>
      <c r="B376" t="s">
        <v>137</v>
      </c>
      <c r="C376" s="1">
        <v>44487.902448263892</v>
      </c>
      <c r="D376" s="1">
        <v>44539</v>
      </c>
      <c r="E376" t="s">
        <v>110</v>
      </c>
      <c r="G376" t="s">
        <v>133</v>
      </c>
      <c r="H376" t="s">
        <v>111</v>
      </c>
      <c r="I376" t="s">
        <v>111</v>
      </c>
      <c r="J376" t="s">
        <v>1182</v>
      </c>
      <c r="K376" t="s">
        <v>1183</v>
      </c>
      <c r="L376" t="s">
        <v>1184</v>
      </c>
      <c r="M376" t="s">
        <v>1185</v>
      </c>
      <c r="N376" t="s">
        <v>115</v>
      </c>
      <c r="O376" t="s">
        <v>117</v>
      </c>
      <c r="P376" s="4">
        <v>96950</v>
      </c>
      <c r="Q376" t="s">
        <v>118</v>
      </c>
      <c r="R376" t="s">
        <v>119</v>
      </c>
      <c r="S376" s="5">
        <v>16702337000</v>
      </c>
      <c r="U376">
        <v>72251</v>
      </c>
      <c r="V376" t="s">
        <v>120</v>
      </c>
      <c r="X376" t="s">
        <v>1186</v>
      </c>
      <c r="Y376" t="s">
        <v>1187</v>
      </c>
      <c r="AA376" t="s">
        <v>374</v>
      </c>
      <c r="AB376" t="s">
        <v>1188</v>
      </c>
      <c r="AC376" t="s">
        <v>1185</v>
      </c>
      <c r="AD376" t="s">
        <v>115</v>
      </c>
      <c r="AE376" t="s">
        <v>117</v>
      </c>
      <c r="AF376" s="4">
        <v>96950</v>
      </c>
      <c r="AG376" t="s">
        <v>118</v>
      </c>
      <c r="AI376" s="5">
        <v>16702337000</v>
      </c>
      <c r="AK376" t="s">
        <v>1189</v>
      </c>
      <c r="BC376" t="str">
        <f>"35-2014.00"</f>
        <v>35-2014.00</v>
      </c>
      <c r="BD376" t="s">
        <v>518</v>
      </c>
      <c r="BE376" t="s">
        <v>1190</v>
      </c>
      <c r="BF376" t="s">
        <v>1191</v>
      </c>
      <c r="BG376">
        <v>3</v>
      </c>
      <c r="BH376">
        <v>3</v>
      </c>
      <c r="BI376" s="1">
        <v>44470</v>
      </c>
      <c r="BJ376" s="1">
        <v>44834</v>
      </c>
      <c r="BK376" s="1">
        <v>44539</v>
      </c>
      <c r="BL376" s="1">
        <v>44834</v>
      </c>
      <c r="BM376">
        <v>40</v>
      </c>
      <c r="BN376">
        <v>0</v>
      </c>
      <c r="BO376">
        <v>8</v>
      </c>
      <c r="BP376">
        <v>8</v>
      </c>
      <c r="BQ376">
        <v>8</v>
      </c>
      <c r="BR376">
        <v>8</v>
      </c>
      <c r="BS376">
        <v>8</v>
      </c>
      <c r="BT376">
        <v>0</v>
      </c>
      <c r="BU376" t="str">
        <f>"10:00 AM"</f>
        <v>10:00 AM</v>
      </c>
      <c r="BV376" t="str">
        <f>"6:00 PM"</f>
        <v>6:00 PM</v>
      </c>
      <c r="BW376" t="s">
        <v>150</v>
      </c>
      <c r="BX376">
        <v>0</v>
      </c>
      <c r="BY376">
        <v>12</v>
      </c>
      <c r="BZ376" t="s">
        <v>111</v>
      </c>
      <c r="CB376" t="s">
        <v>1192</v>
      </c>
      <c r="CC376" t="s">
        <v>1188</v>
      </c>
      <c r="CD376" t="s">
        <v>1185</v>
      </c>
      <c r="CE376" t="s">
        <v>115</v>
      </c>
      <c r="CF376" t="s">
        <v>117</v>
      </c>
      <c r="CG376" s="4">
        <v>96950</v>
      </c>
      <c r="CH376" s="3">
        <v>8.68</v>
      </c>
      <c r="CI376" s="3">
        <v>8.68</v>
      </c>
      <c r="CJ376" s="3">
        <v>13.02</v>
      </c>
      <c r="CK376" s="3">
        <v>13.02</v>
      </c>
      <c r="CL376" t="s">
        <v>131</v>
      </c>
      <c r="CM376" t="s">
        <v>670</v>
      </c>
      <c r="CN376" t="s">
        <v>132</v>
      </c>
      <c r="CP376" t="s">
        <v>111</v>
      </c>
      <c r="CQ376" t="s">
        <v>133</v>
      </c>
      <c r="CR376" t="s">
        <v>111</v>
      </c>
      <c r="CS376" t="s">
        <v>133</v>
      </c>
      <c r="CT376" t="s">
        <v>134</v>
      </c>
      <c r="CU376" t="s">
        <v>133</v>
      </c>
      <c r="CV376" t="s">
        <v>134</v>
      </c>
      <c r="CW376" t="s">
        <v>1067</v>
      </c>
      <c r="CX376" s="5">
        <v>16702337000</v>
      </c>
      <c r="CY376" t="s">
        <v>1189</v>
      </c>
      <c r="CZ376" t="s">
        <v>119</v>
      </c>
      <c r="DA376" t="s">
        <v>133</v>
      </c>
      <c r="DB376" t="s">
        <v>111</v>
      </c>
    </row>
    <row r="377" spans="1:111" ht="15" customHeight="1" x14ac:dyDescent="0.35">
      <c r="A377" t="s">
        <v>1164</v>
      </c>
      <c r="B377" t="s">
        <v>137</v>
      </c>
      <c r="C377" s="1">
        <v>44494.895397685184</v>
      </c>
      <c r="D377" s="1">
        <v>44539</v>
      </c>
      <c r="E377" t="s">
        <v>110</v>
      </c>
      <c r="G377" t="s">
        <v>111</v>
      </c>
      <c r="H377" t="s">
        <v>111</v>
      </c>
      <c r="I377" t="s">
        <v>111</v>
      </c>
      <c r="J377" t="s">
        <v>1165</v>
      </c>
      <c r="K377" t="s">
        <v>1166</v>
      </c>
      <c r="L377" t="s">
        <v>257</v>
      </c>
      <c r="M377" t="s">
        <v>1167</v>
      </c>
      <c r="N377" t="s">
        <v>1168</v>
      </c>
      <c r="O377" t="s">
        <v>117</v>
      </c>
      <c r="P377" s="4">
        <v>96952</v>
      </c>
      <c r="Q377" t="s">
        <v>118</v>
      </c>
      <c r="R377" t="s">
        <v>1168</v>
      </c>
      <c r="S377" s="5">
        <v>16704332795</v>
      </c>
      <c r="U377">
        <v>812111</v>
      </c>
      <c r="V377" t="s">
        <v>120</v>
      </c>
      <c r="X377" t="s">
        <v>1169</v>
      </c>
      <c r="Y377" t="s">
        <v>1170</v>
      </c>
      <c r="Z377" t="s">
        <v>802</v>
      </c>
      <c r="AA377" t="s">
        <v>208</v>
      </c>
      <c r="AB377" t="s">
        <v>257</v>
      </c>
      <c r="AC377" t="s">
        <v>1167</v>
      </c>
      <c r="AD377" t="s">
        <v>1168</v>
      </c>
      <c r="AE377" t="s">
        <v>117</v>
      </c>
      <c r="AF377" s="4">
        <v>96952</v>
      </c>
      <c r="AG377" t="s">
        <v>118</v>
      </c>
      <c r="AH377" t="s">
        <v>1168</v>
      </c>
      <c r="AI377" s="5">
        <v>16704332795</v>
      </c>
      <c r="AK377" t="s">
        <v>1171</v>
      </c>
      <c r="BC377" t="str">
        <f>"39-5012.00"</f>
        <v>39-5012.00</v>
      </c>
      <c r="BD377" t="s">
        <v>539</v>
      </c>
      <c r="BE377" t="s">
        <v>1172</v>
      </c>
      <c r="BF377" t="s">
        <v>1173</v>
      </c>
      <c r="BG377">
        <v>3</v>
      </c>
      <c r="BH377">
        <v>3</v>
      </c>
      <c r="BI377" s="1">
        <v>44591</v>
      </c>
      <c r="BJ377" s="1">
        <v>44954</v>
      </c>
      <c r="BK377" s="1">
        <v>44591</v>
      </c>
      <c r="BL377" s="1">
        <v>44954</v>
      </c>
      <c r="BM377">
        <v>40</v>
      </c>
      <c r="BN377">
        <v>0</v>
      </c>
      <c r="BO377">
        <v>8</v>
      </c>
      <c r="BP377">
        <v>8</v>
      </c>
      <c r="BQ377">
        <v>8</v>
      </c>
      <c r="BR377">
        <v>8</v>
      </c>
      <c r="BS377">
        <v>8</v>
      </c>
      <c r="BT377">
        <v>0</v>
      </c>
      <c r="BU377" t="str">
        <f>"8:00 AM"</f>
        <v>8:00 AM</v>
      </c>
      <c r="BV377" t="str">
        <f>"5:00 PM"</f>
        <v>5:00 PM</v>
      </c>
      <c r="BW377" t="s">
        <v>150</v>
      </c>
      <c r="BX377">
        <v>7</v>
      </c>
      <c r="BY377">
        <v>12</v>
      </c>
      <c r="BZ377" t="s">
        <v>133</v>
      </c>
      <c r="CA377">
        <v>1</v>
      </c>
      <c r="CB377" t="s">
        <v>1174</v>
      </c>
      <c r="CC377" t="s">
        <v>257</v>
      </c>
      <c r="CD377" t="s">
        <v>1167</v>
      </c>
      <c r="CE377" t="s">
        <v>1168</v>
      </c>
      <c r="CF377" t="s">
        <v>117</v>
      </c>
      <c r="CG377" s="4">
        <v>96952</v>
      </c>
      <c r="CH377" s="3">
        <v>7.52</v>
      </c>
      <c r="CI377" s="3">
        <v>8</v>
      </c>
      <c r="CJ377" s="3">
        <v>0</v>
      </c>
      <c r="CK377" s="3">
        <v>0</v>
      </c>
      <c r="CL377" t="s">
        <v>131</v>
      </c>
      <c r="CM377" t="s">
        <v>134</v>
      </c>
      <c r="CN377" t="s">
        <v>132</v>
      </c>
      <c r="CP377" t="s">
        <v>111</v>
      </c>
      <c r="CQ377" t="s">
        <v>133</v>
      </c>
      <c r="CR377" t="s">
        <v>133</v>
      </c>
      <c r="CS377" t="s">
        <v>111</v>
      </c>
      <c r="CT377" t="s">
        <v>133</v>
      </c>
      <c r="CU377" t="s">
        <v>133</v>
      </c>
      <c r="CV377" t="s">
        <v>134</v>
      </c>
      <c r="CW377" t="s">
        <v>1175</v>
      </c>
      <c r="CX377" s="5">
        <v>16704332795</v>
      </c>
      <c r="CY377" t="s">
        <v>1171</v>
      </c>
      <c r="CZ377" t="s">
        <v>134</v>
      </c>
      <c r="DA377" t="s">
        <v>133</v>
      </c>
      <c r="DB377" t="s">
        <v>111</v>
      </c>
    </row>
    <row r="378" spans="1:111" ht="15" customHeight="1" x14ac:dyDescent="0.35">
      <c r="A378" t="s">
        <v>3969</v>
      </c>
      <c r="B378" t="s">
        <v>137</v>
      </c>
      <c r="C378" s="1">
        <v>44497.341889004631</v>
      </c>
      <c r="D378" s="1">
        <v>44539</v>
      </c>
      <c r="E378" t="s">
        <v>110</v>
      </c>
      <c r="G378" t="s">
        <v>133</v>
      </c>
      <c r="H378" t="s">
        <v>111</v>
      </c>
      <c r="I378" t="s">
        <v>111</v>
      </c>
      <c r="J378" t="s">
        <v>261</v>
      </c>
      <c r="L378" t="s">
        <v>262</v>
      </c>
      <c r="M378" t="s">
        <v>263</v>
      </c>
      <c r="N378" t="s">
        <v>140</v>
      </c>
      <c r="O378" t="s">
        <v>117</v>
      </c>
      <c r="P378" s="4">
        <v>96950</v>
      </c>
      <c r="Q378" t="s">
        <v>118</v>
      </c>
      <c r="R378" t="s">
        <v>140</v>
      </c>
      <c r="S378" s="5">
        <v>16705887746</v>
      </c>
      <c r="T378">
        <v>0</v>
      </c>
      <c r="U378">
        <v>236220</v>
      </c>
      <c r="V378" t="s">
        <v>120</v>
      </c>
      <c r="X378" t="s">
        <v>264</v>
      </c>
      <c r="Y378" t="s">
        <v>265</v>
      </c>
      <c r="AA378" t="s">
        <v>324</v>
      </c>
      <c r="AB378" t="s">
        <v>262</v>
      </c>
      <c r="AC378" t="s">
        <v>263</v>
      </c>
      <c r="AD378" t="s">
        <v>140</v>
      </c>
      <c r="AE378" t="s">
        <v>117</v>
      </c>
      <c r="AF378" s="4">
        <v>96950</v>
      </c>
      <c r="AG378" t="s">
        <v>118</v>
      </c>
      <c r="AH378" t="s">
        <v>140</v>
      </c>
      <c r="AI378" s="5">
        <v>16717777310</v>
      </c>
      <c r="AJ378">
        <v>0</v>
      </c>
      <c r="AK378" t="s">
        <v>268</v>
      </c>
      <c r="BC378" t="str">
        <f>"47-2221.00"</f>
        <v>47-2221.00</v>
      </c>
      <c r="BD378" t="s">
        <v>1025</v>
      </c>
      <c r="BE378" t="s">
        <v>1026</v>
      </c>
      <c r="BF378" t="s">
        <v>1027</v>
      </c>
      <c r="BG378">
        <v>15</v>
      </c>
      <c r="BH378">
        <v>15</v>
      </c>
      <c r="BI378" s="1">
        <v>44510</v>
      </c>
      <c r="BJ378" s="1">
        <v>45565</v>
      </c>
      <c r="BK378" s="1">
        <v>44539</v>
      </c>
      <c r="BL378" s="1">
        <v>45565</v>
      </c>
      <c r="BM378">
        <v>40</v>
      </c>
      <c r="BN378">
        <v>0</v>
      </c>
      <c r="BO378">
        <v>8</v>
      </c>
      <c r="BP378">
        <v>8</v>
      </c>
      <c r="BQ378">
        <v>8</v>
      </c>
      <c r="BR378">
        <v>8</v>
      </c>
      <c r="BS378">
        <v>8</v>
      </c>
      <c r="BT378">
        <v>0</v>
      </c>
      <c r="BU378" t="str">
        <f>"8:00 AM"</f>
        <v>8:00 AM</v>
      </c>
      <c r="BV378" t="str">
        <f>"5:00 PM"</f>
        <v>5:00 PM</v>
      </c>
      <c r="BW378" t="s">
        <v>150</v>
      </c>
      <c r="BX378">
        <v>0</v>
      </c>
      <c r="BY378">
        <v>12</v>
      </c>
      <c r="BZ378" t="s">
        <v>111</v>
      </c>
      <c r="CB378" t="s">
        <v>1028</v>
      </c>
      <c r="CC378" t="s">
        <v>325</v>
      </c>
      <c r="CD378" t="s">
        <v>263</v>
      </c>
      <c r="CE378" t="s">
        <v>140</v>
      </c>
      <c r="CF378" t="s">
        <v>117</v>
      </c>
      <c r="CG378" s="4">
        <v>96950</v>
      </c>
      <c r="CH378" s="3">
        <v>15.63</v>
      </c>
      <c r="CI378" s="3">
        <v>15.63</v>
      </c>
      <c r="CJ378" s="3">
        <v>23.45</v>
      </c>
      <c r="CK378" s="3">
        <v>23.45</v>
      </c>
      <c r="CL378" t="s">
        <v>131</v>
      </c>
      <c r="CN378" t="s">
        <v>132</v>
      </c>
      <c r="CP378" t="s">
        <v>111</v>
      </c>
      <c r="CQ378" t="s">
        <v>133</v>
      </c>
      <c r="CR378" t="s">
        <v>133</v>
      </c>
      <c r="CS378" t="s">
        <v>133</v>
      </c>
      <c r="CT378" t="s">
        <v>134</v>
      </c>
      <c r="CU378" t="s">
        <v>133</v>
      </c>
      <c r="CV378" t="s">
        <v>134</v>
      </c>
      <c r="CW378" t="s">
        <v>408</v>
      </c>
      <c r="CX378" s="5">
        <v>16705887746</v>
      </c>
      <c r="CY378" t="s">
        <v>268</v>
      </c>
      <c r="CZ378" t="s">
        <v>247</v>
      </c>
      <c r="DA378" t="s">
        <v>133</v>
      </c>
      <c r="DB378" t="s">
        <v>111</v>
      </c>
    </row>
    <row r="379" spans="1:111" ht="15" customHeight="1" x14ac:dyDescent="0.35">
      <c r="A379" t="s">
        <v>2431</v>
      </c>
      <c r="B379" t="s">
        <v>137</v>
      </c>
      <c r="C379" s="1">
        <v>44501.972558217596</v>
      </c>
      <c r="D379" s="1">
        <v>44539</v>
      </c>
      <c r="E379" t="s">
        <v>110</v>
      </c>
      <c r="G379" t="s">
        <v>111</v>
      </c>
      <c r="H379" t="s">
        <v>111</v>
      </c>
      <c r="I379" t="s">
        <v>111</v>
      </c>
      <c r="J379" t="s">
        <v>2432</v>
      </c>
      <c r="K379" t="s">
        <v>2433</v>
      </c>
      <c r="L379" t="s">
        <v>2434</v>
      </c>
      <c r="M379" t="s">
        <v>115</v>
      </c>
      <c r="N379" t="s">
        <v>656</v>
      </c>
      <c r="O379" t="s">
        <v>117</v>
      </c>
      <c r="P379" s="4">
        <v>96950</v>
      </c>
      <c r="Q379" t="s">
        <v>118</v>
      </c>
      <c r="R379" t="s">
        <v>119</v>
      </c>
      <c r="S379" s="5">
        <v>16702331530</v>
      </c>
      <c r="U379">
        <v>31181</v>
      </c>
      <c r="V379" t="s">
        <v>120</v>
      </c>
      <c r="X379" t="s">
        <v>2435</v>
      </c>
      <c r="Y379" t="s">
        <v>2436</v>
      </c>
      <c r="Z379" t="s">
        <v>119</v>
      </c>
      <c r="AA379" t="s">
        <v>1366</v>
      </c>
      <c r="AB379" t="s">
        <v>2437</v>
      </c>
      <c r="AC379" t="s">
        <v>115</v>
      </c>
      <c r="AD379" t="s">
        <v>656</v>
      </c>
      <c r="AE379" t="s">
        <v>117</v>
      </c>
      <c r="AF379" s="4">
        <v>96950</v>
      </c>
      <c r="AG379" t="s">
        <v>118</v>
      </c>
      <c r="AH379" t="s">
        <v>119</v>
      </c>
      <c r="AI379" s="5">
        <v>16702331530</v>
      </c>
      <c r="AK379" t="s">
        <v>2438</v>
      </c>
      <c r="BC379" t="str">
        <f>"35-2014.00"</f>
        <v>35-2014.00</v>
      </c>
      <c r="BD379" t="s">
        <v>518</v>
      </c>
      <c r="BE379" t="s">
        <v>2439</v>
      </c>
      <c r="BF379" t="s">
        <v>1191</v>
      </c>
      <c r="BG379">
        <v>1</v>
      </c>
      <c r="BH379">
        <v>1</v>
      </c>
      <c r="BI379" s="1">
        <v>44502</v>
      </c>
      <c r="BJ379" s="1">
        <v>44834</v>
      </c>
      <c r="BK379" s="1">
        <v>44539</v>
      </c>
      <c r="BL379" s="1">
        <v>44834</v>
      </c>
      <c r="BM379">
        <v>35</v>
      </c>
      <c r="BN379">
        <v>6</v>
      </c>
      <c r="BO379">
        <v>5</v>
      </c>
      <c r="BP379">
        <v>5</v>
      </c>
      <c r="BQ379">
        <v>0</v>
      </c>
      <c r="BR379">
        <v>5</v>
      </c>
      <c r="BS379">
        <v>7</v>
      </c>
      <c r="BT379">
        <v>7</v>
      </c>
      <c r="BU379" t="str">
        <f>"10:00 AM"</f>
        <v>10:00 AM</v>
      </c>
      <c r="BV379" t="str">
        <f>"9:30 PM"</f>
        <v>9:30 PM</v>
      </c>
      <c r="BW379" t="s">
        <v>150</v>
      </c>
      <c r="BX379">
        <v>0</v>
      </c>
      <c r="BY379">
        <v>12</v>
      </c>
      <c r="BZ379" t="s">
        <v>111</v>
      </c>
      <c r="CB379" s="2" t="s">
        <v>2440</v>
      </c>
      <c r="CC379" t="s">
        <v>2434</v>
      </c>
      <c r="CD379" t="s">
        <v>115</v>
      </c>
      <c r="CE379" t="s">
        <v>656</v>
      </c>
      <c r="CG379" s="4">
        <v>96950</v>
      </c>
      <c r="CH379" s="3">
        <v>8.17</v>
      </c>
      <c r="CI379" s="3">
        <v>8.17</v>
      </c>
      <c r="CJ379" s="3">
        <v>12.26</v>
      </c>
      <c r="CK379" s="3">
        <v>12.26</v>
      </c>
      <c r="CL379" t="s">
        <v>131</v>
      </c>
      <c r="CM379" t="s">
        <v>119</v>
      </c>
      <c r="CN379" t="s">
        <v>132</v>
      </c>
      <c r="CP379" t="s">
        <v>111</v>
      </c>
      <c r="CQ379" t="s">
        <v>133</v>
      </c>
      <c r="CR379" t="s">
        <v>111</v>
      </c>
      <c r="CS379" t="s">
        <v>133</v>
      </c>
      <c r="CT379" t="s">
        <v>134</v>
      </c>
      <c r="CU379" t="s">
        <v>133</v>
      </c>
      <c r="CV379" t="s">
        <v>134</v>
      </c>
      <c r="CW379" t="s">
        <v>2441</v>
      </c>
      <c r="CX379" s="5">
        <v>16702331530</v>
      </c>
      <c r="CY379" t="s">
        <v>2438</v>
      </c>
      <c r="CZ379" t="s">
        <v>134</v>
      </c>
      <c r="DA379" t="s">
        <v>133</v>
      </c>
      <c r="DB379" t="s">
        <v>111</v>
      </c>
      <c r="DC379" t="s">
        <v>2435</v>
      </c>
      <c r="DD379" t="s">
        <v>2436</v>
      </c>
      <c r="DE379" t="s">
        <v>119</v>
      </c>
    </row>
    <row r="380" spans="1:111" ht="15" customHeight="1" x14ac:dyDescent="0.35">
      <c r="A380" t="s">
        <v>1926</v>
      </c>
      <c r="B380" t="s">
        <v>137</v>
      </c>
      <c r="C380" s="1">
        <v>44503.931548611108</v>
      </c>
      <c r="D380" s="1">
        <v>44539</v>
      </c>
      <c r="E380" t="s">
        <v>110</v>
      </c>
      <c r="G380" t="s">
        <v>111</v>
      </c>
      <c r="H380" t="s">
        <v>111</v>
      </c>
      <c r="I380" t="s">
        <v>111</v>
      </c>
      <c r="J380" t="s">
        <v>1927</v>
      </c>
      <c r="K380" t="s">
        <v>1928</v>
      </c>
      <c r="L380" t="s">
        <v>1929</v>
      </c>
      <c r="M380" t="s">
        <v>1930</v>
      </c>
      <c r="N380" t="s">
        <v>140</v>
      </c>
      <c r="O380" t="s">
        <v>117</v>
      </c>
      <c r="P380" s="4">
        <v>96950</v>
      </c>
      <c r="Q380" t="s">
        <v>118</v>
      </c>
      <c r="R380" t="s">
        <v>117</v>
      </c>
      <c r="S380" s="5">
        <v>16702880373</v>
      </c>
      <c r="U380">
        <v>532111</v>
      </c>
      <c r="V380" t="s">
        <v>120</v>
      </c>
      <c r="X380" t="s">
        <v>1931</v>
      </c>
      <c r="Y380" t="s">
        <v>1932</v>
      </c>
      <c r="Z380" t="s">
        <v>157</v>
      </c>
      <c r="AA380" t="s">
        <v>168</v>
      </c>
      <c r="AB380" t="s">
        <v>1929</v>
      </c>
      <c r="AC380" t="s">
        <v>1930</v>
      </c>
      <c r="AD380" t="s">
        <v>140</v>
      </c>
      <c r="AE380" t="s">
        <v>117</v>
      </c>
      <c r="AF380" s="4">
        <v>96950</v>
      </c>
      <c r="AG380" t="s">
        <v>118</v>
      </c>
      <c r="AH380" t="s">
        <v>117</v>
      </c>
      <c r="AI380" s="5">
        <v>16702880373</v>
      </c>
      <c r="AK380" t="s">
        <v>1933</v>
      </c>
      <c r="BC380" t="str">
        <f>"49-3023.02"</f>
        <v>49-3023.02</v>
      </c>
      <c r="BD380" t="s">
        <v>1934</v>
      </c>
      <c r="BE380" t="s">
        <v>1935</v>
      </c>
      <c r="BF380" t="s">
        <v>1936</v>
      </c>
      <c r="BG380">
        <v>2</v>
      </c>
      <c r="BH380">
        <v>2</v>
      </c>
      <c r="BI380" s="1">
        <v>44593</v>
      </c>
      <c r="BJ380" s="1">
        <v>44957</v>
      </c>
      <c r="BK380" s="1">
        <v>44593</v>
      </c>
      <c r="BL380" s="1">
        <v>44957</v>
      </c>
      <c r="BM380">
        <v>35</v>
      </c>
      <c r="BN380">
        <v>0</v>
      </c>
      <c r="BO380">
        <v>7</v>
      </c>
      <c r="BP380">
        <v>7</v>
      </c>
      <c r="BQ380">
        <v>7</v>
      </c>
      <c r="BR380">
        <v>7</v>
      </c>
      <c r="BS380">
        <v>7</v>
      </c>
      <c r="BT380">
        <v>0</v>
      </c>
      <c r="BU380" t="str">
        <f>"9:00 AM"</f>
        <v>9:00 AM</v>
      </c>
      <c r="BV380" t="str">
        <f>"5:00 PM"</f>
        <v>5:00 PM</v>
      </c>
      <c r="BW380" t="s">
        <v>150</v>
      </c>
      <c r="BX380">
        <v>0</v>
      </c>
      <c r="BY380">
        <v>12</v>
      </c>
      <c r="BZ380" t="s">
        <v>111</v>
      </c>
      <c r="CB380" t="s">
        <v>1937</v>
      </c>
      <c r="CC380" t="s">
        <v>1929</v>
      </c>
      <c r="CD380" t="s">
        <v>1930</v>
      </c>
      <c r="CE380" t="s">
        <v>140</v>
      </c>
      <c r="CF380" t="s">
        <v>117</v>
      </c>
      <c r="CG380" s="4">
        <v>96950</v>
      </c>
      <c r="CH380" s="3">
        <v>8.35</v>
      </c>
      <c r="CI380" s="3">
        <v>8.35</v>
      </c>
      <c r="CJ380" s="3">
        <v>12.53</v>
      </c>
      <c r="CK380" s="3">
        <v>12.53</v>
      </c>
      <c r="CL380" t="s">
        <v>131</v>
      </c>
      <c r="CM380" t="s">
        <v>542</v>
      </c>
      <c r="CN380" t="s">
        <v>132</v>
      </c>
      <c r="CP380" t="s">
        <v>111</v>
      </c>
      <c r="CQ380" t="s">
        <v>133</v>
      </c>
      <c r="CR380" t="s">
        <v>111</v>
      </c>
      <c r="CS380" t="s">
        <v>133</v>
      </c>
      <c r="CT380" t="s">
        <v>134</v>
      </c>
      <c r="CU380" t="s">
        <v>133</v>
      </c>
      <c r="CV380" t="s">
        <v>134</v>
      </c>
      <c r="CW380" t="s">
        <v>134</v>
      </c>
      <c r="CX380" s="5">
        <v>16702880373</v>
      </c>
      <c r="CY380" t="s">
        <v>1933</v>
      </c>
      <c r="CZ380" t="s">
        <v>134</v>
      </c>
      <c r="DA380" t="s">
        <v>133</v>
      </c>
      <c r="DB380" t="s">
        <v>111</v>
      </c>
      <c r="DC380" t="s">
        <v>1931</v>
      </c>
      <c r="DD380" t="s">
        <v>1932</v>
      </c>
      <c r="DE380" t="s">
        <v>157</v>
      </c>
      <c r="DF380" t="s">
        <v>1927</v>
      </c>
      <c r="DG380" t="s">
        <v>1933</v>
      </c>
    </row>
    <row r="381" spans="1:111" ht="15" customHeight="1" x14ac:dyDescent="0.35">
      <c r="A381" t="s">
        <v>1372</v>
      </c>
      <c r="B381" t="s">
        <v>159</v>
      </c>
      <c r="C381" s="1">
        <v>44496.316918750003</v>
      </c>
      <c r="D381" s="1">
        <v>44539</v>
      </c>
      <c r="E381" t="s">
        <v>110</v>
      </c>
      <c r="G381" t="s">
        <v>133</v>
      </c>
      <c r="H381" t="s">
        <v>111</v>
      </c>
      <c r="I381" t="s">
        <v>111</v>
      </c>
      <c r="J381" t="s">
        <v>640</v>
      </c>
      <c r="L381" t="s">
        <v>325</v>
      </c>
      <c r="M381" t="s">
        <v>263</v>
      </c>
      <c r="N381" t="s">
        <v>140</v>
      </c>
      <c r="O381" t="s">
        <v>117</v>
      </c>
      <c r="P381" s="4">
        <v>96950</v>
      </c>
      <c r="Q381" t="s">
        <v>118</v>
      </c>
      <c r="R381" t="s">
        <v>140</v>
      </c>
      <c r="S381" s="5">
        <v>16705887746</v>
      </c>
      <c r="T381">
        <v>0</v>
      </c>
      <c r="U381">
        <v>561720</v>
      </c>
      <c r="V381" t="s">
        <v>120</v>
      </c>
      <c r="X381" t="s">
        <v>264</v>
      </c>
      <c r="Y381" t="s">
        <v>265</v>
      </c>
      <c r="AA381" t="s">
        <v>324</v>
      </c>
      <c r="AB381" t="s">
        <v>262</v>
      </c>
      <c r="AC381" t="s">
        <v>263</v>
      </c>
      <c r="AD381" t="s">
        <v>140</v>
      </c>
      <c r="AE381" t="s">
        <v>117</v>
      </c>
      <c r="AF381" s="4">
        <v>96950</v>
      </c>
      <c r="AG381" t="s">
        <v>118</v>
      </c>
      <c r="AH381" t="s">
        <v>140</v>
      </c>
      <c r="AI381" s="5">
        <v>16717777310</v>
      </c>
      <c r="AK381" t="s">
        <v>268</v>
      </c>
      <c r="BC381" t="str">
        <f>"37-2012.00"</f>
        <v>37-2012.00</v>
      </c>
      <c r="BD381" t="s">
        <v>242</v>
      </c>
      <c r="BE381" t="s">
        <v>641</v>
      </c>
      <c r="BF381" t="s">
        <v>244</v>
      </c>
      <c r="BG381">
        <v>1</v>
      </c>
      <c r="BI381" s="1">
        <v>44510</v>
      </c>
      <c r="BJ381" s="1">
        <v>45565</v>
      </c>
      <c r="BM381">
        <v>40</v>
      </c>
      <c r="BN381">
        <v>0</v>
      </c>
      <c r="BO381">
        <v>8</v>
      </c>
      <c r="BP381">
        <v>8</v>
      </c>
      <c r="BQ381">
        <v>8</v>
      </c>
      <c r="BR381">
        <v>8</v>
      </c>
      <c r="BS381">
        <v>8</v>
      </c>
      <c r="BT381">
        <v>0</v>
      </c>
      <c r="BU381" t="str">
        <f>"8:00 AM"</f>
        <v>8:00 AM</v>
      </c>
      <c r="BV381" t="str">
        <f>"5:00 PM"</f>
        <v>5:00 PM</v>
      </c>
      <c r="BW381" t="s">
        <v>150</v>
      </c>
      <c r="BX381">
        <v>0</v>
      </c>
      <c r="BY381">
        <v>3</v>
      </c>
      <c r="BZ381" t="s">
        <v>111</v>
      </c>
      <c r="CB381" s="2" t="s">
        <v>1373</v>
      </c>
      <c r="CC381" t="s">
        <v>262</v>
      </c>
      <c r="CD381" t="s">
        <v>267</v>
      </c>
      <c r="CE381" t="s">
        <v>140</v>
      </c>
      <c r="CF381" t="s">
        <v>117</v>
      </c>
      <c r="CG381" s="4">
        <v>96950</v>
      </c>
      <c r="CH381" s="3">
        <v>7.45</v>
      </c>
      <c r="CI381" s="3">
        <v>7.45</v>
      </c>
      <c r="CJ381" s="3">
        <v>11.18</v>
      </c>
      <c r="CK381" s="3">
        <v>11.18</v>
      </c>
      <c r="CL381" t="s">
        <v>131</v>
      </c>
      <c r="CN381" t="s">
        <v>132</v>
      </c>
      <c r="CP381" t="s">
        <v>111</v>
      </c>
      <c r="CQ381" t="s">
        <v>133</v>
      </c>
      <c r="CR381" t="s">
        <v>133</v>
      </c>
      <c r="CS381" t="s">
        <v>133</v>
      </c>
      <c r="CT381" t="s">
        <v>134</v>
      </c>
      <c r="CU381" t="s">
        <v>133</v>
      </c>
      <c r="CV381" t="s">
        <v>134</v>
      </c>
      <c r="CW381" t="s">
        <v>642</v>
      </c>
      <c r="CX381" s="5">
        <v>16705887746</v>
      </c>
      <c r="CY381" t="s">
        <v>268</v>
      </c>
      <c r="CZ381" t="s">
        <v>247</v>
      </c>
      <c r="DA381" t="s">
        <v>133</v>
      </c>
      <c r="DB381" t="s">
        <v>111</v>
      </c>
    </row>
    <row r="382" spans="1:111" ht="15" customHeight="1" x14ac:dyDescent="0.35">
      <c r="A382" t="s">
        <v>2733</v>
      </c>
      <c r="B382" t="s">
        <v>159</v>
      </c>
      <c r="C382" s="1">
        <v>44496.981591782409</v>
      </c>
      <c r="D382" s="1">
        <v>44539</v>
      </c>
      <c r="E382" t="s">
        <v>199</v>
      </c>
      <c r="F382" s="1">
        <v>44619.791666666664</v>
      </c>
      <c r="G382" t="s">
        <v>111</v>
      </c>
      <c r="H382" t="s">
        <v>111</v>
      </c>
      <c r="I382" t="s">
        <v>111</v>
      </c>
      <c r="J382" t="s">
        <v>816</v>
      </c>
      <c r="K382" t="s">
        <v>1492</v>
      </c>
      <c r="L382" t="s">
        <v>947</v>
      </c>
      <c r="N382" t="s">
        <v>115</v>
      </c>
      <c r="O382" t="s">
        <v>117</v>
      </c>
      <c r="P382" s="4">
        <v>96950</v>
      </c>
      <c r="Q382" t="s">
        <v>118</v>
      </c>
      <c r="S382" s="5">
        <v>16702336927</v>
      </c>
      <c r="U382">
        <v>561320</v>
      </c>
      <c r="V382" t="s">
        <v>120</v>
      </c>
      <c r="X382" t="s">
        <v>819</v>
      </c>
      <c r="Y382" t="s">
        <v>820</v>
      </c>
      <c r="Z382" t="s">
        <v>946</v>
      </c>
      <c r="AA382" t="s">
        <v>606</v>
      </c>
      <c r="AB382" t="s">
        <v>947</v>
      </c>
      <c r="AD382" t="s">
        <v>115</v>
      </c>
      <c r="AE382" t="s">
        <v>117</v>
      </c>
      <c r="AF382" s="4">
        <v>96950</v>
      </c>
      <c r="AG382" t="s">
        <v>118</v>
      </c>
      <c r="AI382" s="5">
        <v>16702336927</v>
      </c>
      <c r="AK382" t="s">
        <v>823</v>
      </c>
      <c r="BC382" t="str">
        <f>"49-9071.00"</f>
        <v>49-9071.00</v>
      </c>
      <c r="BD382" t="s">
        <v>147</v>
      </c>
      <c r="BE382" t="s">
        <v>1558</v>
      </c>
      <c r="BF382" t="s">
        <v>1559</v>
      </c>
      <c r="BG382">
        <v>5</v>
      </c>
      <c r="BI382" s="1">
        <v>44621</v>
      </c>
      <c r="BJ382" s="1">
        <v>44985</v>
      </c>
      <c r="BM382">
        <v>40</v>
      </c>
      <c r="BN382">
        <v>0</v>
      </c>
      <c r="BO382">
        <v>8</v>
      </c>
      <c r="BP382">
        <v>8</v>
      </c>
      <c r="BQ382">
        <v>8</v>
      </c>
      <c r="BR382">
        <v>8</v>
      </c>
      <c r="BS382">
        <v>8</v>
      </c>
      <c r="BT382">
        <v>0</v>
      </c>
      <c r="BU382" t="str">
        <f>"7:30 AM"</f>
        <v>7:30 AM</v>
      </c>
      <c r="BV382" t="str">
        <f>"4:30 PM"</f>
        <v>4:30 PM</v>
      </c>
      <c r="BW382" t="s">
        <v>150</v>
      </c>
      <c r="BX382">
        <v>0</v>
      </c>
      <c r="BY382">
        <v>24</v>
      </c>
      <c r="BZ382" t="s">
        <v>111</v>
      </c>
      <c r="CB382" s="2" t="s">
        <v>2734</v>
      </c>
      <c r="CC382" t="s">
        <v>818</v>
      </c>
      <c r="CE382" t="s">
        <v>115</v>
      </c>
      <c r="CF382" t="s">
        <v>117</v>
      </c>
      <c r="CG382" s="4">
        <v>96950</v>
      </c>
      <c r="CH382" s="3">
        <v>8.7200000000000006</v>
      </c>
      <c r="CI382" s="3">
        <v>8.7200000000000006</v>
      </c>
      <c r="CJ382" s="3">
        <v>13.08</v>
      </c>
      <c r="CK382" s="3">
        <v>13.08</v>
      </c>
      <c r="CL382" t="s">
        <v>131</v>
      </c>
      <c r="CN382" t="s">
        <v>132</v>
      </c>
      <c r="CP382" t="s">
        <v>111</v>
      </c>
      <c r="CQ382" t="s">
        <v>133</v>
      </c>
      <c r="CR382" t="s">
        <v>133</v>
      </c>
      <c r="CS382" t="s">
        <v>133</v>
      </c>
      <c r="CT382" t="s">
        <v>134</v>
      </c>
      <c r="CU382" t="s">
        <v>133</v>
      </c>
      <c r="CV382" t="s">
        <v>134</v>
      </c>
      <c r="CW382" t="s">
        <v>826</v>
      </c>
      <c r="CX382" s="5">
        <v>16702336927</v>
      </c>
      <c r="CY382" t="s">
        <v>823</v>
      </c>
      <c r="CZ382" t="s">
        <v>134</v>
      </c>
      <c r="DA382" t="s">
        <v>133</v>
      </c>
      <c r="DB382" t="s">
        <v>111</v>
      </c>
    </row>
    <row r="383" spans="1:111" ht="15" customHeight="1" x14ac:dyDescent="0.35">
      <c r="A383" t="s">
        <v>2835</v>
      </c>
      <c r="B383" t="s">
        <v>159</v>
      </c>
      <c r="C383" s="1">
        <v>44519.804320254632</v>
      </c>
      <c r="D383" s="1">
        <v>44539</v>
      </c>
      <c r="E383" t="s">
        <v>110</v>
      </c>
      <c r="G383" t="s">
        <v>111</v>
      </c>
      <c r="H383" t="s">
        <v>111</v>
      </c>
      <c r="I383" t="s">
        <v>111</v>
      </c>
      <c r="J383" t="s">
        <v>2836</v>
      </c>
      <c r="K383" t="s">
        <v>2836</v>
      </c>
      <c r="L383" t="s">
        <v>2837</v>
      </c>
      <c r="N383" t="s">
        <v>115</v>
      </c>
      <c r="O383" t="s">
        <v>117</v>
      </c>
      <c r="P383" s="4">
        <v>96950</v>
      </c>
      <c r="Q383" t="s">
        <v>118</v>
      </c>
      <c r="S383" s="5">
        <v>16702349083</v>
      </c>
      <c r="U383">
        <v>811111</v>
      </c>
      <c r="V383" t="s">
        <v>120</v>
      </c>
      <c r="X383" t="s">
        <v>2838</v>
      </c>
      <c r="Y383" t="s">
        <v>2839</v>
      </c>
      <c r="Z383" t="s">
        <v>2840</v>
      </c>
      <c r="AA383" t="s">
        <v>606</v>
      </c>
      <c r="AB383" t="s">
        <v>2837</v>
      </c>
      <c r="AD383" t="s">
        <v>115</v>
      </c>
      <c r="AE383" t="s">
        <v>117</v>
      </c>
      <c r="AF383" s="4">
        <v>96950</v>
      </c>
      <c r="AG383" t="s">
        <v>118</v>
      </c>
      <c r="AI383" s="5">
        <v>16702349083</v>
      </c>
      <c r="AK383" t="s">
        <v>2841</v>
      </c>
      <c r="BC383" t="str">
        <f>"49-3042.00"</f>
        <v>49-3042.00</v>
      </c>
      <c r="BD383" t="s">
        <v>1368</v>
      </c>
      <c r="BE383" t="s">
        <v>2842</v>
      </c>
      <c r="BF383" t="s">
        <v>2843</v>
      </c>
      <c r="BG383">
        <v>2</v>
      </c>
      <c r="BI383" s="1">
        <v>44593</v>
      </c>
      <c r="BJ383" s="1">
        <v>44957</v>
      </c>
      <c r="BM383">
        <v>35</v>
      </c>
      <c r="BN383">
        <v>0</v>
      </c>
      <c r="BO383">
        <v>7</v>
      </c>
      <c r="BP383">
        <v>7</v>
      </c>
      <c r="BQ383">
        <v>7</v>
      </c>
      <c r="BR383">
        <v>7</v>
      </c>
      <c r="BS383">
        <v>7</v>
      </c>
      <c r="BT383">
        <v>0</v>
      </c>
      <c r="BU383" t="str">
        <f>"8:00 AM"</f>
        <v>8:00 AM</v>
      </c>
      <c r="BV383" t="str">
        <f>"4:00 PM"</f>
        <v>4:00 PM</v>
      </c>
      <c r="BW383" t="s">
        <v>150</v>
      </c>
      <c r="BX383">
        <v>0</v>
      </c>
      <c r="BY383">
        <v>24</v>
      </c>
      <c r="BZ383" t="s">
        <v>111</v>
      </c>
      <c r="CB383" s="2" t="s">
        <v>2844</v>
      </c>
      <c r="CC383" t="s">
        <v>2845</v>
      </c>
      <c r="CD383" t="s">
        <v>2007</v>
      </c>
      <c r="CE383" t="s">
        <v>115</v>
      </c>
      <c r="CF383" t="s">
        <v>117</v>
      </c>
      <c r="CG383" s="4">
        <v>96950</v>
      </c>
      <c r="CH383" s="3">
        <v>10.15</v>
      </c>
      <c r="CI383" s="3">
        <v>10.15</v>
      </c>
      <c r="CJ383" s="3">
        <v>15.23</v>
      </c>
      <c r="CK383" s="3">
        <v>15.23</v>
      </c>
      <c r="CL383" t="s">
        <v>131</v>
      </c>
      <c r="CN383" t="s">
        <v>132</v>
      </c>
      <c r="CP383" t="s">
        <v>111</v>
      </c>
      <c r="CQ383" t="s">
        <v>133</v>
      </c>
      <c r="CR383" t="s">
        <v>111</v>
      </c>
      <c r="CS383" t="s">
        <v>133</v>
      </c>
      <c r="CT383" t="s">
        <v>134</v>
      </c>
      <c r="CU383" t="s">
        <v>133</v>
      </c>
      <c r="CV383" t="s">
        <v>134</v>
      </c>
      <c r="CW383" t="s">
        <v>657</v>
      </c>
      <c r="CX383" s="5">
        <v>16702349083</v>
      </c>
      <c r="CY383" t="s">
        <v>2841</v>
      </c>
      <c r="CZ383" t="s">
        <v>259</v>
      </c>
      <c r="DA383" t="s">
        <v>133</v>
      </c>
      <c r="DB383" t="s">
        <v>111</v>
      </c>
    </row>
    <row r="384" spans="1:111" ht="15" customHeight="1" x14ac:dyDescent="0.35">
      <c r="A384" t="s">
        <v>3560</v>
      </c>
      <c r="B384" t="s">
        <v>159</v>
      </c>
      <c r="C384" s="1">
        <v>44519.86510289352</v>
      </c>
      <c r="D384" s="1">
        <v>44539</v>
      </c>
      <c r="E384" t="s">
        <v>110</v>
      </c>
      <c r="G384" t="s">
        <v>111</v>
      </c>
      <c r="H384" t="s">
        <v>111</v>
      </c>
      <c r="I384" t="s">
        <v>111</v>
      </c>
      <c r="J384" t="s">
        <v>2836</v>
      </c>
      <c r="K384" t="s">
        <v>2836</v>
      </c>
      <c r="L384" t="s">
        <v>2837</v>
      </c>
      <c r="N384" t="s">
        <v>115</v>
      </c>
      <c r="O384" t="s">
        <v>117</v>
      </c>
      <c r="P384" s="4">
        <v>96950</v>
      </c>
      <c r="Q384" t="s">
        <v>118</v>
      </c>
      <c r="S384" s="5">
        <v>16702349083</v>
      </c>
      <c r="U384">
        <v>811111</v>
      </c>
      <c r="V384" t="s">
        <v>120</v>
      </c>
      <c r="X384" t="s">
        <v>2838</v>
      </c>
      <c r="Y384" t="s">
        <v>2839</v>
      </c>
      <c r="Z384" t="s">
        <v>2840</v>
      </c>
      <c r="AA384" t="s">
        <v>606</v>
      </c>
      <c r="AB384" t="s">
        <v>2837</v>
      </c>
      <c r="AD384" t="s">
        <v>115</v>
      </c>
      <c r="AE384" t="s">
        <v>117</v>
      </c>
      <c r="AF384" s="4">
        <v>96950</v>
      </c>
      <c r="AG384" t="s">
        <v>118</v>
      </c>
      <c r="AI384" s="5">
        <v>16702349083</v>
      </c>
      <c r="AK384" t="s">
        <v>2841</v>
      </c>
      <c r="BC384" t="str">
        <f>"49-3042.00"</f>
        <v>49-3042.00</v>
      </c>
      <c r="BD384" t="s">
        <v>1368</v>
      </c>
      <c r="BE384" t="s">
        <v>2842</v>
      </c>
      <c r="BF384" t="s">
        <v>2843</v>
      </c>
      <c r="BG384">
        <v>1</v>
      </c>
      <c r="BI384" s="1">
        <v>44562</v>
      </c>
      <c r="BJ384" s="1">
        <v>44834</v>
      </c>
      <c r="BM384">
        <v>35</v>
      </c>
      <c r="BN384">
        <v>0</v>
      </c>
      <c r="BO384">
        <v>7</v>
      </c>
      <c r="BP384">
        <v>7</v>
      </c>
      <c r="BQ384">
        <v>7</v>
      </c>
      <c r="BR384">
        <v>7</v>
      </c>
      <c r="BS384">
        <v>7</v>
      </c>
      <c r="BT384">
        <v>0</v>
      </c>
      <c r="BU384" t="str">
        <f>"8:00 AM"</f>
        <v>8:00 AM</v>
      </c>
      <c r="BV384" t="str">
        <f>"4:00 PM"</f>
        <v>4:00 PM</v>
      </c>
      <c r="BW384" t="s">
        <v>150</v>
      </c>
      <c r="BX384">
        <v>0</v>
      </c>
      <c r="BY384">
        <v>24</v>
      </c>
      <c r="BZ384" t="s">
        <v>111</v>
      </c>
      <c r="CB384" s="2" t="s">
        <v>2844</v>
      </c>
      <c r="CC384" t="s">
        <v>2845</v>
      </c>
      <c r="CD384" t="s">
        <v>2007</v>
      </c>
      <c r="CE384" t="s">
        <v>115</v>
      </c>
      <c r="CF384" t="s">
        <v>117</v>
      </c>
      <c r="CG384" s="4">
        <v>96950</v>
      </c>
      <c r="CH384" s="3">
        <v>10.15</v>
      </c>
      <c r="CI384" s="3">
        <v>10.15</v>
      </c>
      <c r="CJ384" s="3">
        <v>15.23</v>
      </c>
      <c r="CK384" s="3">
        <v>15.23</v>
      </c>
      <c r="CL384" t="s">
        <v>131</v>
      </c>
      <c r="CN384" t="s">
        <v>132</v>
      </c>
      <c r="CP384" t="s">
        <v>111</v>
      </c>
      <c r="CQ384" t="s">
        <v>133</v>
      </c>
      <c r="CR384" t="s">
        <v>111</v>
      </c>
      <c r="CS384" t="s">
        <v>133</v>
      </c>
      <c r="CT384" t="s">
        <v>134</v>
      </c>
      <c r="CU384" t="s">
        <v>133</v>
      </c>
      <c r="CV384" t="s">
        <v>134</v>
      </c>
      <c r="CW384" t="s">
        <v>1582</v>
      </c>
      <c r="CX384" s="5">
        <v>16702349083</v>
      </c>
      <c r="CY384" t="s">
        <v>2841</v>
      </c>
      <c r="CZ384" t="s">
        <v>259</v>
      </c>
      <c r="DA384" t="s">
        <v>133</v>
      </c>
      <c r="DB384" t="s">
        <v>111</v>
      </c>
    </row>
    <row r="385" spans="1:111" ht="15" customHeight="1" x14ac:dyDescent="0.35">
      <c r="A385" t="s">
        <v>3970</v>
      </c>
      <c r="B385" t="s">
        <v>159</v>
      </c>
      <c r="C385" s="1">
        <v>44520.069438541665</v>
      </c>
      <c r="D385" s="1">
        <v>44539</v>
      </c>
      <c r="E385" t="s">
        <v>199</v>
      </c>
      <c r="F385" s="1">
        <v>44591.791666666664</v>
      </c>
      <c r="G385" t="s">
        <v>111</v>
      </c>
      <c r="H385" t="s">
        <v>111</v>
      </c>
      <c r="I385" t="s">
        <v>111</v>
      </c>
      <c r="J385" t="s">
        <v>379</v>
      </c>
      <c r="K385" t="s">
        <v>1142</v>
      </c>
      <c r="L385" t="s">
        <v>386</v>
      </c>
      <c r="N385" t="s">
        <v>140</v>
      </c>
      <c r="O385" t="s">
        <v>117</v>
      </c>
      <c r="P385" s="4">
        <v>96950</v>
      </c>
      <c r="Q385" t="s">
        <v>118</v>
      </c>
      <c r="R385" t="s">
        <v>382</v>
      </c>
      <c r="S385" s="5">
        <v>16702352743</v>
      </c>
      <c r="U385">
        <v>561320</v>
      </c>
      <c r="V385" t="s">
        <v>120</v>
      </c>
      <c r="X385" t="s">
        <v>383</v>
      </c>
      <c r="Y385" t="s">
        <v>384</v>
      </c>
      <c r="Z385" t="s">
        <v>385</v>
      </c>
      <c r="AA385" t="s">
        <v>168</v>
      </c>
      <c r="AB385" t="s">
        <v>386</v>
      </c>
      <c r="AD385" t="s">
        <v>140</v>
      </c>
      <c r="AE385" t="s">
        <v>117</v>
      </c>
      <c r="AF385" s="4">
        <v>96950</v>
      </c>
      <c r="AG385" t="s">
        <v>118</v>
      </c>
      <c r="AH385" t="s">
        <v>382</v>
      </c>
      <c r="AI385" s="5">
        <v>16702352743</v>
      </c>
      <c r="AK385" t="s">
        <v>387</v>
      </c>
      <c r="BC385" t="str">
        <f>"37-2012.00"</f>
        <v>37-2012.00</v>
      </c>
      <c r="BD385" t="s">
        <v>242</v>
      </c>
      <c r="BE385" t="s">
        <v>1143</v>
      </c>
      <c r="BF385" t="s">
        <v>1144</v>
      </c>
      <c r="BG385">
        <v>10</v>
      </c>
      <c r="BI385" s="1">
        <v>44593</v>
      </c>
      <c r="BJ385" s="1">
        <v>44957</v>
      </c>
      <c r="BM385">
        <v>35</v>
      </c>
      <c r="BN385">
        <v>0</v>
      </c>
      <c r="BO385">
        <v>7</v>
      </c>
      <c r="BP385">
        <v>7</v>
      </c>
      <c r="BQ385">
        <v>7</v>
      </c>
      <c r="BR385">
        <v>7</v>
      </c>
      <c r="BS385">
        <v>7</v>
      </c>
      <c r="BT385">
        <v>0</v>
      </c>
      <c r="BU385" t="str">
        <f>"7:00 AM"</f>
        <v>7:00 AM</v>
      </c>
      <c r="BV385" t="str">
        <f>"4:00 PM"</f>
        <v>4:00 PM</v>
      </c>
      <c r="BW385" t="s">
        <v>153</v>
      </c>
      <c r="BX385">
        <v>0</v>
      </c>
      <c r="BY385">
        <v>3</v>
      </c>
      <c r="BZ385" t="s">
        <v>111</v>
      </c>
      <c r="CB385" t="s">
        <v>1145</v>
      </c>
      <c r="CC385" t="s">
        <v>386</v>
      </c>
      <c r="CE385" t="s">
        <v>140</v>
      </c>
      <c r="CF385" t="s">
        <v>117</v>
      </c>
      <c r="CG385" s="4">
        <v>96950</v>
      </c>
      <c r="CH385" s="3">
        <v>7.45</v>
      </c>
      <c r="CI385" s="3">
        <v>7.45</v>
      </c>
      <c r="CJ385" s="3">
        <v>11.17</v>
      </c>
      <c r="CK385" s="3">
        <v>11.17</v>
      </c>
      <c r="CL385" t="s">
        <v>131</v>
      </c>
      <c r="CM385" t="s">
        <v>1455</v>
      </c>
      <c r="CN385" t="s">
        <v>132</v>
      </c>
      <c r="CP385" t="s">
        <v>111</v>
      </c>
      <c r="CQ385" t="s">
        <v>133</v>
      </c>
      <c r="CR385" t="s">
        <v>111</v>
      </c>
      <c r="CS385" t="s">
        <v>133</v>
      </c>
      <c r="CT385" t="s">
        <v>133</v>
      </c>
      <c r="CU385" t="s">
        <v>133</v>
      </c>
      <c r="CV385" t="s">
        <v>133</v>
      </c>
      <c r="CW385" t="s">
        <v>392</v>
      </c>
      <c r="CX385" s="5">
        <v>16702352743</v>
      </c>
      <c r="CY385" t="s">
        <v>387</v>
      </c>
      <c r="CZ385" t="s">
        <v>247</v>
      </c>
      <c r="DA385" t="s">
        <v>133</v>
      </c>
      <c r="DB385" t="s">
        <v>111</v>
      </c>
    </row>
    <row r="386" spans="1:111" ht="15" customHeight="1" x14ac:dyDescent="0.35">
      <c r="A386" t="s">
        <v>3077</v>
      </c>
      <c r="B386" t="s">
        <v>159</v>
      </c>
      <c r="C386" s="1">
        <v>44520.078672916665</v>
      </c>
      <c r="D386" s="1">
        <v>44539</v>
      </c>
      <c r="E386" t="s">
        <v>110</v>
      </c>
      <c r="G386" t="s">
        <v>111</v>
      </c>
      <c r="H386" t="s">
        <v>111</v>
      </c>
      <c r="I386" t="s">
        <v>111</v>
      </c>
      <c r="J386" t="s">
        <v>379</v>
      </c>
      <c r="K386" t="s">
        <v>1142</v>
      </c>
      <c r="L386" t="s">
        <v>386</v>
      </c>
      <c r="N386" t="s">
        <v>140</v>
      </c>
      <c r="O386" t="s">
        <v>117</v>
      </c>
      <c r="P386" s="4">
        <v>96950</v>
      </c>
      <c r="Q386" t="s">
        <v>118</v>
      </c>
      <c r="R386" t="s">
        <v>382</v>
      </c>
      <c r="S386" s="5">
        <v>16702352743</v>
      </c>
      <c r="U386">
        <v>561320</v>
      </c>
      <c r="V386" t="s">
        <v>120</v>
      </c>
      <c r="X386" t="s">
        <v>383</v>
      </c>
      <c r="Y386" t="s">
        <v>384</v>
      </c>
      <c r="Z386" t="s">
        <v>385</v>
      </c>
      <c r="AA386" t="s">
        <v>168</v>
      </c>
      <c r="AB386" t="s">
        <v>386</v>
      </c>
      <c r="AD386" t="s">
        <v>140</v>
      </c>
      <c r="AE386" t="s">
        <v>117</v>
      </c>
      <c r="AF386" s="4">
        <v>96950</v>
      </c>
      <c r="AG386" t="s">
        <v>118</v>
      </c>
      <c r="AH386" t="s">
        <v>382</v>
      </c>
      <c r="AI386" s="5">
        <v>16702352743</v>
      </c>
      <c r="AK386" t="s">
        <v>387</v>
      </c>
      <c r="BC386" t="str">
        <f>"37-2012.00"</f>
        <v>37-2012.00</v>
      </c>
      <c r="BD386" t="s">
        <v>242</v>
      </c>
      <c r="BE386" t="s">
        <v>1143</v>
      </c>
      <c r="BF386" t="s">
        <v>1144</v>
      </c>
      <c r="BG386">
        <v>10</v>
      </c>
      <c r="BI386" s="1">
        <v>44593</v>
      </c>
      <c r="BJ386" s="1">
        <v>44957</v>
      </c>
      <c r="BM386">
        <v>35</v>
      </c>
      <c r="BN386">
        <v>0</v>
      </c>
      <c r="BO386">
        <v>7</v>
      </c>
      <c r="BP386">
        <v>7</v>
      </c>
      <c r="BQ386">
        <v>7</v>
      </c>
      <c r="BR386">
        <v>7</v>
      </c>
      <c r="BS386">
        <v>7</v>
      </c>
      <c r="BT386">
        <v>0</v>
      </c>
      <c r="BU386" t="str">
        <f>"8:00 AM"</f>
        <v>8:00 AM</v>
      </c>
      <c r="BV386" t="str">
        <f>"4:00 PM"</f>
        <v>4:00 PM</v>
      </c>
      <c r="BW386" t="s">
        <v>153</v>
      </c>
      <c r="BX386">
        <v>0</v>
      </c>
      <c r="BY386">
        <v>3</v>
      </c>
      <c r="BZ386" t="s">
        <v>111</v>
      </c>
      <c r="CB386" t="s">
        <v>1145</v>
      </c>
      <c r="CC386" t="s">
        <v>386</v>
      </c>
      <c r="CE386" t="s">
        <v>140</v>
      </c>
      <c r="CF386" t="s">
        <v>117</v>
      </c>
      <c r="CG386" s="4">
        <v>96950</v>
      </c>
      <c r="CH386" s="3">
        <v>7.59</v>
      </c>
      <c r="CI386" s="3">
        <v>7.59</v>
      </c>
      <c r="CJ386" s="3">
        <v>11.39</v>
      </c>
      <c r="CK386" s="3">
        <v>11.39</v>
      </c>
      <c r="CL386" t="s">
        <v>131</v>
      </c>
      <c r="CM386" t="s">
        <v>1455</v>
      </c>
      <c r="CN386" t="s">
        <v>132</v>
      </c>
      <c r="CP386" t="s">
        <v>111</v>
      </c>
      <c r="CQ386" t="s">
        <v>133</v>
      </c>
      <c r="CR386" t="s">
        <v>111</v>
      </c>
      <c r="CS386" t="s">
        <v>133</v>
      </c>
      <c r="CT386" t="s">
        <v>133</v>
      </c>
      <c r="CU386" t="s">
        <v>133</v>
      </c>
      <c r="CV386" t="s">
        <v>134</v>
      </c>
      <c r="CW386" t="s">
        <v>3078</v>
      </c>
      <c r="CX386" s="5">
        <v>16702352743</v>
      </c>
      <c r="CY386" t="s">
        <v>387</v>
      </c>
      <c r="CZ386" t="s">
        <v>247</v>
      </c>
      <c r="DA386" t="s">
        <v>133</v>
      </c>
      <c r="DB386" t="s">
        <v>111</v>
      </c>
    </row>
    <row r="387" spans="1:111" ht="15" customHeight="1" x14ac:dyDescent="0.35">
      <c r="A387" t="s">
        <v>3008</v>
      </c>
      <c r="B387" t="s">
        <v>159</v>
      </c>
      <c r="C387" s="1">
        <v>44489.125587731483</v>
      </c>
      <c r="D387" s="1">
        <v>44540</v>
      </c>
      <c r="E387" t="s">
        <v>110</v>
      </c>
      <c r="G387" t="s">
        <v>111</v>
      </c>
      <c r="H387" t="s">
        <v>111</v>
      </c>
      <c r="I387" t="s">
        <v>111</v>
      </c>
      <c r="J387" t="s">
        <v>3009</v>
      </c>
      <c r="K387" t="s">
        <v>3010</v>
      </c>
      <c r="L387" t="s">
        <v>3011</v>
      </c>
      <c r="N387" t="s">
        <v>115</v>
      </c>
      <c r="O387" t="s">
        <v>117</v>
      </c>
      <c r="P387" s="4">
        <v>96950</v>
      </c>
      <c r="Q387" t="s">
        <v>118</v>
      </c>
      <c r="S387" s="5">
        <v>16702345900</v>
      </c>
      <c r="T387">
        <v>563</v>
      </c>
      <c r="U387">
        <v>721110</v>
      </c>
      <c r="V387" t="s">
        <v>120</v>
      </c>
      <c r="X387" t="s">
        <v>3012</v>
      </c>
      <c r="Y387" t="s">
        <v>3013</v>
      </c>
      <c r="AA387" t="s">
        <v>3014</v>
      </c>
      <c r="AB387" t="s">
        <v>3011</v>
      </c>
      <c r="AD387" t="s">
        <v>115</v>
      </c>
      <c r="AE387" t="s">
        <v>117</v>
      </c>
      <c r="AF387" s="4">
        <v>96950</v>
      </c>
      <c r="AG387" t="s">
        <v>118</v>
      </c>
      <c r="AI387" s="5">
        <v>16702345900</v>
      </c>
      <c r="AJ387">
        <v>563</v>
      </c>
      <c r="AK387" t="s">
        <v>3015</v>
      </c>
      <c r="BC387" t="str">
        <f>"39-6012.00"</f>
        <v>39-6012.00</v>
      </c>
      <c r="BD387" t="s">
        <v>3016</v>
      </c>
      <c r="BE387" t="s">
        <v>3017</v>
      </c>
      <c r="BF387" t="s">
        <v>3018</v>
      </c>
      <c r="BG387">
        <v>2</v>
      </c>
      <c r="BI387" s="1">
        <v>44522</v>
      </c>
      <c r="BJ387" s="1">
        <v>44886</v>
      </c>
      <c r="BM387">
        <v>40</v>
      </c>
      <c r="BN387">
        <v>7</v>
      </c>
      <c r="BO387">
        <v>6</v>
      </c>
      <c r="BP387">
        <v>0</v>
      </c>
      <c r="BQ387">
        <v>6</v>
      </c>
      <c r="BR387">
        <v>7</v>
      </c>
      <c r="BS387">
        <v>7</v>
      </c>
      <c r="BT387">
        <v>7</v>
      </c>
      <c r="BU387" t="str">
        <f>"7:00 AM"</f>
        <v>7:00 AM</v>
      </c>
      <c r="BV387" t="str">
        <f>"3:00 PM"</f>
        <v>3:00 PM</v>
      </c>
      <c r="BW387" t="s">
        <v>150</v>
      </c>
      <c r="BX387">
        <v>0</v>
      </c>
      <c r="BY387">
        <v>12</v>
      </c>
      <c r="BZ387" t="s">
        <v>111</v>
      </c>
      <c r="CB387" t="s">
        <v>153</v>
      </c>
      <c r="CC387" t="s">
        <v>3019</v>
      </c>
      <c r="CE387" t="s">
        <v>115</v>
      </c>
      <c r="CF387" t="s">
        <v>117</v>
      </c>
      <c r="CG387" s="4">
        <v>96950</v>
      </c>
      <c r="CH387" s="3">
        <v>10.6</v>
      </c>
      <c r="CI387" s="3">
        <v>10.6</v>
      </c>
      <c r="CJ387" s="3">
        <v>15.9</v>
      </c>
      <c r="CK387" s="3">
        <v>15.9</v>
      </c>
      <c r="CL387" t="s">
        <v>131</v>
      </c>
      <c r="CN387" t="s">
        <v>132</v>
      </c>
      <c r="CP387" t="s">
        <v>111</v>
      </c>
      <c r="CQ387" t="s">
        <v>133</v>
      </c>
      <c r="CR387" t="s">
        <v>111</v>
      </c>
      <c r="CS387" t="s">
        <v>133</v>
      </c>
      <c r="CT387" t="s">
        <v>134</v>
      </c>
      <c r="CU387" t="s">
        <v>133</v>
      </c>
      <c r="CV387" t="s">
        <v>134</v>
      </c>
      <c r="CW387" t="s">
        <v>3020</v>
      </c>
      <c r="CX387" s="5">
        <f>670-234-5900</f>
        <v>-5464</v>
      </c>
      <c r="CY387" t="s">
        <v>3015</v>
      </c>
      <c r="CZ387" t="s">
        <v>134</v>
      </c>
      <c r="DA387" t="s">
        <v>133</v>
      </c>
      <c r="DB387" t="s">
        <v>111</v>
      </c>
    </row>
    <row r="388" spans="1:111" ht="15" customHeight="1" x14ac:dyDescent="0.35">
      <c r="A388" t="s">
        <v>3021</v>
      </c>
      <c r="B388" t="s">
        <v>159</v>
      </c>
      <c r="C388" s="1">
        <v>44501.018142824076</v>
      </c>
      <c r="D388" s="1">
        <v>44540</v>
      </c>
      <c r="E388" t="s">
        <v>110</v>
      </c>
      <c r="G388" t="s">
        <v>111</v>
      </c>
      <c r="H388" t="s">
        <v>111</v>
      </c>
      <c r="I388" t="s">
        <v>111</v>
      </c>
      <c r="J388" t="s">
        <v>1914</v>
      </c>
      <c r="K388" t="s">
        <v>1915</v>
      </c>
      <c r="L388" t="s">
        <v>1916</v>
      </c>
      <c r="N388" t="s">
        <v>140</v>
      </c>
      <c r="O388" t="s">
        <v>117</v>
      </c>
      <c r="P388" s="4">
        <v>96950</v>
      </c>
      <c r="Q388" t="s">
        <v>118</v>
      </c>
      <c r="S388" s="5">
        <v>16702358200</v>
      </c>
      <c r="U388">
        <v>445110</v>
      </c>
      <c r="V388" t="s">
        <v>120</v>
      </c>
      <c r="X388" t="s">
        <v>313</v>
      </c>
      <c r="Y388" t="s">
        <v>1917</v>
      </c>
      <c r="AA388" t="s">
        <v>168</v>
      </c>
      <c r="AB388" t="s">
        <v>1916</v>
      </c>
      <c r="AD388" t="s">
        <v>140</v>
      </c>
      <c r="AE388" t="s">
        <v>117</v>
      </c>
      <c r="AF388" s="4">
        <v>96950</v>
      </c>
      <c r="AG388" t="s">
        <v>118</v>
      </c>
      <c r="AI388" s="5">
        <v>16702358200</v>
      </c>
      <c r="AK388" t="s">
        <v>1918</v>
      </c>
      <c r="BC388" t="str">
        <f>"41-2011.00"</f>
        <v>41-2011.00</v>
      </c>
      <c r="BD388" t="s">
        <v>316</v>
      </c>
      <c r="BE388" t="s">
        <v>3022</v>
      </c>
      <c r="BF388" t="s">
        <v>318</v>
      </c>
      <c r="BG388">
        <v>1</v>
      </c>
      <c r="BI388" s="1">
        <v>44564</v>
      </c>
      <c r="BJ388" s="1">
        <v>44834</v>
      </c>
      <c r="BM388">
        <v>35</v>
      </c>
      <c r="BN388">
        <v>0</v>
      </c>
      <c r="BO388">
        <v>7</v>
      </c>
      <c r="BP388">
        <v>7</v>
      </c>
      <c r="BQ388">
        <v>7</v>
      </c>
      <c r="BR388">
        <v>7</v>
      </c>
      <c r="BS388">
        <v>7</v>
      </c>
      <c r="BT388">
        <v>0</v>
      </c>
      <c r="BU388" t="str">
        <f>"5:00 PM"</f>
        <v>5:00 PM</v>
      </c>
      <c r="BV388" t="str">
        <f>"12:30 AM"</f>
        <v>12:30 AM</v>
      </c>
      <c r="BW388" t="s">
        <v>150</v>
      </c>
      <c r="BX388">
        <v>0</v>
      </c>
      <c r="BY388">
        <v>6</v>
      </c>
      <c r="BZ388" t="s">
        <v>111</v>
      </c>
      <c r="CB388" t="s">
        <v>1921</v>
      </c>
      <c r="CC388" t="s">
        <v>1922</v>
      </c>
      <c r="CE388" t="s">
        <v>140</v>
      </c>
      <c r="CF388" t="s">
        <v>117</v>
      </c>
      <c r="CG388" s="4">
        <v>96950</v>
      </c>
      <c r="CH388" s="3">
        <v>7.79</v>
      </c>
      <c r="CI388" s="3">
        <v>7.79</v>
      </c>
      <c r="CJ388" s="3">
        <v>11.69</v>
      </c>
      <c r="CK388" s="3">
        <v>11.69</v>
      </c>
      <c r="CL388" t="s">
        <v>131</v>
      </c>
      <c r="CN388" t="s">
        <v>132</v>
      </c>
      <c r="CP388" t="s">
        <v>111</v>
      </c>
      <c r="CQ388" t="s">
        <v>133</v>
      </c>
      <c r="CR388" t="s">
        <v>111</v>
      </c>
      <c r="CS388" t="s">
        <v>111</v>
      </c>
      <c r="CT388" t="s">
        <v>134</v>
      </c>
      <c r="CU388" t="s">
        <v>133</v>
      </c>
      <c r="CV388" t="s">
        <v>134</v>
      </c>
      <c r="CW388" t="s">
        <v>1923</v>
      </c>
      <c r="CX388" s="5">
        <v>16702358200</v>
      </c>
      <c r="CY388" t="s">
        <v>1918</v>
      </c>
      <c r="CZ388" t="s">
        <v>134</v>
      </c>
      <c r="DA388" t="s">
        <v>133</v>
      </c>
      <c r="DB388" t="s">
        <v>111</v>
      </c>
      <c r="DC388" t="s">
        <v>1924</v>
      </c>
      <c r="DD388" t="s">
        <v>1925</v>
      </c>
      <c r="DE388" t="s">
        <v>111</v>
      </c>
      <c r="DF388" t="s">
        <v>1914</v>
      </c>
      <c r="DG388" t="s">
        <v>1918</v>
      </c>
    </row>
    <row r="389" spans="1:111" ht="15" customHeight="1" x14ac:dyDescent="0.35">
      <c r="A389" t="s">
        <v>1913</v>
      </c>
      <c r="B389" t="s">
        <v>159</v>
      </c>
      <c r="C389" s="1">
        <v>44501.021046412039</v>
      </c>
      <c r="D389" s="1">
        <v>44540</v>
      </c>
      <c r="E389" t="s">
        <v>110</v>
      </c>
      <c r="G389" t="s">
        <v>111</v>
      </c>
      <c r="H389" t="s">
        <v>111</v>
      </c>
      <c r="I389" t="s">
        <v>111</v>
      </c>
      <c r="J389" t="s">
        <v>1914</v>
      </c>
      <c r="K389" t="s">
        <v>1915</v>
      </c>
      <c r="L389" t="s">
        <v>1916</v>
      </c>
      <c r="N389" t="s">
        <v>140</v>
      </c>
      <c r="O389" t="s">
        <v>117</v>
      </c>
      <c r="P389" s="4">
        <v>96950</v>
      </c>
      <c r="Q389" t="s">
        <v>118</v>
      </c>
      <c r="S389" s="5">
        <v>16702358200</v>
      </c>
      <c r="U389">
        <v>445110</v>
      </c>
      <c r="V389" t="s">
        <v>120</v>
      </c>
      <c r="X389" t="s">
        <v>313</v>
      </c>
      <c r="Y389" t="s">
        <v>1917</v>
      </c>
      <c r="AA389" t="s">
        <v>168</v>
      </c>
      <c r="AB389" t="s">
        <v>1916</v>
      </c>
      <c r="AD389" t="s">
        <v>140</v>
      </c>
      <c r="AE389" t="s">
        <v>117</v>
      </c>
      <c r="AF389" s="4">
        <v>96950</v>
      </c>
      <c r="AG389" t="s">
        <v>118</v>
      </c>
      <c r="AI389" s="5">
        <v>16702358200</v>
      </c>
      <c r="AK389" t="s">
        <v>1918</v>
      </c>
      <c r="BC389" t="str">
        <f>"43-5081.01"</f>
        <v>43-5081.01</v>
      </c>
      <c r="BD389" t="s">
        <v>868</v>
      </c>
      <c r="BE389" t="s">
        <v>1919</v>
      </c>
      <c r="BF389" t="s">
        <v>1920</v>
      </c>
      <c r="BG389">
        <v>1</v>
      </c>
      <c r="BI389" s="1">
        <v>44564</v>
      </c>
      <c r="BJ389" s="1">
        <v>44834</v>
      </c>
      <c r="BM389">
        <v>35</v>
      </c>
      <c r="BN389">
        <v>0</v>
      </c>
      <c r="BO389">
        <v>7</v>
      </c>
      <c r="BP389">
        <v>7</v>
      </c>
      <c r="BQ389">
        <v>7</v>
      </c>
      <c r="BR389">
        <v>7</v>
      </c>
      <c r="BS389">
        <v>7</v>
      </c>
      <c r="BT389">
        <v>0</v>
      </c>
      <c r="BU389" t="str">
        <f>"9:00 AM"</f>
        <v>9:00 AM</v>
      </c>
      <c r="BV389" t="str">
        <f>"4:30 PM"</f>
        <v>4:30 PM</v>
      </c>
      <c r="BW389" t="s">
        <v>150</v>
      </c>
      <c r="BX389">
        <v>0</v>
      </c>
      <c r="BY389">
        <v>6</v>
      </c>
      <c r="BZ389" t="s">
        <v>111</v>
      </c>
      <c r="CB389" t="s">
        <v>1921</v>
      </c>
      <c r="CC389" t="s">
        <v>1922</v>
      </c>
      <c r="CE389" t="s">
        <v>140</v>
      </c>
      <c r="CF389" t="s">
        <v>117</v>
      </c>
      <c r="CG389" s="4">
        <v>96950</v>
      </c>
      <c r="CH389" s="3">
        <v>7.92</v>
      </c>
      <c r="CI389" s="3">
        <v>7.92</v>
      </c>
      <c r="CJ389" s="3">
        <v>11.88</v>
      </c>
      <c r="CK389" s="3">
        <v>11.88</v>
      </c>
      <c r="CL389" t="s">
        <v>131</v>
      </c>
      <c r="CN389" t="s">
        <v>132</v>
      </c>
      <c r="CP389" t="s">
        <v>111</v>
      </c>
      <c r="CQ389" t="s">
        <v>133</v>
      </c>
      <c r="CR389" t="s">
        <v>111</v>
      </c>
      <c r="CS389" t="s">
        <v>111</v>
      </c>
      <c r="CT389" t="s">
        <v>134</v>
      </c>
      <c r="CU389" t="s">
        <v>133</v>
      </c>
      <c r="CV389" t="s">
        <v>134</v>
      </c>
      <c r="CW389" t="s">
        <v>1923</v>
      </c>
      <c r="CX389" s="5">
        <v>16702358200</v>
      </c>
      <c r="CY389" t="s">
        <v>1918</v>
      </c>
      <c r="CZ389" t="s">
        <v>134</v>
      </c>
      <c r="DA389" t="s">
        <v>133</v>
      </c>
      <c r="DB389" t="s">
        <v>111</v>
      </c>
      <c r="DC389" t="s">
        <v>1924</v>
      </c>
      <c r="DD389" t="s">
        <v>1925</v>
      </c>
      <c r="DE389" t="s">
        <v>111</v>
      </c>
      <c r="DF389" t="s">
        <v>1914</v>
      </c>
      <c r="DG389" t="s">
        <v>1918</v>
      </c>
    </row>
    <row r="390" spans="1:111" ht="15" customHeight="1" x14ac:dyDescent="0.35">
      <c r="A390" t="s">
        <v>3287</v>
      </c>
      <c r="B390" t="s">
        <v>137</v>
      </c>
      <c r="C390" s="1">
        <v>44506.216047569447</v>
      </c>
      <c r="D390" s="1">
        <v>44543</v>
      </c>
      <c r="E390" t="s">
        <v>110</v>
      </c>
      <c r="G390" t="s">
        <v>111</v>
      </c>
      <c r="H390" t="s">
        <v>133</v>
      </c>
      <c r="I390" t="s">
        <v>111</v>
      </c>
      <c r="J390" t="s">
        <v>3288</v>
      </c>
      <c r="K390" t="s">
        <v>3289</v>
      </c>
      <c r="L390" t="s">
        <v>1196</v>
      </c>
      <c r="M390" t="s">
        <v>2294</v>
      </c>
      <c r="N390" t="s">
        <v>140</v>
      </c>
      <c r="O390" t="s">
        <v>117</v>
      </c>
      <c r="P390" s="4">
        <v>96950</v>
      </c>
      <c r="Q390" t="s">
        <v>118</v>
      </c>
      <c r="S390" s="5">
        <v>16702349011</v>
      </c>
      <c r="U390">
        <v>327120</v>
      </c>
      <c r="V390" t="s">
        <v>120</v>
      </c>
      <c r="X390" t="s">
        <v>1198</v>
      </c>
      <c r="Y390" t="s">
        <v>1199</v>
      </c>
      <c r="Z390" t="s">
        <v>625</v>
      </c>
      <c r="AA390" t="s">
        <v>351</v>
      </c>
      <c r="AB390" t="s">
        <v>1196</v>
      </c>
      <c r="AC390" t="s">
        <v>2294</v>
      </c>
      <c r="AD390" t="s">
        <v>140</v>
      </c>
      <c r="AE390" t="s">
        <v>117</v>
      </c>
      <c r="AF390" s="4">
        <v>96950</v>
      </c>
      <c r="AG390" t="s">
        <v>118</v>
      </c>
      <c r="AI390" s="5">
        <v>16702349011</v>
      </c>
      <c r="AK390" t="s">
        <v>1046</v>
      </c>
      <c r="BC390" t="str">
        <f>"51-9021.00"</f>
        <v>51-9021.00</v>
      </c>
      <c r="BD390" t="s">
        <v>3290</v>
      </c>
      <c r="BE390" t="s">
        <v>3291</v>
      </c>
      <c r="BF390" t="s">
        <v>3292</v>
      </c>
      <c r="BG390">
        <v>6</v>
      </c>
      <c r="BH390">
        <v>6</v>
      </c>
      <c r="BI390" s="1">
        <v>44532</v>
      </c>
      <c r="BJ390" s="1">
        <v>44896</v>
      </c>
      <c r="BK390" s="1">
        <v>44543</v>
      </c>
      <c r="BL390" s="1">
        <v>44896</v>
      </c>
      <c r="BM390">
        <v>40</v>
      </c>
      <c r="BN390">
        <v>0</v>
      </c>
      <c r="BO390">
        <v>8</v>
      </c>
      <c r="BP390">
        <v>8</v>
      </c>
      <c r="BQ390">
        <v>8</v>
      </c>
      <c r="BR390">
        <v>8</v>
      </c>
      <c r="BS390">
        <v>8</v>
      </c>
      <c r="BT390">
        <v>0</v>
      </c>
      <c r="BU390" t="str">
        <f>"8:00 AM"</f>
        <v>8:00 AM</v>
      </c>
      <c r="BV390" t="str">
        <f>"5:00 PM"</f>
        <v>5:00 PM</v>
      </c>
      <c r="BW390" t="s">
        <v>150</v>
      </c>
      <c r="BX390">
        <v>0</v>
      </c>
      <c r="BY390">
        <v>12</v>
      </c>
      <c r="BZ390" t="s">
        <v>111</v>
      </c>
      <c r="CB390" t="s">
        <v>3293</v>
      </c>
      <c r="CC390" t="s">
        <v>3294</v>
      </c>
      <c r="CD390" t="s">
        <v>1206</v>
      </c>
      <c r="CE390" t="s">
        <v>140</v>
      </c>
      <c r="CF390" t="s">
        <v>117</v>
      </c>
      <c r="CG390" s="4">
        <v>96950</v>
      </c>
      <c r="CH390" s="3">
        <v>9.0399999999999991</v>
      </c>
      <c r="CI390" s="3">
        <v>9.0399999999999991</v>
      </c>
      <c r="CJ390" s="3">
        <v>13.56</v>
      </c>
      <c r="CK390" s="3">
        <v>13.56</v>
      </c>
      <c r="CL390" t="s">
        <v>131</v>
      </c>
      <c r="CM390" t="s">
        <v>1053</v>
      </c>
      <c r="CN390" t="s">
        <v>132</v>
      </c>
      <c r="CP390" t="s">
        <v>111</v>
      </c>
      <c r="CQ390" t="s">
        <v>133</v>
      </c>
      <c r="CR390" t="s">
        <v>133</v>
      </c>
      <c r="CS390" t="s">
        <v>133</v>
      </c>
      <c r="CT390" t="s">
        <v>134</v>
      </c>
      <c r="CU390" t="s">
        <v>133</v>
      </c>
      <c r="CV390" t="s">
        <v>134</v>
      </c>
      <c r="CW390" t="s">
        <v>3090</v>
      </c>
      <c r="CX390" s="5">
        <v>16707837461</v>
      </c>
      <c r="CY390" t="s">
        <v>1046</v>
      </c>
      <c r="CZ390" t="s">
        <v>259</v>
      </c>
      <c r="DA390" t="s">
        <v>133</v>
      </c>
      <c r="DB390" t="s">
        <v>111</v>
      </c>
    </row>
    <row r="391" spans="1:111" ht="15" customHeight="1" x14ac:dyDescent="0.35">
      <c r="A391" t="s">
        <v>3639</v>
      </c>
      <c r="B391" t="s">
        <v>159</v>
      </c>
      <c r="C391" s="1">
        <v>44521.766693055557</v>
      </c>
      <c r="D391" s="1">
        <v>44543</v>
      </c>
      <c r="E391" t="s">
        <v>110</v>
      </c>
      <c r="G391" t="s">
        <v>111</v>
      </c>
      <c r="H391" t="s">
        <v>111</v>
      </c>
      <c r="I391" t="s">
        <v>111</v>
      </c>
      <c r="J391" t="s">
        <v>1560</v>
      </c>
      <c r="K391" t="s">
        <v>1561</v>
      </c>
      <c r="L391" t="s">
        <v>3640</v>
      </c>
      <c r="M391" t="s">
        <v>3641</v>
      </c>
      <c r="N391" t="s">
        <v>1563</v>
      </c>
      <c r="O391" t="s">
        <v>117</v>
      </c>
      <c r="P391" s="4">
        <v>96950</v>
      </c>
      <c r="Q391" t="s">
        <v>118</v>
      </c>
      <c r="S391" s="5">
        <v>16702880407</v>
      </c>
      <c r="T391">
        <v>33</v>
      </c>
      <c r="U391">
        <v>212312</v>
      </c>
      <c r="V391" t="s">
        <v>120</v>
      </c>
      <c r="X391" t="s">
        <v>1564</v>
      </c>
      <c r="Y391" t="s">
        <v>1565</v>
      </c>
      <c r="Z391" t="s">
        <v>1064</v>
      </c>
      <c r="AA391" t="s">
        <v>649</v>
      </c>
      <c r="AB391" t="s">
        <v>3640</v>
      </c>
      <c r="AC391" t="s">
        <v>3641</v>
      </c>
      <c r="AD391" t="s">
        <v>1563</v>
      </c>
      <c r="AE391" t="s">
        <v>117</v>
      </c>
      <c r="AF391" s="4">
        <v>96950</v>
      </c>
      <c r="AG391" t="s">
        <v>118</v>
      </c>
      <c r="AI391" s="5">
        <v>16702880407</v>
      </c>
      <c r="AJ391">
        <v>33</v>
      </c>
      <c r="AK391" t="s">
        <v>1566</v>
      </c>
      <c r="BC391" t="str">
        <f>"53-3032.00"</f>
        <v>53-3032.00</v>
      </c>
      <c r="BD391" t="s">
        <v>1201</v>
      </c>
      <c r="BE391" t="s">
        <v>3642</v>
      </c>
      <c r="BF391" t="s">
        <v>3023</v>
      </c>
      <c r="BG391">
        <v>1</v>
      </c>
      <c r="BI391" s="1">
        <v>44470</v>
      </c>
      <c r="BJ391" s="1">
        <v>44834</v>
      </c>
      <c r="BM391">
        <v>40</v>
      </c>
      <c r="BN391">
        <v>0</v>
      </c>
      <c r="BO391">
        <v>8</v>
      </c>
      <c r="BP391">
        <v>8</v>
      </c>
      <c r="BQ391">
        <v>8</v>
      </c>
      <c r="BR391">
        <v>8</v>
      </c>
      <c r="BS391">
        <v>8</v>
      </c>
      <c r="BT391">
        <v>0</v>
      </c>
      <c r="BU391" t="str">
        <f>"7:00 AM"</f>
        <v>7:00 AM</v>
      </c>
      <c r="BV391" t="str">
        <f>"3:30 PM"</f>
        <v>3:30 PM</v>
      </c>
      <c r="BW391" t="s">
        <v>150</v>
      </c>
      <c r="BX391">
        <v>12</v>
      </c>
      <c r="BY391">
        <v>12</v>
      </c>
      <c r="BZ391" t="s">
        <v>111</v>
      </c>
      <c r="CB391" t="s">
        <v>3643</v>
      </c>
      <c r="CC391" t="s">
        <v>3640</v>
      </c>
      <c r="CD391" t="s">
        <v>3641</v>
      </c>
      <c r="CE391" t="s">
        <v>3644</v>
      </c>
      <c r="CF391" t="s">
        <v>117</v>
      </c>
      <c r="CG391" s="4">
        <v>9690</v>
      </c>
      <c r="CH391" s="3">
        <v>9.0500000000000007</v>
      </c>
      <c r="CI391" s="3">
        <v>10.050000000000001</v>
      </c>
      <c r="CJ391" s="3">
        <v>13.58</v>
      </c>
      <c r="CK391" s="3">
        <v>15.08</v>
      </c>
      <c r="CL391" t="s">
        <v>131</v>
      </c>
      <c r="CM391" t="s">
        <v>134</v>
      </c>
      <c r="CN391" t="s">
        <v>579</v>
      </c>
      <c r="CP391" t="s">
        <v>111</v>
      </c>
      <c r="CQ391" t="s">
        <v>133</v>
      </c>
      <c r="CR391" t="s">
        <v>111</v>
      </c>
      <c r="CS391" t="s">
        <v>133</v>
      </c>
      <c r="CT391" t="s">
        <v>134</v>
      </c>
      <c r="CU391" t="s">
        <v>133</v>
      </c>
      <c r="CV391" t="s">
        <v>134</v>
      </c>
      <c r="CW391" t="s">
        <v>3645</v>
      </c>
      <c r="CX391" s="5">
        <v>16702880407</v>
      </c>
      <c r="CY391" t="s">
        <v>1566</v>
      </c>
      <c r="CZ391" t="s">
        <v>1567</v>
      </c>
      <c r="DA391" t="s">
        <v>133</v>
      </c>
      <c r="DB391" t="s">
        <v>111</v>
      </c>
      <c r="DC391" t="s">
        <v>542</v>
      </c>
    </row>
    <row r="392" spans="1:111" ht="15" customHeight="1" x14ac:dyDescent="0.35">
      <c r="A392" t="s">
        <v>2017</v>
      </c>
      <c r="B392" t="s">
        <v>159</v>
      </c>
      <c r="C392" s="1">
        <v>44523.783389930555</v>
      </c>
      <c r="D392" s="1">
        <v>44543</v>
      </c>
      <c r="E392" t="s">
        <v>110</v>
      </c>
      <c r="G392" t="s">
        <v>111</v>
      </c>
      <c r="H392" t="s">
        <v>111</v>
      </c>
      <c r="I392" t="s">
        <v>111</v>
      </c>
      <c r="J392" t="s">
        <v>746</v>
      </c>
      <c r="L392" t="s">
        <v>2018</v>
      </c>
      <c r="M392" t="s">
        <v>747</v>
      </c>
      <c r="N392" t="s">
        <v>140</v>
      </c>
      <c r="O392" t="s">
        <v>117</v>
      </c>
      <c r="P392" s="4">
        <v>96950</v>
      </c>
      <c r="Q392" t="s">
        <v>118</v>
      </c>
      <c r="R392" t="s">
        <v>382</v>
      </c>
      <c r="S392" s="5">
        <v>16707891106</v>
      </c>
      <c r="U392">
        <v>56132</v>
      </c>
      <c r="V392" t="s">
        <v>120</v>
      </c>
      <c r="X392" t="s">
        <v>748</v>
      </c>
      <c r="Y392" t="s">
        <v>749</v>
      </c>
      <c r="Z392" t="s">
        <v>750</v>
      </c>
      <c r="AA392" t="s">
        <v>751</v>
      </c>
      <c r="AB392" t="s">
        <v>2018</v>
      </c>
      <c r="AC392" t="s">
        <v>747</v>
      </c>
      <c r="AD392" t="s">
        <v>140</v>
      </c>
      <c r="AE392" t="s">
        <v>117</v>
      </c>
      <c r="AF392" s="4">
        <v>96950</v>
      </c>
      <c r="AG392" t="s">
        <v>118</v>
      </c>
      <c r="AH392" t="s">
        <v>382</v>
      </c>
      <c r="AI392" s="5">
        <v>16707891106</v>
      </c>
      <c r="AK392" t="s">
        <v>752</v>
      </c>
      <c r="BC392" t="str">
        <f>"49-9071.00"</f>
        <v>49-9071.00</v>
      </c>
      <c r="BD392" t="s">
        <v>147</v>
      </c>
      <c r="BE392" t="s">
        <v>2019</v>
      </c>
      <c r="BF392" t="s">
        <v>149</v>
      </c>
      <c r="BG392">
        <v>15</v>
      </c>
      <c r="BI392" s="1">
        <v>44621</v>
      </c>
      <c r="BJ392" s="1">
        <v>44985</v>
      </c>
      <c r="BM392">
        <v>35</v>
      </c>
      <c r="BN392">
        <v>0</v>
      </c>
      <c r="BO392">
        <v>7</v>
      </c>
      <c r="BP392">
        <v>7</v>
      </c>
      <c r="BQ392">
        <v>7</v>
      </c>
      <c r="BR392">
        <v>7</v>
      </c>
      <c r="BS392">
        <v>7</v>
      </c>
      <c r="BT392">
        <v>0</v>
      </c>
      <c r="BU392" t="str">
        <f>"8:00 AM"</f>
        <v>8:00 AM</v>
      </c>
      <c r="BV392" t="str">
        <f>"4:30 PM"</f>
        <v>4:30 PM</v>
      </c>
      <c r="BW392" t="s">
        <v>150</v>
      </c>
      <c r="BX392">
        <v>0</v>
      </c>
      <c r="BY392">
        <v>12</v>
      </c>
      <c r="BZ392" t="s">
        <v>111</v>
      </c>
      <c r="CB392" s="2" t="s">
        <v>2020</v>
      </c>
      <c r="CC392" t="s">
        <v>2018</v>
      </c>
      <c r="CD392" t="s">
        <v>747</v>
      </c>
      <c r="CE392" t="s">
        <v>140</v>
      </c>
      <c r="CF392" t="s">
        <v>117</v>
      </c>
      <c r="CG392" s="4">
        <v>96950</v>
      </c>
      <c r="CH392" s="3">
        <v>8.7100000000000009</v>
      </c>
      <c r="CI392" s="3">
        <v>8.7100000000000009</v>
      </c>
      <c r="CJ392" s="3">
        <v>13.07</v>
      </c>
      <c r="CK392" s="3">
        <v>13.07</v>
      </c>
      <c r="CL392" t="s">
        <v>131</v>
      </c>
      <c r="CM392" t="s">
        <v>1455</v>
      </c>
      <c r="CN392" t="s">
        <v>132</v>
      </c>
      <c r="CP392" t="s">
        <v>111</v>
      </c>
      <c r="CQ392" t="s">
        <v>133</v>
      </c>
      <c r="CR392" t="s">
        <v>111</v>
      </c>
      <c r="CS392" t="s">
        <v>133</v>
      </c>
      <c r="CT392" t="s">
        <v>133</v>
      </c>
      <c r="CU392" t="s">
        <v>133</v>
      </c>
      <c r="CV392" t="s">
        <v>134</v>
      </c>
      <c r="CW392" t="s">
        <v>2021</v>
      </c>
      <c r="CX392" s="5">
        <v>16707891106</v>
      </c>
      <c r="CY392" t="s">
        <v>752</v>
      </c>
      <c r="CZ392" t="s">
        <v>247</v>
      </c>
      <c r="DA392" t="s">
        <v>133</v>
      </c>
      <c r="DB392" t="s">
        <v>111</v>
      </c>
    </row>
    <row r="393" spans="1:111" ht="15" customHeight="1" x14ac:dyDescent="0.35">
      <c r="A393" t="s">
        <v>3201</v>
      </c>
      <c r="B393" t="s">
        <v>137</v>
      </c>
      <c r="C393" s="1">
        <v>44413.399981134258</v>
      </c>
      <c r="D393" s="1">
        <v>44544</v>
      </c>
      <c r="E393" t="s">
        <v>199</v>
      </c>
      <c r="F393" s="1">
        <v>44468.833333333336</v>
      </c>
      <c r="G393" t="s">
        <v>111</v>
      </c>
      <c r="H393" t="s">
        <v>111</v>
      </c>
      <c r="I393" t="s">
        <v>111</v>
      </c>
      <c r="J393" t="s">
        <v>2871</v>
      </c>
      <c r="L393" t="s">
        <v>2872</v>
      </c>
      <c r="M393" t="s">
        <v>656</v>
      </c>
      <c r="N393" t="s">
        <v>115</v>
      </c>
      <c r="O393" t="s">
        <v>117</v>
      </c>
      <c r="P393" s="4">
        <v>96950</v>
      </c>
      <c r="Q393" t="s">
        <v>118</v>
      </c>
      <c r="S393" s="5">
        <v>16702876895</v>
      </c>
      <c r="U393">
        <v>48531</v>
      </c>
      <c r="V393" t="s">
        <v>120</v>
      </c>
      <c r="X393" t="s">
        <v>2873</v>
      </c>
      <c r="Y393" t="s">
        <v>2874</v>
      </c>
      <c r="AA393" t="s">
        <v>2656</v>
      </c>
      <c r="AB393" t="s">
        <v>2875</v>
      </c>
      <c r="AC393" t="s">
        <v>960</v>
      </c>
      <c r="AD393" t="s">
        <v>115</v>
      </c>
      <c r="AE393" t="s">
        <v>117</v>
      </c>
      <c r="AF393" s="4">
        <v>96950</v>
      </c>
      <c r="AG393" t="s">
        <v>118</v>
      </c>
      <c r="AI393" s="5">
        <v>16702876895</v>
      </c>
      <c r="AK393" t="s">
        <v>2876</v>
      </c>
      <c r="BC393" t="str">
        <f>"53-3041.00"</f>
        <v>53-3041.00</v>
      </c>
      <c r="BD393" t="s">
        <v>2877</v>
      </c>
      <c r="BE393" t="s">
        <v>2878</v>
      </c>
      <c r="BF393" t="s">
        <v>2879</v>
      </c>
      <c r="BG393">
        <v>3</v>
      </c>
      <c r="BH393">
        <v>3</v>
      </c>
      <c r="BI393" s="1">
        <v>44470</v>
      </c>
      <c r="BJ393" s="1">
        <v>44834</v>
      </c>
      <c r="BK393" s="1">
        <v>44544</v>
      </c>
      <c r="BL393" s="1">
        <v>44834</v>
      </c>
      <c r="BM393">
        <v>40</v>
      </c>
      <c r="BN393">
        <v>0</v>
      </c>
      <c r="BO393">
        <v>8</v>
      </c>
      <c r="BP393">
        <v>8</v>
      </c>
      <c r="BQ393">
        <v>8</v>
      </c>
      <c r="BR393">
        <v>8</v>
      </c>
      <c r="BS393">
        <v>8</v>
      </c>
      <c r="BT393">
        <v>0</v>
      </c>
      <c r="BU393" t="str">
        <f>"8:00 AM"</f>
        <v>8:00 AM</v>
      </c>
      <c r="BV393" t="str">
        <f>"5:00 PM"</f>
        <v>5:00 PM</v>
      </c>
      <c r="BW393" t="s">
        <v>153</v>
      </c>
      <c r="BX393">
        <v>0</v>
      </c>
      <c r="BY393">
        <v>6</v>
      </c>
      <c r="BZ393" t="s">
        <v>111</v>
      </c>
      <c r="CB393" t="s">
        <v>2880</v>
      </c>
      <c r="CC393" t="s">
        <v>2881</v>
      </c>
      <c r="CD393" t="s">
        <v>656</v>
      </c>
      <c r="CE393" t="s">
        <v>115</v>
      </c>
      <c r="CF393" t="s">
        <v>117</v>
      </c>
      <c r="CG393" s="4">
        <v>96950</v>
      </c>
      <c r="CH393" s="3">
        <v>9.77</v>
      </c>
      <c r="CI393" s="3">
        <v>9.77</v>
      </c>
      <c r="CJ393" s="3">
        <v>14.66</v>
      </c>
      <c r="CK393" s="3">
        <v>14.66</v>
      </c>
      <c r="CL393" t="s">
        <v>131</v>
      </c>
      <c r="CN393" t="s">
        <v>132</v>
      </c>
      <c r="CP393" t="s">
        <v>111</v>
      </c>
      <c r="CQ393" t="s">
        <v>133</v>
      </c>
      <c r="CR393" t="s">
        <v>111</v>
      </c>
      <c r="CS393" t="s">
        <v>133</v>
      </c>
      <c r="CT393" t="s">
        <v>134</v>
      </c>
      <c r="CU393" t="s">
        <v>134</v>
      </c>
      <c r="CV393" t="s">
        <v>134</v>
      </c>
      <c r="CW393" t="s">
        <v>3202</v>
      </c>
      <c r="CX393" s="5">
        <v>16702876895</v>
      </c>
      <c r="CY393" t="s">
        <v>3203</v>
      </c>
      <c r="CZ393" t="s">
        <v>134</v>
      </c>
      <c r="DA393" t="s">
        <v>133</v>
      </c>
      <c r="DB393" t="s">
        <v>111</v>
      </c>
      <c r="DC393" t="s">
        <v>153</v>
      </c>
    </row>
    <row r="394" spans="1:111" ht="15" customHeight="1" x14ac:dyDescent="0.35">
      <c r="A394" t="s">
        <v>3426</v>
      </c>
      <c r="B394" t="s">
        <v>137</v>
      </c>
      <c r="C394" s="1">
        <v>44413.408265046295</v>
      </c>
      <c r="D394" s="1">
        <v>44544</v>
      </c>
      <c r="E394" t="s">
        <v>199</v>
      </c>
      <c r="F394" s="1">
        <v>44468.833333333336</v>
      </c>
      <c r="G394" t="s">
        <v>111</v>
      </c>
      <c r="H394" t="s">
        <v>111</v>
      </c>
      <c r="I394" t="s">
        <v>111</v>
      </c>
      <c r="J394" t="s">
        <v>2871</v>
      </c>
      <c r="L394" t="s">
        <v>2872</v>
      </c>
      <c r="M394" t="s">
        <v>656</v>
      </c>
      <c r="N394" t="s">
        <v>115</v>
      </c>
      <c r="O394" t="s">
        <v>117</v>
      </c>
      <c r="P394" s="4">
        <v>96950</v>
      </c>
      <c r="Q394" t="s">
        <v>118</v>
      </c>
      <c r="S394" s="5">
        <v>16702876895</v>
      </c>
      <c r="U394">
        <v>48531</v>
      </c>
      <c r="V394" t="s">
        <v>120</v>
      </c>
      <c r="X394" t="s">
        <v>2873</v>
      </c>
      <c r="Y394" t="s">
        <v>2874</v>
      </c>
      <c r="AA394" t="s">
        <v>2656</v>
      </c>
      <c r="AB394" t="s">
        <v>2875</v>
      </c>
      <c r="AC394" t="s">
        <v>960</v>
      </c>
      <c r="AD394" t="s">
        <v>115</v>
      </c>
      <c r="AE394" t="s">
        <v>117</v>
      </c>
      <c r="AF394" s="4">
        <v>96950</v>
      </c>
      <c r="AG394" t="s">
        <v>118</v>
      </c>
      <c r="AI394" s="5">
        <v>16702876895</v>
      </c>
      <c r="AK394" t="s">
        <v>2876</v>
      </c>
      <c r="BC394" t="str">
        <f>"53-3041.00"</f>
        <v>53-3041.00</v>
      </c>
      <c r="BD394" t="s">
        <v>2877</v>
      </c>
      <c r="BE394" t="s">
        <v>2878</v>
      </c>
      <c r="BF394" t="s">
        <v>2879</v>
      </c>
      <c r="BG394">
        <v>8</v>
      </c>
      <c r="BH394">
        <v>8</v>
      </c>
      <c r="BI394" s="1">
        <v>44470</v>
      </c>
      <c r="BJ394" s="1">
        <v>44834</v>
      </c>
      <c r="BK394" s="1">
        <v>44544</v>
      </c>
      <c r="BL394" s="1">
        <v>44834</v>
      </c>
      <c r="BM394">
        <v>40</v>
      </c>
      <c r="BN394">
        <v>0</v>
      </c>
      <c r="BO394">
        <v>8</v>
      </c>
      <c r="BP394">
        <v>8</v>
      </c>
      <c r="BQ394">
        <v>8</v>
      </c>
      <c r="BR394">
        <v>8</v>
      </c>
      <c r="BS394">
        <v>8</v>
      </c>
      <c r="BT394">
        <v>0</v>
      </c>
      <c r="BU394" t="str">
        <f>"8:00 AM"</f>
        <v>8:00 AM</v>
      </c>
      <c r="BV394" t="str">
        <f>"5:00 PM"</f>
        <v>5:00 PM</v>
      </c>
      <c r="BW394" t="s">
        <v>153</v>
      </c>
      <c r="BX394">
        <v>0</v>
      </c>
      <c r="BY394">
        <v>6</v>
      </c>
      <c r="BZ394" t="s">
        <v>111</v>
      </c>
      <c r="CB394" t="s">
        <v>2880</v>
      </c>
      <c r="CC394" t="s">
        <v>2881</v>
      </c>
      <c r="CD394" t="s">
        <v>656</v>
      </c>
      <c r="CE394" t="s">
        <v>115</v>
      </c>
      <c r="CF394" t="s">
        <v>117</v>
      </c>
      <c r="CG394" s="4">
        <v>96950</v>
      </c>
      <c r="CH394" s="3">
        <v>9.77</v>
      </c>
      <c r="CI394" s="3">
        <v>9.77</v>
      </c>
      <c r="CJ394" s="3">
        <v>14.66</v>
      </c>
      <c r="CK394" s="3">
        <v>14.66</v>
      </c>
      <c r="CL394" t="s">
        <v>131</v>
      </c>
      <c r="CN394" t="s">
        <v>132</v>
      </c>
      <c r="CP394" t="s">
        <v>111</v>
      </c>
      <c r="CQ394" t="s">
        <v>133</v>
      </c>
      <c r="CR394" t="s">
        <v>111</v>
      </c>
      <c r="CS394" t="s">
        <v>111</v>
      </c>
      <c r="CT394" t="s">
        <v>134</v>
      </c>
      <c r="CU394" t="s">
        <v>134</v>
      </c>
      <c r="CV394" t="s">
        <v>134</v>
      </c>
      <c r="CW394" t="s">
        <v>3427</v>
      </c>
      <c r="CX394" s="5">
        <v>16702856895</v>
      </c>
      <c r="CY394" t="s">
        <v>2876</v>
      </c>
      <c r="CZ394" t="s">
        <v>134</v>
      </c>
      <c r="DA394" t="s">
        <v>133</v>
      </c>
      <c r="DB394" t="s">
        <v>111</v>
      </c>
      <c r="DC394" t="s">
        <v>153</v>
      </c>
    </row>
    <row r="395" spans="1:111" ht="15" customHeight="1" x14ac:dyDescent="0.35">
      <c r="A395" t="s">
        <v>2401</v>
      </c>
      <c r="B395" t="s">
        <v>137</v>
      </c>
      <c r="C395" s="1">
        <v>44506.202927893515</v>
      </c>
      <c r="D395" s="1">
        <v>44545</v>
      </c>
      <c r="E395" t="s">
        <v>110</v>
      </c>
      <c r="G395" t="s">
        <v>111</v>
      </c>
      <c r="H395" t="s">
        <v>133</v>
      </c>
      <c r="I395" t="s">
        <v>111</v>
      </c>
      <c r="J395" t="s">
        <v>2402</v>
      </c>
      <c r="K395" t="s">
        <v>2403</v>
      </c>
      <c r="L395" t="s">
        <v>1459</v>
      </c>
      <c r="M395" t="s">
        <v>2404</v>
      </c>
      <c r="N395" t="s">
        <v>140</v>
      </c>
      <c r="O395" t="s">
        <v>117</v>
      </c>
      <c r="P395" s="4">
        <v>96950</v>
      </c>
      <c r="Q395" t="s">
        <v>118</v>
      </c>
      <c r="S395" s="5">
        <v>16707837461</v>
      </c>
      <c r="U395">
        <v>56132</v>
      </c>
      <c r="V395" t="s">
        <v>120</v>
      </c>
      <c r="X395" t="s">
        <v>593</v>
      </c>
      <c r="Y395" t="s">
        <v>2405</v>
      </c>
      <c r="Z395" t="s">
        <v>2406</v>
      </c>
      <c r="AA395" t="s">
        <v>338</v>
      </c>
      <c r="AB395" t="s">
        <v>1464</v>
      </c>
      <c r="AC395" t="s">
        <v>2404</v>
      </c>
      <c r="AD395" t="s">
        <v>140</v>
      </c>
      <c r="AE395" t="s">
        <v>117</v>
      </c>
      <c r="AF395" s="4">
        <v>96950</v>
      </c>
      <c r="AG395" t="s">
        <v>118</v>
      </c>
      <c r="AI395" s="5">
        <v>16707837461</v>
      </c>
      <c r="AK395" t="s">
        <v>1046</v>
      </c>
      <c r="BC395" t="str">
        <f>"35-2014.00"</f>
        <v>35-2014.00</v>
      </c>
      <c r="BD395" t="s">
        <v>518</v>
      </c>
      <c r="BE395" t="s">
        <v>2407</v>
      </c>
      <c r="BF395" t="s">
        <v>520</v>
      </c>
      <c r="BG395">
        <v>5</v>
      </c>
      <c r="BH395">
        <v>5</v>
      </c>
      <c r="BI395" s="1">
        <v>44530</v>
      </c>
      <c r="BJ395" s="1">
        <v>44894</v>
      </c>
      <c r="BK395" s="1">
        <v>44545</v>
      </c>
      <c r="BL395" s="1">
        <v>44894</v>
      </c>
      <c r="BM395">
        <v>35</v>
      </c>
      <c r="BN395">
        <v>0</v>
      </c>
      <c r="BO395">
        <v>7</v>
      </c>
      <c r="BP395">
        <v>7</v>
      </c>
      <c r="BQ395">
        <v>7</v>
      </c>
      <c r="BR395">
        <v>7</v>
      </c>
      <c r="BS395">
        <v>7</v>
      </c>
      <c r="BT395">
        <v>0</v>
      </c>
      <c r="BU395" t="str">
        <f>"9:00 AM"</f>
        <v>9:00 AM</v>
      </c>
      <c r="BV395" t="str">
        <f>"4:00 PM"</f>
        <v>4:00 PM</v>
      </c>
      <c r="BW395" t="s">
        <v>150</v>
      </c>
      <c r="BX395">
        <v>0</v>
      </c>
      <c r="BY395">
        <v>12</v>
      </c>
      <c r="BZ395" t="s">
        <v>111</v>
      </c>
      <c r="CB395" t="s">
        <v>2408</v>
      </c>
      <c r="CC395" t="s">
        <v>2409</v>
      </c>
      <c r="CD395" t="s">
        <v>1459</v>
      </c>
      <c r="CE395" t="s">
        <v>140</v>
      </c>
      <c r="CF395" t="s">
        <v>117</v>
      </c>
      <c r="CG395" s="4">
        <v>96950</v>
      </c>
      <c r="CH395" s="3">
        <v>8.68</v>
      </c>
      <c r="CI395" s="3">
        <v>8.68</v>
      </c>
      <c r="CJ395" s="3">
        <v>13.02</v>
      </c>
      <c r="CK395" s="3">
        <v>13.02</v>
      </c>
      <c r="CL395" t="s">
        <v>131</v>
      </c>
      <c r="CM395" t="s">
        <v>1053</v>
      </c>
      <c r="CN395" t="s">
        <v>132</v>
      </c>
      <c r="CP395" t="s">
        <v>111</v>
      </c>
      <c r="CQ395" t="s">
        <v>133</v>
      </c>
      <c r="CR395" t="s">
        <v>133</v>
      </c>
      <c r="CS395" t="s">
        <v>133</v>
      </c>
      <c r="CT395" t="s">
        <v>134</v>
      </c>
      <c r="CU395" t="s">
        <v>133</v>
      </c>
      <c r="CV395" t="s">
        <v>134</v>
      </c>
      <c r="CW395" t="s">
        <v>1054</v>
      </c>
      <c r="CX395" s="5">
        <v>16707837461</v>
      </c>
      <c r="CY395" t="s">
        <v>1046</v>
      </c>
      <c r="CZ395" t="s">
        <v>259</v>
      </c>
      <c r="DA395" t="s">
        <v>133</v>
      </c>
      <c r="DB395" t="s">
        <v>111</v>
      </c>
    </row>
    <row r="396" spans="1:111" ht="15" customHeight="1" x14ac:dyDescent="0.35">
      <c r="A396" t="s">
        <v>2999</v>
      </c>
      <c r="B396" t="s">
        <v>137</v>
      </c>
      <c r="C396" s="1">
        <v>44510.877594444442</v>
      </c>
      <c r="D396" s="1">
        <v>44545</v>
      </c>
      <c r="E396" t="s">
        <v>110</v>
      </c>
      <c r="G396" t="s">
        <v>111</v>
      </c>
      <c r="H396" t="s">
        <v>111</v>
      </c>
      <c r="I396" t="s">
        <v>111</v>
      </c>
      <c r="J396" t="s">
        <v>3000</v>
      </c>
      <c r="K396" t="s">
        <v>3001</v>
      </c>
      <c r="L396" t="s">
        <v>3002</v>
      </c>
      <c r="M396" t="s">
        <v>3003</v>
      </c>
      <c r="N396" t="s">
        <v>140</v>
      </c>
      <c r="O396" t="s">
        <v>117</v>
      </c>
      <c r="P396" s="4">
        <v>96950</v>
      </c>
      <c r="Q396" t="s">
        <v>118</v>
      </c>
      <c r="S396" s="5">
        <v>16702333702</v>
      </c>
      <c r="T396">
        <v>0</v>
      </c>
      <c r="U396">
        <v>56152</v>
      </c>
      <c r="V396" t="s">
        <v>120</v>
      </c>
      <c r="X396" t="s">
        <v>1064</v>
      </c>
      <c r="Y396" t="s">
        <v>2830</v>
      </c>
      <c r="AA396" t="s">
        <v>168</v>
      </c>
      <c r="AB396" t="s">
        <v>3002</v>
      </c>
      <c r="AC396" t="s">
        <v>2595</v>
      </c>
      <c r="AD396" t="s">
        <v>140</v>
      </c>
      <c r="AE396" t="s">
        <v>117</v>
      </c>
      <c r="AF396" s="4">
        <v>96950</v>
      </c>
      <c r="AG396" t="s">
        <v>118</v>
      </c>
      <c r="AI396" s="5">
        <v>16702333702</v>
      </c>
      <c r="AJ396">
        <v>0</v>
      </c>
      <c r="AK396" t="s">
        <v>3004</v>
      </c>
      <c r="BC396" t="str">
        <f>"39-7011.00"</f>
        <v>39-7011.00</v>
      </c>
      <c r="BD396" t="s">
        <v>354</v>
      </c>
      <c r="BE396" t="s">
        <v>3005</v>
      </c>
      <c r="BF396" t="s">
        <v>356</v>
      </c>
      <c r="BG396">
        <v>1</v>
      </c>
      <c r="BH396">
        <v>1</v>
      </c>
      <c r="BI396" s="1">
        <v>44562</v>
      </c>
      <c r="BJ396" s="1">
        <v>44926</v>
      </c>
      <c r="BK396" s="1">
        <v>44562</v>
      </c>
      <c r="BL396" s="1">
        <v>44926</v>
      </c>
      <c r="BM396">
        <v>40</v>
      </c>
      <c r="BN396">
        <v>0</v>
      </c>
      <c r="BO396">
        <v>8</v>
      </c>
      <c r="BP396">
        <v>8</v>
      </c>
      <c r="BQ396">
        <v>8</v>
      </c>
      <c r="BR396">
        <v>8</v>
      </c>
      <c r="BS396">
        <v>8</v>
      </c>
      <c r="BT396">
        <v>0</v>
      </c>
      <c r="BU396" t="str">
        <f t="shared" ref="BU396:BU406" si="13">"8:00 AM"</f>
        <v>8:00 AM</v>
      </c>
      <c r="BV396" t="str">
        <f>"5:00 PM"</f>
        <v>5:00 PM</v>
      </c>
      <c r="BW396" t="s">
        <v>150</v>
      </c>
      <c r="BX396">
        <v>0</v>
      </c>
      <c r="BY396">
        <v>24</v>
      </c>
      <c r="BZ396" t="s">
        <v>111</v>
      </c>
      <c r="CB396" t="s">
        <v>3006</v>
      </c>
      <c r="CC396" t="s">
        <v>3002</v>
      </c>
      <c r="CD396" t="s">
        <v>3003</v>
      </c>
      <c r="CE396" t="s">
        <v>140</v>
      </c>
      <c r="CF396" t="s">
        <v>117</v>
      </c>
      <c r="CG396" s="4">
        <v>96950</v>
      </c>
      <c r="CH396" s="3">
        <v>9.85</v>
      </c>
      <c r="CI396" s="3">
        <v>9.85</v>
      </c>
      <c r="CJ396" s="3">
        <v>14.78</v>
      </c>
      <c r="CK396" s="3">
        <v>14.78</v>
      </c>
      <c r="CL396" t="s">
        <v>131</v>
      </c>
      <c r="CM396" t="s">
        <v>134</v>
      </c>
      <c r="CN396" t="s">
        <v>132</v>
      </c>
      <c r="CP396" t="s">
        <v>111</v>
      </c>
      <c r="CQ396" t="s">
        <v>133</v>
      </c>
      <c r="CR396" t="s">
        <v>111</v>
      </c>
      <c r="CS396" t="s">
        <v>133</v>
      </c>
      <c r="CT396" t="s">
        <v>134</v>
      </c>
      <c r="CU396" t="s">
        <v>133</v>
      </c>
      <c r="CV396" t="s">
        <v>134</v>
      </c>
      <c r="CW396" t="s">
        <v>134</v>
      </c>
      <c r="CX396" s="5">
        <v>16702333702</v>
      </c>
      <c r="CY396" t="s">
        <v>3004</v>
      </c>
      <c r="CZ396" t="s">
        <v>134</v>
      </c>
      <c r="DA396" t="s">
        <v>133</v>
      </c>
      <c r="DB396" t="s">
        <v>111</v>
      </c>
      <c r="DC396" t="s">
        <v>1064</v>
      </c>
      <c r="DD396" t="s">
        <v>2830</v>
      </c>
      <c r="DF396" t="s">
        <v>3000</v>
      </c>
      <c r="DG396" t="s">
        <v>3004</v>
      </c>
    </row>
    <row r="397" spans="1:111" ht="15" customHeight="1" x14ac:dyDescent="0.35">
      <c r="A397" t="s">
        <v>1525</v>
      </c>
      <c r="B397" t="s">
        <v>137</v>
      </c>
      <c r="C397" s="1">
        <v>44513.813685416666</v>
      </c>
      <c r="D397" s="1">
        <v>44545</v>
      </c>
      <c r="E397" t="s">
        <v>199</v>
      </c>
      <c r="F397" s="1">
        <v>44587.791666666664</v>
      </c>
      <c r="G397" t="s">
        <v>111</v>
      </c>
      <c r="H397" t="s">
        <v>111</v>
      </c>
      <c r="I397" t="s">
        <v>111</v>
      </c>
      <c r="J397" t="s">
        <v>1471</v>
      </c>
      <c r="L397" t="s">
        <v>1472</v>
      </c>
      <c r="M397" t="s">
        <v>1526</v>
      </c>
      <c r="N397" t="s">
        <v>115</v>
      </c>
      <c r="O397" t="s">
        <v>117</v>
      </c>
      <c r="P397" s="4">
        <v>96950</v>
      </c>
      <c r="Q397" t="s">
        <v>118</v>
      </c>
      <c r="S397" s="5">
        <v>16702346445</v>
      </c>
      <c r="T397">
        <v>2263</v>
      </c>
      <c r="U397">
        <v>4411</v>
      </c>
      <c r="V397" t="s">
        <v>120</v>
      </c>
      <c r="X397" t="s">
        <v>1102</v>
      </c>
      <c r="Y397" t="s">
        <v>1103</v>
      </c>
      <c r="AA397" t="s">
        <v>1104</v>
      </c>
      <c r="AB397" t="s">
        <v>1101</v>
      </c>
      <c r="AC397" t="s">
        <v>1101</v>
      </c>
      <c r="AD397" t="s">
        <v>115</v>
      </c>
      <c r="AE397" t="s">
        <v>117</v>
      </c>
      <c r="AF397" s="4">
        <v>96950</v>
      </c>
      <c r="AG397" t="s">
        <v>118</v>
      </c>
      <c r="AI397" s="5">
        <v>16702346445</v>
      </c>
      <c r="AJ397">
        <v>2263</v>
      </c>
      <c r="AK397" t="s">
        <v>1105</v>
      </c>
      <c r="BC397" t="str">
        <f>"43-5071.00"</f>
        <v>43-5071.00</v>
      </c>
      <c r="BD397" t="s">
        <v>1527</v>
      </c>
      <c r="BE397" t="s">
        <v>1474</v>
      </c>
      <c r="BF397" t="s">
        <v>1475</v>
      </c>
      <c r="BG397">
        <v>1</v>
      </c>
      <c r="BH397">
        <v>1</v>
      </c>
      <c r="BI397" s="1">
        <v>44589</v>
      </c>
      <c r="BJ397" s="1">
        <v>44953</v>
      </c>
      <c r="BK397" s="1">
        <v>44589</v>
      </c>
      <c r="BL397" s="1">
        <v>44953</v>
      </c>
      <c r="BM397">
        <v>40</v>
      </c>
      <c r="BN397">
        <v>0</v>
      </c>
      <c r="BO397">
        <v>8</v>
      </c>
      <c r="BP397">
        <v>8</v>
      </c>
      <c r="BQ397">
        <v>8</v>
      </c>
      <c r="BR397">
        <v>8</v>
      </c>
      <c r="BS397">
        <v>8</v>
      </c>
      <c r="BT397">
        <v>0</v>
      </c>
      <c r="BU397" t="str">
        <f t="shared" si="13"/>
        <v>8:00 AM</v>
      </c>
      <c r="BV397" t="str">
        <f>"5:00 PM"</f>
        <v>5:00 PM</v>
      </c>
      <c r="BW397" t="s">
        <v>150</v>
      </c>
      <c r="BX397">
        <v>0</v>
      </c>
      <c r="BY397">
        <v>12</v>
      </c>
      <c r="BZ397" t="s">
        <v>111</v>
      </c>
      <c r="CB397" s="2" t="s">
        <v>1476</v>
      </c>
      <c r="CC397" t="s">
        <v>1472</v>
      </c>
      <c r="CD397" t="s">
        <v>1528</v>
      </c>
      <c r="CE397" t="s">
        <v>115</v>
      </c>
      <c r="CF397" t="s">
        <v>117</v>
      </c>
      <c r="CG397" s="4">
        <v>96950</v>
      </c>
      <c r="CH397" s="3">
        <v>9.3000000000000007</v>
      </c>
      <c r="CI397" s="3">
        <v>9.36</v>
      </c>
      <c r="CJ397" s="3">
        <v>13.95</v>
      </c>
      <c r="CK397" s="3">
        <v>14.04</v>
      </c>
      <c r="CL397" t="s">
        <v>131</v>
      </c>
      <c r="CM397" t="s">
        <v>1529</v>
      </c>
      <c r="CN397" t="s">
        <v>132</v>
      </c>
      <c r="CP397" t="s">
        <v>111</v>
      </c>
      <c r="CQ397" t="s">
        <v>133</v>
      </c>
      <c r="CR397" t="s">
        <v>111</v>
      </c>
      <c r="CS397" t="s">
        <v>133</v>
      </c>
      <c r="CT397" t="s">
        <v>134</v>
      </c>
      <c r="CU397" t="s">
        <v>133</v>
      </c>
      <c r="CV397" t="s">
        <v>134</v>
      </c>
      <c r="CW397" t="s">
        <v>134</v>
      </c>
      <c r="CX397" s="5">
        <v>16702346445</v>
      </c>
      <c r="CY397" t="s">
        <v>1105</v>
      </c>
      <c r="CZ397" t="s">
        <v>134</v>
      </c>
      <c r="DA397" t="s">
        <v>133</v>
      </c>
      <c r="DB397" t="s">
        <v>111</v>
      </c>
      <c r="DC397" t="s">
        <v>1102</v>
      </c>
      <c r="DD397" t="s">
        <v>1103</v>
      </c>
      <c r="DF397" t="s">
        <v>1530</v>
      </c>
      <c r="DG397" t="s">
        <v>1105</v>
      </c>
    </row>
    <row r="398" spans="1:111" ht="15" customHeight="1" x14ac:dyDescent="0.35">
      <c r="A398" t="s">
        <v>2208</v>
      </c>
      <c r="B398" t="s">
        <v>137</v>
      </c>
      <c r="C398" s="1">
        <v>44515.797230902775</v>
      </c>
      <c r="D398" s="1">
        <v>44545</v>
      </c>
      <c r="E398" t="s">
        <v>110</v>
      </c>
      <c r="G398" t="s">
        <v>111</v>
      </c>
      <c r="H398" t="s">
        <v>111</v>
      </c>
      <c r="I398" t="s">
        <v>111</v>
      </c>
      <c r="J398" t="s">
        <v>746</v>
      </c>
      <c r="L398" t="s">
        <v>747</v>
      </c>
      <c r="M398" t="s">
        <v>277</v>
      </c>
      <c r="N398" t="s">
        <v>140</v>
      </c>
      <c r="O398" t="s">
        <v>117</v>
      </c>
      <c r="P398" s="4">
        <v>96950</v>
      </c>
      <c r="Q398" t="s">
        <v>118</v>
      </c>
      <c r="R398" t="s">
        <v>382</v>
      </c>
      <c r="S398" s="5">
        <v>16707891106</v>
      </c>
      <c r="U398">
        <v>56132</v>
      </c>
      <c r="V398" t="s">
        <v>120</v>
      </c>
      <c r="X398" t="s">
        <v>1451</v>
      </c>
      <c r="Y398" t="s">
        <v>749</v>
      </c>
      <c r="Z398" t="s">
        <v>750</v>
      </c>
      <c r="AA398" t="s">
        <v>751</v>
      </c>
      <c r="AB398" t="s">
        <v>747</v>
      </c>
      <c r="AC398" t="s">
        <v>277</v>
      </c>
      <c r="AD398" t="s">
        <v>140</v>
      </c>
      <c r="AE398" t="s">
        <v>117</v>
      </c>
      <c r="AF398" s="4">
        <v>96950</v>
      </c>
      <c r="AG398" t="s">
        <v>118</v>
      </c>
      <c r="AH398" t="s">
        <v>382</v>
      </c>
      <c r="AI398" s="5">
        <v>16707891106</v>
      </c>
      <c r="AK398" t="s">
        <v>752</v>
      </c>
      <c r="BC398" t="str">
        <f>"37-2012.00"</f>
        <v>37-2012.00</v>
      </c>
      <c r="BD398" t="s">
        <v>242</v>
      </c>
      <c r="BE398" t="s">
        <v>1452</v>
      </c>
      <c r="BF398" t="s">
        <v>1453</v>
      </c>
      <c r="BG398">
        <v>10</v>
      </c>
      <c r="BH398">
        <v>10</v>
      </c>
      <c r="BI398" s="1">
        <v>44593</v>
      </c>
      <c r="BJ398" s="1">
        <v>44957</v>
      </c>
      <c r="BK398" s="1">
        <v>44593</v>
      </c>
      <c r="BL398" s="1">
        <v>44957</v>
      </c>
      <c r="BM398">
        <v>35</v>
      </c>
      <c r="BN398">
        <v>0</v>
      </c>
      <c r="BO398">
        <v>7</v>
      </c>
      <c r="BP398">
        <v>7</v>
      </c>
      <c r="BQ398">
        <v>7</v>
      </c>
      <c r="BR398">
        <v>7</v>
      </c>
      <c r="BS398">
        <v>7</v>
      </c>
      <c r="BT398">
        <v>0</v>
      </c>
      <c r="BU398" t="str">
        <f t="shared" si="13"/>
        <v>8:00 AM</v>
      </c>
      <c r="BV398" t="str">
        <f>"4:30 PM"</f>
        <v>4:30 PM</v>
      </c>
      <c r="BW398" t="s">
        <v>150</v>
      </c>
      <c r="BX398">
        <v>0</v>
      </c>
      <c r="BY398">
        <v>3</v>
      </c>
      <c r="BZ398" t="s">
        <v>111</v>
      </c>
      <c r="CB398" s="2" t="s">
        <v>2209</v>
      </c>
      <c r="CC398" t="s">
        <v>1454</v>
      </c>
      <c r="CD398" t="s">
        <v>277</v>
      </c>
      <c r="CE398" t="s">
        <v>140</v>
      </c>
      <c r="CF398" t="s">
        <v>117</v>
      </c>
      <c r="CG398" s="4">
        <v>96950</v>
      </c>
      <c r="CH398" s="3">
        <v>7.45</v>
      </c>
      <c r="CI398" s="3">
        <v>7.45</v>
      </c>
      <c r="CJ398" s="3">
        <v>11.18</v>
      </c>
      <c r="CK398" s="3">
        <v>11.18</v>
      </c>
      <c r="CL398" t="s">
        <v>131</v>
      </c>
      <c r="CM398" t="s">
        <v>1455</v>
      </c>
      <c r="CN398" t="s">
        <v>132</v>
      </c>
      <c r="CP398" t="s">
        <v>111</v>
      </c>
      <c r="CQ398" t="s">
        <v>133</v>
      </c>
      <c r="CR398" t="s">
        <v>111</v>
      </c>
      <c r="CS398" t="s">
        <v>133</v>
      </c>
      <c r="CT398" t="s">
        <v>133</v>
      </c>
      <c r="CU398" t="s">
        <v>133</v>
      </c>
      <c r="CV398" t="s">
        <v>134</v>
      </c>
      <c r="CW398" t="s">
        <v>1598</v>
      </c>
      <c r="CX398" s="5">
        <v>16707891106</v>
      </c>
      <c r="CY398" t="s">
        <v>752</v>
      </c>
      <c r="CZ398" t="s">
        <v>247</v>
      </c>
      <c r="DA398" t="s">
        <v>133</v>
      </c>
      <c r="DB398" t="s">
        <v>111</v>
      </c>
    </row>
    <row r="399" spans="1:111" ht="15" customHeight="1" x14ac:dyDescent="0.35">
      <c r="A399" t="s">
        <v>1024</v>
      </c>
      <c r="B399" t="s">
        <v>137</v>
      </c>
      <c r="C399" s="1">
        <v>44503.916698726855</v>
      </c>
      <c r="D399" s="1">
        <v>44546</v>
      </c>
      <c r="E399" t="s">
        <v>110</v>
      </c>
      <c r="G399" t="s">
        <v>111</v>
      </c>
      <c r="H399" t="s">
        <v>111</v>
      </c>
      <c r="I399" t="s">
        <v>111</v>
      </c>
      <c r="J399" t="s">
        <v>261</v>
      </c>
      <c r="L399" t="s">
        <v>262</v>
      </c>
      <c r="M399" t="s">
        <v>263</v>
      </c>
      <c r="N399" t="s">
        <v>140</v>
      </c>
      <c r="O399" t="s">
        <v>117</v>
      </c>
      <c r="P399" s="4">
        <v>96950</v>
      </c>
      <c r="Q399" t="s">
        <v>118</v>
      </c>
      <c r="R399" t="s">
        <v>140</v>
      </c>
      <c r="S399" s="5">
        <v>16705887746</v>
      </c>
      <c r="T399">
        <v>0</v>
      </c>
      <c r="U399">
        <v>236220</v>
      </c>
      <c r="V399" t="s">
        <v>120</v>
      </c>
      <c r="X399" t="s">
        <v>264</v>
      </c>
      <c r="Y399" t="s">
        <v>265</v>
      </c>
      <c r="AA399" t="s">
        <v>324</v>
      </c>
      <c r="AB399" t="s">
        <v>262</v>
      </c>
      <c r="AC399" t="s">
        <v>263</v>
      </c>
      <c r="AD399" t="s">
        <v>140</v>
      </c>
      <c r="AE399" t="s">
        <v>117</v>
      </c>
      <c r="AF399" s="4">
        <v>96950</v>
      </c>
      <c r="AG399" t="s">
        <v>118</v>
      </c>
      <c r="AH399" t="s">
        <v>140</v>
      </c>
      <c r="AI399" s="5">
        <v>16717777310</v>
      </c>
      <c r="AJ399">
        <v>0</v>
      </c>
      <c r="AK399" t="s">
        <v>268</v>
      </c>
      <c r="BC399" t="str">
        <f>"47-2221.00"</f>
        <v>47-2221.00</v>
      </c>
      <c r="BD399" t="s">
        <v>1025</v>
      </c>
      <c r="BE399" t="s">
        <v>1026</v>
      </c>
      <c r="BF399" t="s">
        <v>1027</v>
      </c>
      <c r="BG399">
        <v>15</v>
      </c>
      <c r="BH399">
        <v>15</v>
      </c>
      <c r="BI399" s="1">
        <v>44515</v>
      </c>
      <c r="BJ399" s="1">
        <v>44834</v>
      </c>
      <c r="BK399" s="1">
        <v>44546</v>
      </c>
      <c r="BL399" s="1">
        <v>44834</v>
      </c>
      <c r="BM399">
        <v>40</v>
      </c>
      <c r="BN399">
        <v>0</v>
      </c>
      <c r="BO399">
        <v>8</v>
      </c>
      <c r="BP399">
        <v>8</v>
      </c>
      <c r="BQ399">
        <v>8</v>
      </c>
      <c r="BR399">
        <v>8</v>
      </c>
      <c r="BS399">
        <v>8</v>
      </c>
      <c r="BT399">
        <v>0</v>
      </c>
      <c r="BU399" t="str">
        <f t="shared" si="13"/>
        <v>8:00 AM</v>
      </c>
      <c r="BV399" t="str">
        <f t="shared" ref="BV399:BV404" si="14">"5:00 PM"</f>
        <v>5:00 PM</v>
      </c>
      <c r="BW399" t="s">
        <v>150</v>
      </c>
      <c r="BX399">
        <v>0</v>
      </c>
      <c r="BY399">
        <v>12</v>
      </c>
      <c r="BZ399" t="s">
        <v>111</v>
      </c>
      <c r="CB399" t="s">
        <v>1028</v>
      </c>
      <c r="CC399" t="s">
        <v>325</v>
      </c>
      <c r="CD399" t="s">
        <v>263</v>
      </c>
      <c r="CE399" t="s">
        <v>140</v>
      </c>
      <c r="CF399" t="s">
        <v>117</v>
      </c>
      <c r="CG399" s="4">
        <v>96950</v>
      </c>
      <c r="CH399" s="3">
        <v>15.63</v>
      </c>
      <c r="CI399" s="3">
        <v>15.63</v>
      </c>
      <c r="CJ399" s="3">
        <v>23.45</v>
      </c>
      <c r="CK399" s="3">
        <v>23.45</v>
      </c>
      <c r="CL399" t="s">
        <v>131</v>
      </c>
      <c r="CN399" t="s">
        <v>132</v>
      </c>
      <c r="CP399" t="s">
        <v>111</v>
      </c>
      <c r="CQ399" t="s">
        <v>133</v>
      </c>
      <c r="CR399" t="s">
        <v>133</v>
      </c>
      <c r="CS399" t="s">
        <v>133</v>
      </c>
      <c r="CT399" t="s">
        <v>134</v>
      </c>
      <c r="CU399" t="s">
        <v>133</v>
      </c>
      <c r="CV399" t="s">
        <v>134</v>
      </c>
      <c r="CW399" t="s">
        <v>408</v>
      </c>
      <c r="CX399" s="5">
        <v>16705887746</v>
      </c>
      <c r="CY399" t="s">
        <v>268</v>
      </c>
      <c r="CZ399" t="s">
        <v>247</v>
      </c>
      <c r="DA399" t="s">
        <v>133</v>
      </c>
      <c r="DB399" t="s">
        <v>111</v>
      </c>
    </row>
    <row r="400" spans="1:111" ht="15" customHeight="1" x14ac:dyDescent="0.35">
      <c r="A400" t="s">
        <v>1150</v>
      </c>
      <c r="B400" t="s">
        <v>137</v>
      </c>
      <c r="C400" s="1">
        <v>44503.920308217595</v>
      </c>
      <c r="D400" s="1">
        <v>44546</v>
      </c>
      <c r="E400" t="s">
        <v>110</v>
      </c>
      <c r="G400" t="s">
        <v>111</v>
      </c>
      <c r="H400" t="s">
        <v>111</v>
      </c>
      <c r="I400" t="s">
        <v>111</v>
      </c>
      <c r="J400" t="s">
        <v>261</v>
      </c>
      <c r="L400" t="s">
        <v>262</v>
      </c>
      <c r="M400" t="s">
        <v>263</v>
      </c>
      <c r="N400" t="s">
        <v>140</v>
      </c>
      <c r="O400" t="s">
        <v>117</v>
      </c>
      <c r="P400" s="4">
        <v>96950</v>
      </c>
      <c r="Q400" t="s">
        <v>118</v>
      </c>
      <c r="R400" t="s">
        <v>140</v>
      </c>
      <c r="S400" s="5">
        <v>16705887746</v>
      </c>
      <c r="T400">
        <v>0</v>
      </c>
      <c r="U400">
        <v>236220</v>
      </c>
      <c r="V400" t="s">
        <v>120</v>
      </c>
      <c r="X400" t="s">
        <v>264</v>
      </c>
      <c r="Y400" t="s">
        <v>265</v>
      </c>
      <c r="AA400" t="s">
        <v>324</v>
      </c>
      <c r="AB400" t="s">
        <v>262</v>
      </c>
      <c r="AC400" t="s">
        <v>263</v>
      </c>
      <c r="AD400" t="s">
        <v>140</v>
      </c>
      <c r="AE400" t="s">
        <v>117</v>
      </c>
      <c r="AF400" s="4">
        <v>96950</v>
      </c>
      <c r="AG400" t="s">
        <v>118</v>
      </c>
      <c r="AH400" t="s">
        <v>140</v>
      </c>
      <c r="AI400" s="5">
        <v>16717777310</v>
      </c>
      <c r="AJ400">
        <v>0</v>
      </c>
      <c r="AK400" t="s">
        <v>268</v>
      </c>
      <c r="BC400" t="str">
        <f>"47-2221.00"</f>
        <v>47-2221.00</v>
      </c>
      <c r="BD400" t="s">
        <v>1025</v>
      </c>
      <c r="BE400" t="s">
        <v>1026</v>
      </c>
      <c r="BF400" t="s">
        <v>1027</v>
      </c>
      <c r="BG400">
        <v>10</v>
      </c>
      <c r="BH400">
        <v>10</v>
      </c>
      <c r="BI400" s="1">
        <v>44515</v>
      </c>
      <c r="BJ400" s="1">
        <v>44834</v>
      </c>
      <c r="BK400" s="1">
        <v>44546</v>
      </c>
      <c r="BL400" s="1">
        <v>44834</v>
      </c>
      <c r="BM400">
        <v>40</v>
      </c>
      <c r="BN400">
        <v>0</v>
      </c>
      <c r="BO400">
        <v>8</v>
      </c>
      <c r="BP400">
        <v>8</v>
      </c>
      <c r="BQ400">
        <v>8</v>
      </c>
      <c r="BR400">
        <v>8</v>
      </c>
      <c r="BS400">
        <v>8</v>
      </c>
      <c r="BT400">
        <v>0</v>
      </c>
      <c r="BU400" t="str">
        <f t="shared" si="13"/>
        <v>8:00 AM</v>
      </c>
      <c r="BV400" t="str">
        <f t="shared" si="14"/>
        <v>5:00 PM</v>
      </c>
      <c r="BW400" t="s">
        <v>150</v>
      </c>
      <c r="BX400">
        <v>0</v>
      </c>
      <c r="BY400">
        <v>12</v>
      </c>
      <c r="BZ400" t="s">
        <v>111</v>
      </c>
      <c r="CB400" t="s">
        <v>1028</v>
      </c>
      <c r="CC400" t="s">
        <v>325</v>
      </c>
      <c r="CD400" t="s">
        <v>263</v>
      </c>
      <c r="CE400" t="s">
        <v>140</v>
      </c>
      <c r="CF400" t="s">
        <v>117</v>
      </c>
      <c r="CG400" s="4">
        <v>96950</v>
      </c>
      <c r="CH400" s="3">
        <v>15.63</v>
      </c>
      <c r="CI400" s="3">
        <v>15.63</v>
      </c>
      <c r="CJ400" s="3">
        <v>23.45</v>
      </c>
      <c r="CK400" s="3">
        <v>23.45</v>
      </c>
      <c r="CL400" t="s">
        <v>131</v>
      </c>
      <c r="CN400" t="s">
        <v>132</v>
      </c>
      <c r="CP400" t="s">
        <v>111</v>
      </c>
      <c r="CQ400" t="s">
        <v>133</v>
      </c>
      <c r="CR400" t="s">
        <v>133</v>
      </c>
      <c r="CS400" t="s">
        <v>133</v>
      </c>
      <c r="CT400" t="s">
        <v>134</v>
      </c>
      <c r="CU400" t="s">
        <v>133</v>
      </c>
      <c r="CV400" t="s">
        <v>134</v>
      </c>
      <c r="CW400" t="s">
        <v>408</v>
      </c>
      <c r="CX400" s="5">
        <v>16705887746</v>
      </c>
      <c r="CY400" t="s">
        <v>268</v>
      </c>
      <c r="CZ400" t="s">
        <v>247</v>
      </c>
      <c r="DA400" t="s">
        <v>133</v>
      </c>
      <c r="DB400" t="s">
        <v>111</v>
      </c>
    </row>
    <row r="401" spans="1:111" ht="15" customHeight="1" x14ac:dyDescent="0.35">
      <c r="A401" t="s">
        <v>2729</v>
      </c>
      <c r="B401" t="s">
        <v>137</v>
      </c>
      <c r="C401" s="1">
        <v>44503.928379513891</v>
      </c>
      <c r="D401" s="1">
        <v>44546</v>
      </c>
      <c r="E401" t="s">
        <v>110</v>
      </c>
      <c r="G401" t="s">
        <v>111</v>
      </c>
      <c r="H401" t="s">
        <v>111</v>
      </c>
      <c r="I401" t="s">
        <v>111</v>
      </c>
      <c r="J401" t="s">
        <v>640</v>
      </c>
      <c r="L401" t="s">
        <v>262</v>
      </c>
      <c r="M401" t="s">
        <v>263</v>
      </c>
      <c r="N401" t="s">
        <v>140</v>
      </c>
      <c r="O401" t="s">
        <v>117</v>
      </c>
      <c r="P401" s="4">
        <v>96950</v>
      </c>
      <c r="Q401" t="s">
        <v>118</v>
      </c>
      <c r="R401" t="s">
        <v>140</v>
      </c>
      <c r="S401" s="5">
        <v>16705887746</v>
      </c>
      <c r="T401">
        <v>0</v>
      </c>
      <c r="U401">
        <v>236220</v>
      </c>
      <c r="V401" t="s">
        <v>120</v>
      </c>
      <c r="X401" t="s">
        <v>264</v>
      </c>
      <c r="Y401" t="s">
        <v>265</v>
      </c>
      <c r="AA401" t="s">
        <v>324</v>
      </c>
      <c r="AB401" t="s">
        <v>262</v>
      </c>
      <c r="AC401" t="s">
        <v>263</v>
      </c>
      <c r="AD401" t="s">
        <v>140</v>
      </c>
      <c r="AE401" t="s">
        <v>117</v>
      </c>
      <c r="AF401" s="4">
        <v>96950</v>
      </c>
      <c r="AG401" t="s">
        <v>118</v>
      </c>
      <c r="AH401" t="s">
        <v>140</v>
      </c>
      <c r="AI401" s="5">
        <v>16717777310</v>
      </c>
      <c r="AJ401">
        <v>0</v>
      </c>
      <c r="AK401" t="s">
        <v>268</v>
      </c>
      <c r="BC401" t="str">
        <f>"47-2111.00"</f>
        <v>47-2111.00</v>
      </c>
      <c r="BD401" t="s">
        <v>1269</v>
      </c>
      <c r="BE401" t="s">
        <v>2730</v>
      </c>
      <c r="BF401" t="s">
        <v>2731</v>
      </c>
      <c r="BG401">
        <v>15</v>
      </c>
      <c r="BH401">
        <v>15</v>
      </c>
      <c r="BI401" s="1">
        <v>44515</v>
      </c>
      <c r="BJ401" s="1">
        <v>44834</v>
      </c>
      <c r="BK401" s="1">
        <v>44546</v>
      </c>
      <c r="BL401" s="1">
        <v>44834</v>
      </c>
      <c r="BM401">
        <v>40</v>
      </c>
      <c r="BN401">
        <v>0</v>
      </c>
      <c r="BO401">
        <v>8</v>
      </c>
      <c r="BP401">
        <v>8</v>
      </c>
      <c r="BQ401">
        <v>8</v>
      </c>
      <c r="BR401">
        <v>8</v>
      </c>
      <c r="BS401">
        <v>8</v>
      </c>
      <c r="BT401">
        <v>0</v>
      </c>
      <c r="BU401" t="str">
        <f t="shared" si="13"/>
        <v>8:00 AM</v>
      </c>
      <c r="BV401" t="str">
        <f t="shared" si="14"/>
        <v>5:00 PM</v>
      </c>
      <c r="BW401" t="s">
        <v>150</v>
      </c>
      <c r="BX401">
        <v>0</v>
      </c>
      <c r="BY401">
        <v>12</v>
      </c>
      <c r="BZ401" t="s">
        <v>111</v>
      </c>
      <c r="CB401" s="2" t="s">
        <v>2732</v>
      </c>
      <c r="CC401" t="s">
        <v>262</v>
      </c>
      <c r="CD401" t="s">
        <v>263</v>
      </c>
      <c r="CE401" t="s">
        <v>140</v>
      </c>
      <c r="CF401" t="s">
        <v>117</v>
      </c>
      <c r="CG401" s="4">
        <v>96950</v>
      </c>
      <c r="CH401" s="3">
        <v>11.35</v>
      </c>
      <c r="CI401" s="3">
        <v>11.35</v>
      </c>
      <c r="CJ401" s="3">
        <v>17.03</v>
      </c>
      <c r="CK401" s="3">
        <v>17.03</v>
      </c>
      <c r="CL401" t="s">
        <v>131</v>
      </c>
      <c r="CN401" t="s">
        <v>132</v>
      </c>
      <c r="CP401" t="s">
        <v>111</v>
      </c>
      <c r="CQ401" t="s">
        <v>133</v>
      </c>
      <c r="CR401" t="s">
        <v>133</v>
      </c>
      <c r="CS401" t="s">
        <v>133</v>
      </c>
      <c r="CT401" t="s">
        <v>134</v>
      </c>
      <c r="CU401" t="s">
        <v>133</v>
      </c>
      <c r="CV401" t="s">
        <v>134</v>
      </c>
      <c r="CW401" t="s">
        <v>408</v>
      </c>
      <c r="CX401" s="5">
        <v>16705887746</v>
      </c>
      <c r="CY401" t="s">
        <v>268</v>
      </c>
      <c r="CZ401" t="s">
        <v>247</v>
      </c>
      <c r="DA401" t="s">
        <v>133</v>
      </c>
      <c r="DB401" t="s">
        <v>111</v>
      </c>
    </row>
    <row r="402" spans="1:111" ht="15" customHeight="1" x14ac:dyDescent="0.35">
      <c r="A402" t="s">
        <v>2504</v>
      </c>
      <c r="B402" t="s">
        <v>137</v>
      </c>
      <c r="C402" s="1">
        <v>44503.964088425928</v>
      </c>
      <c r="D402" s="1">
        <v>44546</v>
      </c>
      <c r="E402" t="s">
        <v>110</v>
      </c>
      <c r="G402" t="s">
        <v>111</v>
      </c>
      <c r="H402" t="s">
        <v>111</v>
      </c>
      <c r="I402" t="s">
        <v>111</v>
      </c>
      <c r="J402" t="s">
        <v>261</v>
      </c>
      <c r="L402" t="s">
        <v>262</v>
      </c>
      <c r="M402" t="s">
        <v>263</v>
      </c>
      <c r="N402" t="s">
        <v>140</v>
      </c>
      <c r="O402" t="s">
        <v>117</v>
      </c>
      <c r="P402" s="4">
        <v>96950</v>
      </c>
      <c r="Q402" t="s">
        <v>118</v>
      </c>
      <c r="R402" t="s">
        <v>140</v>
      </c>
      <c r="S402" s="5">
        <v>16705887746</v>
      </c>
      <c r="T402">
        <v>0</v>
      </c>
      <c r="U402">
        <v>236220</v>
      </c>
      <c r="V402" t="s">
        <v>120</v>
      </c>
      <c r="X402" t="s">
        <v>264</v>
      </c>
      <c r="Y402" t="s">
        <v>265</v>
      </c>
      <c r="AA402" t="s">
        <v>324</v>
      </c>
      <c r="AB402" t="s">
        <v>262</v>
      </c>
      <c r="AC402" t="s">
        <v>263</v>
      </c>
      <c r="AD402" t="s">
        <v>140</v>
      </c>
      <c r="AE402" t="s">
        <v>117</v>
      </c>
      <c r="AF402" s="4">
        <v>96950</v>
      </c>
      <c r="AG402" t="s">
        <v>118</v>
      </c>
      <c r="AH402" t="s">
        <v>140</v>
      </c>
      <c r="AI402" s="5">
        <v>16717777310</v>
      </c>
      <c r="AJ402">
        <v>0</v>
      </c>
      <c r="AK402" t="s">
        <v>268</v>
      </c>
      <c r="BC402" t="str">
        <f>"47-1011.00"</f>
        <v>47-1011.00</v>
      </c>
      <c r="BD402" t="s">
        <v>1177</v>
      </c>
      <c r="BE402" t="s">
        <v>1178</v>
      </c>
      <c r="BF402" t="s">
        <v>1179</v>
      </c>
      <c r="BG402">
        <v>10</v>
      </c>
      <c r="BH402">
        <v>10</v>
      </c>
      <c r="BI402" s="1">
        <v>44515</v>
      </c>
      <c r="BJ402" s="1">
        <v>44834</v>
      </c>
      <c r="BK402" s="1">
        <v>44546</v>
      </c>
      <c r="BL402" s="1">
        <v>44834</v>
      </c>
      <c r="BM402">
        <v>40</v>
      </c>
      <c r="BN402">
        <v>0</v>
      </c>
      <c r="BO402">
        <v>8</v>
      </c>
      <c r="BP402">
        <v>8</v>
      </c>
      <c r="BQ402">
        <v>8</v>
      </c>
      <c r="BR402">
        <v>8</v>
      </c>
      <c r="BS402">
        <v>8</v>
      </c>
      <c r="BT402">
        <v>0</v>
      </c>
      <c r="BU402" t="str">
        <f t="shared" si="13"/>
        <v>8:00 AM</v>
      </c>
      <c r="BV402" t="str">
        <f t="shared" si="14"/>
        <v>5:00 PM</v>
      </c>
      <c r="BW402" t="s">
        <v>129</v>
      </c>
      <c r="BX402">
        <v>0</v>
      </c>
      <c r="BY402">
        <v>24</v>
      </c>
      <c r="BZ402" t="s">
        <v>133</v>
      </c>
      <c r="CA402">
        <v>50</v>
      </c>
      <c r="CB402" s="2" t="s">
        <v>2505</v>
      </c>
      <c r="CC402" t="s">
        <v>325</v>
      </c>
      <c r="CD402" t="s">
        <v>263</v>
      </c>
      <c r="CE402" t="s">
        <v>140</v>
      </c>
      <c r="CF402" t="s">
        <v>117</v>
      </c>
      <c r="CG402" s="4">
        <v>96950</v>
      </c>
      <c r="CH402" s="3">
        <v>21.86</v>
      </c>
      <c r="CI402" s="3">
        <v>21.86</v>
      </c>
      <c r="CJ402" s="3">
        <v>32.79</v>
      </c>
      <c r="CK402" s="3">
        <v>32.79</v>
      </c>
      <c r="CL402" t="s">
        <v>131</v>
      </c>
      <c r="CN402" t="s">
        <v>132</v>
      </c>
      <c r="CP402" t="s">
        <v>111</v>
      </c>
      <c r="CQ402" t="s">
        <v>133</v>
      </c>
      <c r="CR402" t="s">
        <v>133</v>
      </c>
      <c r="CS402" t="s">
        <v>133</v>
      </c>
      <c r="CT402" t="s">
        <v>134</v>
      </c>
      <c r="CU402" t="s">
        <v>133</v>
      </c>
      <c r="CV402" t="s">
        <v>134</v>
      </c>
      <c r="CW402" t="s">
        <v>1068</v>
      </c>
      <c r="CX402" s="5">
        <v>16705887746</v>
      </c>
      <c r="CY402" t="s">
        <v>268</v>
      </c>
      <c r="CZ402" t="s">
        <v>247</v>
      </c>
      <c r="DA402" t="s">
        <v>133</v>
      </c>
      <c r="DB402" t="s">
        <v>111</v>
      </c>
    </row>
    <row r="403" spans="1:111" ht="15" customHeight="1" x14ac:dyDescent="0.35">
      <c r="A403" t="s">
        <v>3687</v>
      </c>
      <c r="B403" t="s">
        <v>137</v>
      </c>
      <c r="C403" s="1">
        <v>44504.305648842594</v>
      </c>
      <c r="D403" s="1">
        <v>44546</v>
      </c>
      <c r="E403" t="s">
        <v>110</v>
      </c>
      <c r="G403" t="s">
        <v>111</v>
      </c>
      <c r="H403" t="s">
        <v>111</v>
      </c>
      <c r="I403" t="s">
        <v>111</v>
      </c>
      <c r="J403" t="s">
        <v>261</v>
      </c>
      <c r="L403" t="s">
        <v>262</v>
      </c>
      <c r="M403" t="s">
        <v>263</v>
      </c>
      <c r="N403" t="s">
        <v>140</v>
      </c>
      <c r="O403" t="s">
        <v>117</v>
      </c>
      <c r="P403" s="4">
        <v>96950</v>
      </c>
      <c r="Q403" t="s">
        <v>118</v>
      </c>
      <c r="R403" t="s">
        <v>140</v>
      </c>
      <c r="S403" s="5">
        <v>16705887746</v>
      </c>
      <c r="T403">
        <v>0</v>
      </c>
      <c r="U403">
        <v>236220</v>
      </c>
      <c r="V403" t="s">
        <v>120</v>
      </c>
      <c r="X403" t="s">
        <v>264</v>
      </c>
      <c r="Y403" t="s">
        <v>265</v>
      </c>
      <c r="AA403" t="s">
        <v>266</v>
      </c>
      <c r="AB403" t="s">
        <v>262</v>
      </c>
      <c r="AC403" t="s">
        <v>267</v>
      </c>
      <c r="AD403" t="s">
        <v>140</v>
      </c>
      <c r="AE403" t="s">
        <v>117</v>
      </c>
      <c r="AF403" s="4">
        <v>96950</v>
      </c>
      <c r="AG403" t="s">
        <v>118</v>
      </c>
      <c r="AH403" t="s">
        <v>140</v>
      </c>
      <c r="AI403" s="5">
        <v>16717773710</v>
      </c>
      <c r="AK403" t="s">
        <v>268</v>
      </c>
      <c r="BC403" t="str">
        <f>"47-2221.00"</f>
        <v>47-2221.00</v>
      </c>
      <c r="BD403" t="s">
        <v>1025</v>
      </c>
      <c r="BE403" t="s">
        <v>270</v>
      </c>
      <c r="BF403" t="s">
        <v>271</v>
      </c>
      <c r="BG403">
        <v>15</v>
      </c>
      <c r="BH403">
        <v>15</v>
      </c>
      <c r="BI403" s="1">
        <v>44515</v>
      </c>
      <c r="BJ403" s="1">
        <v>44834</v>
      </c>
      <c r="BK403" s="1">
        <v>44546</v>
      </c>
      <c r="BL403" s="1">
        <v>44834</v>
      </c>
      <c r="BM403">
        <v>40</v>
      </c>
      <c r="BN403">
        <v>0</v>
      </c>
      <c r="BO403">
        <v>8</v>
      </c>
      <c r="BP403">
        <v>8</v>
      </c>
      <c r="BQ403">
        <v>8</v>
      </c>
      <c r="BR403">
        <v>8</v>
      </c>
      <c r="BS403">
        <v>8</v>
      </c>
      <c r="BT403">
        <v>0</v>
      </c>
      <c r="BU403" t="str">
        <f t="shared" si="13"/>
        <v>8:00 AM</v>
      </c>
      <c r="BV403" t="str">
        <f t="shared" si="14"/>
        <v>5:00 PM</v>
      </c>
      <c r="BW403" t="s">
        <v>150</v>
      </c>
      <c r="BX403">
        <v>0</v>
      </c>
      <c r="BY403">
        <v>12</v>
      </c>
      <c r="BZ403" t="s">
        <v>111</v>
      </c>
      <c r="CB403" t="s">
        <v>272</v>
      </c>
      <c r="CC403" t="s">
        <v>262</v>
      </c>
      <c r="CD403" t="s">
        <v>267</v>
      </c>
      <c r="CE403" t="s">
        <v>140</v>
      </c>
      <c r="CF403" t="s">
        <v>117</v>
      </c>
      <c r="CG403" s="4">
        <v>96950</v>
      </c>
      <c r="CH403" s="3">
        <v>15.63</v>
      </c>
      <c r="CI403" s="3">
        <v>15.63</v>
      </c>
      <c r="CJ403" s="3">
        <v>23.45</v>
      </c>
      <c r="CK403" s="3">
        <v>23.45</v>
      </c>
      <c r="CL403" t="s">
        <v>131</v>
      </c>
      <c r="CN403" t="s">
        <v>132</v>
      </c>
      <c r="CP403" t="s">
        <v>111</v>
      </c>
      <c r="CQ403" t="s">
        <v>133</v>
      </c>
      <c r="CR403" t="s">
        <v>133</v>
      </c>
      <c r="CS403" t="s">
        <v>133</v>
      </c>
      <c r="CT403" t="s">
        <v>134</v>
      </c>
      <c r="CU403" t="s">
        <v>133</v>
      </c>
      <c r="CV403" t="s">
        <v>134</v>
      </c>
      <c r="CW403" t="s">
        <v>1068</v>
      </c>
      <c r="CX403" s="5">
        <v>16705887746</v>
      </c>
      <c r="CY403" t="s">
        <v>268</v>
      </c>
      <c r="CZ403" t="s">
        <v>247</v>
      </c>
      <c r="DA403" t="s">
        <v>133</v>
      </c>
      <c r="DB403" t="s">
        <v>111</v>
      </c>
    </row>
    <row r="404" spans="1:111" ht="15" customHeight="1" x14ac:dyDescent="0.35">
      <c r="A404" t="s">
        <v>2207</v>
      </c>
      <c r="B404" t="s">
        <v>137</v>
      </c>
      <c r="C404" s="1">
        <v>44504.308489351853</v>
      </c>
      <c r="D404" s="1">
        <v>44546</v>
      </c>
      <c r="E404" t="s">
        <v>110</v>
      </c>
      <c r="G404" t="s">
        <v>111</v>
      </c>
      <c r="H404" t="s">
        <v>111</v>
      </c>
      <c r="I404" t="s">
        <v>111</v>
      </c>
      <c r="J404" t="s">
        <v>261</v>
      </c>
      <c r="L404" t="s">
        <v>262</v>
      </c>
      <c r="M404" t="s">
        <v>263</v>
      </c>
      <c r="N404" t="s">
        <v>140</v>
      </c>
      <c r="O404" t="s">
        <v>117</v>
      </c>
      <c r="P404" s="4">
        <v>96950</v>
      </c>
      <c r="Q404" t="s">
        <v>118</v>
      </c>
      <c r="R404" t="s">
        <v>140</v>
      </c>
      <c r="S404" s="5">
        <v>16705887746</v>
      </c>
      <c r="T404">
        <v>0</v>
      </c>
      <c r="U404">
        <v>236220</v>
      </c>
      <c r="V404" t="s">
        <v>120</v>
      </c>
      <c r="X404" t="s">
        <v>264</v>
      </c>
      <c r="Y404" t="s">
        <v>265</v>
      </c>
      <c r="AA404" t="s">
        <v>266</v>
      </c>
      <c r="AB404" t="s">
        <v>262</v>
      </c>
      <c r="AC404" t="s">
        <v>267</v>
      </c>
      <c r="AD404" t="s">
        <v>140</v>
      </c>
      <c r="AE404" t="s">
        <v>117</v>
      </c>
      <c r="AF404" s="4">
        <v>96950</v>
      </c>
      <c r="AG404" t="s">
        <v>118</v>
      </c>
      <c r="AH404" t="s">
        <v>140</v>
      </c>
      <c r="AI404" s="5">
        <v>16717773710</v>
      </c>
      <c r="AK404" t="s">
        <v>268</v>
      </c>
      <c r="BC404" t="str">
        <f>"47-2221.00"</f>
        <v>47-2221.00</v>
      </c>
      <c r="BD404" t="s">
        <v>1025</v>
      </c>
      <c r="BE404" t="s">
        <v>270</v>
      </c>
      <c r="BF404" t="s">
        <v>271</v>
      </c>
      <c r="BG404">
        <v>15</v>
      </c>
      <c r="BH404">
        <v>15</v>
      </c>
      <c r="BI404" s="1">
        <v>44515</v>
      </c>
      <c r="BJ404" s="1">
        <v>44834</v>
      </c>
      <c r="BK404" s="1">
        <v>44546</v>
      </c>
      <c r="BL404" s="1">
        <v>44834</v>
      </c>
      <c r="BM404">
        <v>40</v>
      </c>
      <c r="BN404">
        <v>0</v>
      </c>
      <c r="BO404">
        <v>8</v>
      </c>
      <c r="BP404">
        <v>8</v>
      </c>
      <c r="BQ404">
        <v>8</v>
      </c>
      <c r="BR404">
        <v>8</v>
      </c>
      <c r="BS404">
        <v>8</v>
      </c>
      <c r="BT404">
        <v>0</v>
      </c>
      <c r="BU404" t="str">
        <f t="shared" si="13"/>
        <v>8:00 AM</v>
      </c>
      <c r="BV404" t="str">
        <f t="shared" si="14"/>
        <v>5:00 PM</v>
      </c>
      <c r="BW404" t="s">
        <v>150</v>
      </c>
      <c r="BX404">
        <v>0</v>
      </c>
      <c r="BY404">
        <v>12</v>
      </c>
      <c r="BZ404" t="s">
        <v>111</v>
      </c>
      <c r="CB404" t="s">
        <v>272</v>
      </c>
      <c r="CC404" t="s">
        <v>262</v>
      </c>
      <c r="CD404" t="s">
        <v>267</v>
      </c>
      <c r="CE404" t="s">
        <v>140</v>
      </c>
      <c r="CF404" t="s">
        <v>117</v>
      </c>
      <c r="CG404" s="4">
        <v>96950</v>
      </c>
      <c r="CH404" s="3">
        <v>15.63</v>
      </c>
      <c r="CI404" s="3">
        <v>15.63</v>
      </c>
      <c r="CJ404" s="3">
        <v>23.45</v>
      </c>
      <c r="CK404" s="3">
        <v>23.45</v>
      </c>
      <c r="CL404" t="s">
        <v>131</v>
      </c>
      <c r="CN404" t="s">
        <v>132</v>
      </c>
      <c r="CP404" t="s">
        <v>111</v>
      </c>
      <c r="CQ404" t="s">
        <v>133</v>
      </c>
      <c r="CR404" t="s">
        <v>133</v>
      </c>
      <c r="CS404" t="s">
        <v>133</v>
      </c>
      <c r="CT404" t="s">
        <v>134</v>
      </c>
      <c r="CU404" t="s">
        <v>133</v>
      </c>
      <c r="CV404" t="s">
        <v>134</v>
      </c>
      <c r="CW404" t="s">
        <v>1068</v>
      </c>
      <c r="CX404" s="5">
        <v>16705887746</v>
      </c>
      <c r="CY404" t="s">
        <v>268</v>
      </c>
      <c r="CZ404" t="s">
        <v>247</v>
      </c>
      <c r="DA404" t="s">
        <v>133</v>
      </c>
      <c r="DB404" t="s">
        <v>111</v>
      </c>
    </row>
    <row r="405" spans="1:111" ht="15" customHeight="1" x14ac:dyDescent="0.35">
      <c r="A405" t="s">
        <v>2997</v>
      </c>
      <c r="B405" t="s">
        <v>159</v>
      </c>
      <c r="C405" s="1">
        <v>44528.813607060183</v>
      </c>
      <c r="D405" s="1">
        <v>44546</v>
      </c>
      <c r="E405" t="s">
        <v>110</v>
      </c>
      <c r="G405" t="s">
        <v>111</v>
      </c>
      <c r="H405" t="s">
        <v>111</v>
      </c>
      <c r="I405" t="s">
        <v>111</v>
      </c>
      <c r="J405" t="s">
        <v>746</v>
      </c>
      <c r="L405" t="s">
        <v>2018</v>
      </c>
      <c r="M405" t="s">
        <v>747</v>
      </c>
      <c r="N405" t="s">
        <v>140</v>
      </c>
      <c r="O405" t="s">
        <v>117</v>
      </c>
      <c r="P405" s="4">
        <v>96950</v>
      </c>
      <c r="Q405" t="s">
        <v>118</v>
      </c>
      <c r="R405" t="s">
        <v>382</v>
      </c>
      <c r="S405" s="5">
        <v>16707891106</v>
      </c>
      <c r="U405">
        <v>56132</v>
      </c>
      <c r="V405" t="s">
        <v>120</v>
      </c>
      <c r="X405" t="s">
        <v>748</v>
      </c>
      <c r="Y405" t="s">
        <v>749</v>
      </c>
      <c r="Z405" t="s">
        <v>750</v>
      </c>
      <c r="AA405" t="s">
        <v>751</v>
      </c>
      <c r="AB405" t="s">
        <v>2018</v>
      </c>
      <c r="AC405" t="s">
        <v>747</v>
      </c>
      <c r="AD405" t="s">
        <v>140</v>
      </c>
      <c r="AE405" t="s">
        <v>117</v>
      </c>
      <c r="AF405" s="4">
        <v>96950</v>
      </c>
      <c r="AG405" t="s">
        <v>118</v>
      </c>
      <c r="AH405" t="s">
        <v>382</v>
      </c>
      <c r="AI405" s="5">
        <v>16707891106</v>
      </c>
      <c r="AK405" t="s">
        <v>752</v>
      </c>
      <c r="BC405" t="str">
        <f>"49-9071.00"</f>
        <v>49-9071.00</v>
      </c>
      <c r="BD405" t="s">
        <v>147</v>
      </c>
      <c r="BE405" t="s">
        <v>2019</v>
      </c>
      <c r="BF405" t="s">
        <v>149</v>
      </c>
      <c r="BG405">
        <v>20</v>
      </c>
      <c r="BI405" s="1">
        <v>44621</v>
      </c>
      <c r="BJ405" s="1">
        <v>44985</v>
      </c>
      <c r="BM405">
        <v>35</v>
      </c>
      <c r="BN405">
        <v>0</v>
      </c>
      <c r="BO405">
        <v>7</v>
      </c>
      <c r="BP405">
        <v>7</v>
      </c>
      <c r="BQ405">
        <v>7</v>
      </c>
      <c r="BR405">
        <v>7</v>
      </c>
      <c r="BS405">
        <v>7</v>
      </c>
      <c r="BT405">
        <v>0</v>
      </c>
      <c r="BU405" t="str">
        <f t="shared" si="13"/>
        <v>8:00 AM</v>
      </c>
      <c r="BV405" t="str">
        <f>"4:30 PM"</f>
        <v>4:30 PM</v>
      </c>
      <c r="BW405" t="s">
        <v>150</v>
      </c>
      <c r="BX405">
        <v>0</v>
      </c>
      <c r="BY405">
        <v>12</v>
      </c>
      <c r="BZ405" t="s">
        <v>111</v>
      </c>
      <c r="CB405" s="2" t="s">
        <v>2020</v>
      </c>
      <c r="CC405" t="s">
        <v>2018</v>
      </c>
      <c r="CD405" t="s">
        <v>747</v>
      </c>
      <c r="CE405" t="s">
        <v>140</v>
      </c>
      <c r="CF405" t="s">
        <v>117</v>
      </c>
      <c r="CG405" s="4">
        <v>96950</v>
      </c>
      <c r="CH405" s="3">
        <v>8.7100000000000009</v>
      </c>
      <c r="CI405" s="3">
        <v>8.7100000000000009</v>
      </c>
      <c r="CJ405" s="3">
        <v>13.07</v>
      </c>
      <c r="CK405" s="3">
        <v>13.07</v>
      </c>
      <c r="CL405" t="s">
        <v>131</v>
      </c>
      <c r="CM405" t="s">
        <v>1455</v>
      </c>
      <c r="CN405" t="s">
        <v>132</v>
      </c>
      <c r="CP405" t="s">
        <v>111</v>
      </c>
      <c r="CQ405" t="s">
        <v>133</v>
      </c>
      <c r="CR405" t="s">
        <v>111</v>
      </c>
      <c r="CS405" t="s">
        <v>133</v>
      </c>
      <c r="CT405" t="s">
        <v>133</v>
      </c>
      <c r="CU405" t="s">
        <v>133</v>
      </c>
      <c r="CV405" t="s">
        <v>134</v>
      </c>
      <c r="CW405" t="s">
        <v>2998</v>
      </c>
      <c r="CX405" s="5">
        <v>16707891106</v>
      </c>
      <c r="CY405" t="s">
        <v>752</v>
      </c>
      <c r="CZ405" t="s">
        <v>247</v>
      </c>
      <c r="DA405" t="s">
        <v>133</v>
      </c>
      <c r="DB405" t="s">
        <v>111</v>
      </c>
    </row>
    <row r="406" spans="1:111" ht="15" customHeight="1" x14ac:dyDescent="0.35">
      <c r="A406" t="s">
        <v>3007</v>
      </c>
      <c r="B406" t="s">
        <v>159</v>
      </c>
      <c r="C406" s="1">
        <v>44529.023293055558</v>
      </c>
      <c r="D406" s="1">
        <v>44546</v>
      </c>
      <c r="E406" t="s">
        <v>110</v>
      </c>
      <c r="G406" t="s">
        <v>111</v>
      </c>
      <c r="H406" t="s">
        <v>111</v>
      </c>
      <c r="I406" t="s">
        <v>111</v>
      </c>
      <c r="J406" t="s">
        <v>644</v>
      </c>
      <c r="L406" t="s">
        <v>645</v>
      </c>
      <c r="N406" t="s">
        <v>115</v>
      </c>
      <c r="O406" t="s">
        <v>117</v>
      </c>
      <c r="P406" s="4">
        <v>96950</v>
      </c>
      <c r="Q406" t="s">
        <v>118</v>
      </c>
      <c r="S406" s="5">
        <v>16702343926</v>
      </c>
      <c r="T406">
        <v>103</v>
      </c>
      <c r="U406">
        <v>6215</v>
      </c>
      <c r="V406" t="s">
        <v>120</v>
      </c>
      <c r="X406" t="s">
        <v>646</v>
      </c>
      <c r="Y406" t="s">
        <v>647</v>
      </c>
      <c r="Z406" t="s">
        <v>648</v>
      </c>
      <c r="AA406" t="s">
        <v>649</v>
      </c>
      <c r="AB406" t="s">
        <v>645</v>
      </c>
      <c r="AD406" t="s">
        <v>115</v>
      </c>
      <c r="AE406" t="s">
        <v>117</v>
      </c>
      <c r="AF406" s="4">
        <v>96950</v>
      </c>
      <c r="AG406" t="s">
        <v>118</v>
      </c>
      <c r="AH406" t="s">
        <v>382</v>
      </c>
      <c r="AI406" s="5">
        <v>16702343926</v>
      </c>
      <c r="AJ406">
        <v>103</v>
      </c>
      <c r="AK406" t="s">
        <v>650</v>
      </c>
      <c r="BC406" t="str">
        <f>"31-1014.00"</f>
        <v>31-1014.00</v>
      </c>
      <c r="BD406" t="s">
        <v>651</v>
      </c>
      <c r="BE406" t="s">
        <v>652</v>
      </c>
      <c r="BF406" t="s">
        <v>653</v>
      </c>
      <c r="BG406">
        <v>1</v>
      </c>
      <c r="BI406" s="1">
        <v>44593</v>
      </c>
      <c r="BJ406" s="1">
        <v>44957</v>
      </c>
      <c r="BM406">
        <v>40</v>
      </c>
      <c r="BN406">
        <v>0</v>
      </c>
      <c r="BO406">
        <v>8</v>
      </c>
      <c r="BP406">
        <v>8</v>
      </c>
      <c r="BQ406">
        <v>8</v>
      </c>
      <c r="BR406">
        <v>8</v>
      </c>
      <c r="BS406">
        <v>8</v>
      </c>
      <c r="BT406">
        <v>0</v>
      </c>
      <c r="BU406" t="str">
        <f t="shared" si="13"/>
        <v>8:00 AM</v>
      </c>
      <c r="BV406" t="str">
        <f>"5:00 PM"</f>
        <v>5:00 PM</v>
      </c>
      <c r="BW406" t="s">
        <v>129</v>
      </c>
      <c r="BX406">
        <v>0</v>
      </c>
      <c r="BY406">
        <v>24</v>
      </c>
      <c r="BZ406" t="s">
        <v>111</v>
      </c>
      <c r="CB406" t="s">
        <v>654</v>
      </c>
      <c r="CC406" t="s">
        <v>655</v>
      </c>
      <c r="CE406" t="s">
        <v>656</v>
      </c>
      <c r="CF406" t="s">
        <v>117</v>
      </c>
      <c r="CG406" s="4">
        <v>96950</v>
      </c>
      <c r="CH406" s="3">
        <v>13.59</v>
      </c>
      <c r="CI406" s="3">
        <v>13.59</v>
      </c>
      <c r="CJ406" s="3">
        <v>20.38</v>
      </c>
      <c r="CK406" s="3">
        <v>20.38</v>
      </c>
      <c r="CL406" t="s">
        <v>131</v>
      </c>
      <c r="CN406" t="s">
        <v>132</v>
      </c>
      <c r="CP406" t="s">
        <v>111</v>
      </c>
      <c r="CQ406" t="s">
        <v>133</v>
      </c>
      <c r="CR406" t="s">
        <v>111</v>
      </c>
      <c r="CS406" t="s">
        <v>133</v>
      </c>
      <c r="CT406" t="s">
        <v>134</v>
      </c>
      <c r="CU406" t="s">
        <v>133</v>
      </c>
      <c r="CV406" t="s">
        <v>134</v>
      </c>
      <c r="CW406" t="s">
        <v>657</v>
      </c>
      <c r="CX406" s="5">
        <v>16702343926</v>
      </c>
      <c r="CY406" t="s">
        <v>650</v>
      </c>
      <c r="CZ406" t="s">
        <v>259</v>
      </c>
      <c r="DA406" t="s">
        <v>133</v>
      </c>
      <c r="DB406" t="s">
        <v>111</v>
      </c>
    </row>
    <row r="407" spans="1:111" ht="15" customHeight="1" x14ac:dyDescent="0.35">
      <c r="A407" t="s">
        <v>1069</v>
      </c>
      <c r="B407" t="s">
        <v>109</v>
      </c>
      <c r="C407" s="1">
        <v>44505.092160532404</v>
      </c>
      <c r="D407" s="1">
        <v>44546</v>
      </c>
      <c r="E407" t="s">
        <v>110</v>
      </c>
      <c r="G407" t="s">
        <v>111</v>
      </c>
      <c r="H407" t="s">
        <v>111</v>
      </c>
      <c r="I407" t="s">
        <v>111</v>
      </c>
      <c r="J407" t="s">
        <v>1070</v>
      </c>
      <c r="K407" t="s">
        <v>1071</v>
      </c>
      <c r="L407" t="s">
        <v>1072</v>
      </c>
      <c r="M407" t="s">
        <v>1073</v>
      </c>
      <c r="N407" t="s">
        <v>140</v>
      </c>
      <c r="O407" t="s">
        <v>117</v>
      </c>
      <c r="P407" s="4">
        <v>96950</v>
      </c>
      <c r="Q407" t="s">
        <v>118</v>
      </c>
      <c r="S407" s="5">
        <v>16702344530</v>
      </c>
      <c r="U407">
        <v>812199</v>
      </c>
      <c r="V407" t="s">
        <v>120</v>
      </c>
      <c r="X407" t="s">
        <v>1074</v>
      </c>
      <c r="Y407" t="s">
        <v>1075</v>
      </c>
      <c r="Z407" t="s">
        <v>1076</v>
      </c>
      <c r="AA407" t="s">
        <v>459</v>
      </c>
      <c r="AB407" t="s">
        <v>1072</v>
      </c>
      <c r="AC407" t="s">
        <v>1077</v>
      </c>
      <c r="AD407" t="s">
        <v>140</v>
      </c>
      <c r="AE407" t="s">
        <v>117</v>
      </c>
      <c r="AF407" s="4">
        <v>96950</v>
      </c>
      <c r="AG407" t="s">
        <v>118</v>
      </c>
      <c r="AI407" s="5">
        <v>16702342783</v>
      </c>
      <c r="AK407" t="s">
        <v>1078</v>
      </c>
      <c r="AL407" t="s">
        <v>962</v>
      </c>
      <c r="AM407" t="s">
        <v>1079</v>
      </c>
      <c r="AN407" t="s">
        <v>1080</v>
      </c>
      <c r="AO407" t="s">
        <v>1064</v>
      </c>
      <c r="AP407" t="s">
        <v>1081</v>
      </c>
      <c r="AQ407" t="s">
        <v>1082</v>
      </c>
      <c r="AR407" t="s">
        <v>140</v>
      </c>
      <c r="AS407" t="s">
        <v>117</v>
      </c>
      <c r="AT407" s="4">
        <v>96950</v>
      </c>
      <c r="AU407" t="s">
        <v>118</v>
      </c>
      <c r="AW407" s="5">
        <v>16702330081</v>
      </c>
      <c r="AY407" t="s">
        <v>1083</v>
      </c>
      <c r="AZ407" t="s">
        <v>1084</v>
      </c>
      <c r="BA407" t="s">
        <v>117</v>
      </c>
      <c r="BB407" t="s">
        <v>969</v>
      </c>
      <c r="BC407" t="str">
        <f>"31-9011.00"</f>
        <v>31-9011.00</v>
      </c>
      <c r="BD407" t="s">
        <v>425</v>
      </c>
      <c r="BE407" t="s">
        <v>1085</v>
      </c>
      <c r="BF407" t="s">
        <v>1086</v>
      </c>
      <c r="BG407">
        <v>3</v>
      </c>
      <c r="BI407" s="1">
        <v>44562</v>
      </c>
      <c r="BJ407" s="1">
        <v>44926</v>
      </c>
      <c r="BM407">
        <v>40</v>
      </c>
      <c r="BN407">
        <v>0</v>
      </c>
      <c r="BO407">
        <v>0</v>
      </c>
      <c r="BP407">
        <v>8</v>
      </c>
      <c r="BQ407">
        <v>8</v>
      </c>
      <c r="BR407">
        <v>8</v>
      </c>
      <c r="BS407">
        <v>8</v>
      </c>
      <c r="BT407">
        <v>8</v>
      </c>
      <c r="BU407" t="str">
        <f>"9:00 AM"</f>
        <v>9:00 AM</v>
      </c>
      <c r="BV407" t="str">
        <f>"6:00 PM"</f>
        <v>6:00 PM</v>
      </c>
      <c r="BW407" t="s">
        <v>150</v>
      </c>
      <c r="BX407">
        <v>0</v>
      </c>
      <c r="BY407">
        <v>24</v>
      </c>
      <c r="BZ407" t="s">
        <v>111</v>
      </c>
      <c r="CB407" t="e">
        <f>- U.S.  AND FOREIGN WORKERS MUST HAVE A CERTIFICATE IN THE ART OF THAI THERAPEUTIC MASSAGING AND MUSCLE RELAXATION.</f>
        <v>#NAME?</v>
      </c>
      <c r="CC407" t="s">
        <v>1072</v>
      </c>
      <c r="CD407" t="s">
        <v>1087</v>
      </c>
      <c r="CE407" t="s">
        <v>140</v>
      </c>
      <c r="CF407" t="s">
        <v>117</v>
      </c>
      <c r="CG407" s="4">
        <v>96950</v>
      </c>
      <c r="CH407" s="3">
        <v>12.35</v>
      </c>
      <c r="CI407" s="3">
        <v>12.35</v>
      </c>
      <c r="CJ407" s="3">
        <v>0</v>
      </c>
      <c r="CK407" s="3">
        <v>0</v>
      </c>
      <c r="CL407" t="s">
        <v>131</v>
      </c>
      <c r="CM407" t="s">
        <v>134</v>
      </c>
      <c r="CN407" t="s">
        <v>132</v>
      </c>
      <c r="CP407" t="s">
        <v>111</v>
      </c>
      <c r="CQ407" t="s">
        <v>133</v>
      </c>
      <c r="CR407" t="s">
        <v>111</v>
      </c>
      <c r="CS407" t="s">
        <v>111</v>
      </c>
      <c r="CT407" t="s">
        <v>134</v>
      </c>
      <c r="CU407" t="s">
        <v>133</v>
      </c>
      <c r="CV407" t="s">
        <v>133</v>
      </c>
      <c r="CW407" t="s">
        <v>1088</v>
      </c>
      <c r="CX407" s="5">
        <v>16702342783</v>
      </c>
      <c r="CY407" t="s">
        <v>1078</v>
      </c>
      <c r="CZ407" t="s">
        <v>134</v>
      </c>
      <c r="DA407" t="s">
        <v>133</v>
      </c>
      <c r="DB407" t="s">
        <v>111</v>
      </c>
    </row>
    <row r="408" spans="1:111" ht="15" customHeight="1" x14ac:dyDescent="0.35">
      <c r="A408" t="s">
        <v>1808</v>
      </c>
      <c r="B408" t="s">
        <v>137</v>
      </c>
      <c r="C408" s="1">
        <v>44521.98209351852</v>
      </c>
      <c r="D408" s="1">
        <v>44547</v>
      </c>
      <c r="E408" t="s">
        <v>110</v>
      </c>
      <c r="G408" t="s">
        <v>111</v>
      </c>
      <c r="H408" t="s">
        <v>111</v>
      </c>
      <c r="I408" t="s">
        <v>111</v>
      </c>
      <c r="J408" t="s">
        <v>1809</v>
      </c>
      <c r="K408" t="s">
        <v>1810</v>
      </c>
      <c r="L408" t="s">
        <v>1811</v>
      </c>
      <c r="N408" t="s">
        <v>140</v>
      </c>
      <c r="O408" t="s">
        <v>117</v>
      </c>
      <c r="P408" s="4">
        <v>96950</v>
      </c>
      <c r="Q408" t="s">
        <v>118</v>
      </c>
      <c r="S408" s="5">
        <v>16702332288</v>
      </c>
      <c r="U408">
        <v>812112</v>
      </c>
      <c r="V408" t="s">
        <v>120</v>
      </c>
      <c r="X408" t="s">
        <v>535</v>
      </c>
      <c r="Y408" t="s">
        <v>536</v>
      </c>
      <c r="Z408" t="s">
        <v>537</v>
      </c>
      <c r="AA408" t="s">
        <v>606</v>
      </c>
      <c r="AB408" t="s">
        <v>1812</v>
      </c>
      <c r="AC408" t="s">
        <v>543</v>
      </c>
      <c r="AD408" t="s">
        <v>534</v>
      </c>
      <c r="AE408" t="s">
        <v>117</v>
      </c>
      <c r="AF408" s="4">
        <v>96950</v>
      </c>
      <c r="AG408" t="s">
        <v>118</v>
      </c>
      <c r="AI408" s="5">
        <v>16702332288</v>
      </c>
      <c r="AK408" t="s">
        <v>538</v>
      </c>
      <c r="BC408" t="str">
        <f>"49-9071.00"</f>
        <v>49-9071.00</v>
      </c>
      <c r="BD408" t="s">
        <v>147</v>
      </c>
      <c r="BE408" t="s">
        <v>1813</v>
      </c>
      <c r="BF408" t="s">
        <v>1814</v>
      </c>
      <c r="BG408">
        <v>2</v>
      </c>
      <c r="BH408">
        <v>2</v>
      </c>
      <c r="BI408" s="1">
        <v>44522</v>
      </c>
      <c r="BJ408" s="1">
        <v>44886</v>
      </c>
      <c r="BK408" s="1">
        <v>44547</v>
      </c>
      <c r="BL408" s="1">
        <v>44886</v>
      </c>
      <c r="BM408">
        <v>35</v>
      </c>
      <c r="BN408">
        <v>0</v>
      </c>
      <c r="BO408">
        <v>7</v>
      </c>
      <c r="BP408">
        <v>7</v>
      </c>
      <c r="BQ408">
        <v>7</v>
      </c>
      <c r="BR408">
        <v>7</v>
      </c>
      <c r="BS408">
        <v>7</v>
      </c>
      <c r="BT408">
        <v>0</v>
      </c>
      <c r="BU408" t="str">
        <f>"8:00 AM"</f>
        <v>8:00 AM</v>
      </c>
      <c r="BV408" t="str">
        <f>"5:00 PM"</f>
        <v>5:00 PM</v>
      </c>
      <c r="BW408" t="s">
        <v>150</v>
      </c>
      <c r="BX408">
        <v>0</v>
      </c>
      <c r="BY408">
        <v>12</v>
      </c>
      <c r="BZ408" t="s">
        <v>111</v>
      </c>
      <c r="CB408" t="s">
        <v>670</v>
      </c>
      <c r="CC408" t="s">
        <v>1815</v>
      </c>
      <c r="CE408" t="s">
        <v>140</v>
      </c>
      <c r="CF408" t="s">
        <v>117</v>
      </c>
      <c r="CG408" s="4">
        <v>96950</v>
      </c>
      <c r="CH408" s="3">
        <v>8.7200000000000006</v>
      </c>
      <c r="CI408" s="3">
        <v>8.7200000000000006</v>
      </c>
      <c r="CJ408" s="3">
        <v>13.08</v>
      </c>
      <c r="CK408" s="3">
        <v>13.08</v>
      </c>
      <c r="CL408" t="s">
        <v>131</v>
      </c>
      <c r="CM408" t="s">
        <v>542</v>
      </c>
      <c r="CN408" t="s">
        <v>132</v>
      </c>
      <c r="CP408" t="s">
        <v>111</v>
      </c>
      <c r="CQ408" t="s">
        <v>133</v>
      </c>
      <c r="CR408" t="s">
        <v>111</v>
      </c>
      <c r="CS408" t="s">
        <v>133</v>
      </c>
      <c r="CT408" t="s">
        <v>134</v>
      </c>
      <c r="CU408" t="s">
        <v>133</v>
      </c>
      <c r="CV408" t="s">
        <v>134</v>
      </c>
      <c r="CW408" t="s">
        <v>544</v>
      </c>
      <c r="CX408" s="5">
        <v>16702332288</v>
      </c>
      <c r="CY408" t="s">
        <v>538</v>
      </c>
      <c r="CZ408" t="s">
        <v>134</v>
      </c>
      <c r="DA408" t="s">
        <v>133</v>
      </c>
      <c r="DB408" t="s">
        <v>111</v>
      </c>
    </row>
    <row r="409" spans="1:111" ht="15" customHeight="1" x14ac:dyDescent="0.35">
      <c r="A409" t="s">
        <v>3054</v>
      </c>
      <c r="B409" t="s">
        <v>159</v>
      </c>
      <c r="C409" s="1">
        <v>44501.017151851855</v>
      </c>
      <c r="D409" s="1">
        <v>44547</v>
      </c>
      <c r="E409" t="s">
        <v>110</v>
      </c>
      <c r="G409" t="s">
        <v>111</v>
      </c>
      <c r="H409" t="s">
        <v>111</v>
      </c>
      <c r="I409" t="s">
        <v>111</v>
      </c>
      <c r="J409" t="s">
        <v>3055</v>
      </c>
      <c r="K409" t="s">
        <v>3056</v>
      </c>
      <c r="L409" t="s">
        <v>3057</v>
      </c>
      <c r="M409" t="s">
        <v>3058</v>
      </c>
      <c r="N409" t="s">
        <v>115</v>
      </c>
      <c r="O409" t="s">
        <v>117</v>
      </c>
      <c r="P409" s="4">
        <v>96950</v>
      </c>
      <c r="Q409" t="s">
        <v>118</v>
      </c>
      <c r="R409" t="s">
        <v>134</v>
      </c>
      <c r="S409" s="5">
        <v>16702330999</v>
      </c>
      <c r="U409">
        <v>445110</v>
      </c>
      <c r="V409" t="s">
        <v>120</v>
      </c>
      <c r="X409" t="s">
        <v>3059</v>
      </c>
      <c r="Y409" t="s">
        <v>3060</v>
      </c>
      <c r="AA409" t="s">
        <v>606</v>
      </c>
      <c r="AB409" t="s">
        <v>3057</v>
      </c>
      <c r="AC409" t="s">
        <v>3058</v>
      </c>
      <c r="AD409" t="s">
        <v>115</v>
      </c>
      <c r="AE409" t="s">
        <v>117</v>
      </c>
      <c r="AF409" s="4">
        <v>96950</v>
      </c>
      <c r="AG409" t="s">
        <v>118</v>
      </c>
      <c r="AH409" t="s">
        <v>134</v>
      </c>
      <c r="AI409" s="5">
        <v>16702330999</v>
      </c>
      <c r="AK409" t="s">
        <v>3061</v>
      </c>
      <c r="BC409" t="str">
        <f>"41-2031.00"</f>
        <v>41-2031.00</v>
      </c>
      <c r="BD409" t="s">
        <v>1285</v>
      </c>
      <c r="BE409" t="s">
        <v>3062</v>
      </c>
      <c r="BF409" t="s">
        <v>3063</v>
      </c>
      <c r="BG409">
        <v>1</v>
      </c>
      <c r="BI409" s="1">
        <v>44564</v>
      </c>
      <c r="BJ409" s="1">
        <v>44834</v>
      </c>
      <c r="BM409">
        <v>35</v>
      </c>
      <c r="BN409">
        <v>0</v>
      </c>
      <c r="BO409">
        <v>7</v>
      </c>
      <c r="BP409">
        <v>7</v>
      </c>
      <c r="BQ409">
        <v>7</v>
      </c>
      <c r="BR409">
        <v>7</v>
      </c>
      <c r="BS409">
        <v>7</v>
      </c>
      <c r="BT409">
        <v>0</v>
      </c>
      <c r="BU409" t="str">
        <f>"9:00 AM"</f>
        <v>9:00 AM</v>
      </c>
      <c r="BV409" t="str">
        <f>"4:30 PM"</f>
        <v>4:30 PM</v>
      </c>
      <c r="BW409" t="s">
        <v>150</v>
      </c>
      <c r="BX409">
        <v>0</v>
      </c>
      <c r="BY409">
        <v>0</v>
      </c>
      <c r="BZ409" t="s">
        <v>111</v>
      </c>
      <c r="CB409" t="s">
        <v>3064</v>
      </c>
      <c r="CC409" t="s">
        <v>3057</v>
      </c>
      <c r="CD409" t="s">
        <v>3058</v>
      </c>
      <c r="CE409" t="s">
        <v>115</v>
      </c>
      <c r="CF409" t="s">
        <v>117</v>
      </c>
      <c r="CG409" s="4">
        <v>96950</v>
      </c>
      <c r="CH409" s="3">
        <v>8.48</v>
      </c>
      <c r="CI409" s="3">
        <v>8.48</v>
      </c>
      <c r="CJ409" s="3">
        <v>12.72</v>
      </c>
      <c r="CK409" s="3">
        <v>12.72</v>
      </c>
      <c r="CL409" t="s">
        <v>131</v>
      </c>
      <c r="CM409" t="s">
        <v>134</v>
      </c>
      <c r="CN409" t="s">
        <v>132</v>
      </c>
      <c r="CP409" t="s">
        <v>111</v>
      </c>
      <c r="CQ409" t="s">
        <v>133</v>
      </c>
      <c r="CR409" t="s">
        <v>111</v>
      </c>
      <c r="CS409" t="s">
        <v>111</v>
      </c>
      <c r="CT409" t="s">
        <v>134</v>
      </c>
      <c r="CU409" t="s">
        <v>133</v>
      </c>
      <c r="CV409" t="s">
        <v>134</v>
      </c>
      <c r="CW409" t="s">
        <v>3065</v>
      </c>
      <c r="CX409" s="5">
        <v>16702330099</v>
      </c>
      <c r="CY409" t="s">
        <v>3061</v>
      </c>
      <c r="CZ409" t="s">
        <v>134</v>
      </c>
      <c r="DA409" t="s">
        <v>133</v>
      </c>
      <c r="DB409" t="s">
        <v>111</v>
      </c>
    </row>
    <row r="410" spans="1:111" ht="15" customHeight="1" x14ac:dyDescent="0.35">
      <c r="A410" t="s">
        <v>1347</v>
      </c>
      <c r="B410" t="s">
        <v>159</v>
      </c>
      <c r="C410" s="1">
        <v>44514.870360879628</v>
      </c>
      <c r="D410" s="1">
        <v>44547</v>
      </c>
      <c r="E410" t="s">
        <v>199</v>
      </c>
      <c r="F410" s="1">
        <v>44560.791666666664</v>
      </c>
      <c r="G410" t="s">
        <v>111</v>
      </c>
      <c r="H410" t="s">
        <v>111</v>
      </c>
      <c r="I410" t="s">
        <v>111</v>
      </c>
      <c r="J410" t="s">
        <v>1348</v>
      </c>
      <c r="K410" t="s">
        <v>1349</v>
      </c>
      <c r="L410" t="s">
        <v>288</v>
      </c>
      <c r="M410" t="s">
        <v>277</v>
      </c>
      <c r="N410" t="s">
        <v>140</v>
      </c>
      <c r="O410" t="s">
        <v>117</v>
      </c>
      <c r="P410" s="4">
        <v>96950</v>
      </c>
      <c r="Q410" t="s">
        <v>118</v>
      </c>
      <c r="R410" t="s">
        <v>134</v>
      </c>
      <c r="S410" s="5">
        <v>16702333839</v>
      </c>
      <c r="U410">
        <v>236220</v>
      </c>
      <c r="V410" t="s">
        <v>120</v>
      </c>
      <c r="X410" t="s">
        <v>278</v>
      </c>
      <c r="Y410" t="s">
        <v>279</v>
      </c>
      <c r="Z410" t="s">
        <v>280</v>
      </c>
      <c r="AA410" t="s">
        <v>281</v>
      </c>
      <c r="AB410" t="s">
        <v>1350</v>
      </c>
      <c r="AC410" t="s">
        <v>1351</v>
      </c>
      <c r="AD410" t="s">
        <v>140</v>
      </c>
      <c r="AE410" t="s">
        <v>117</v>
      </c>
      <c r="AF410" s="4">
        <v>96950</v>
      </c>
      <c r="AG410" t="s">
        <v>118</v>
      </c>
      <c r="AH410" t="s">
        <v>134</v>
      </c>
      <c r="AI410" s="5">
        <v>16702333839</v>
      </c>
      <c r="AK410" t="s">
        <v>283</v>
      </c>
      <c r="BC410" t="str">
        <f>"49-9071.00"</f>
        <v>49-9071.00</v>
      </c>
      <c r="BD410" t="s">
        <v>147</v>
      </c>
      <c r="BE410" t="s">
        <v>1352</v>
      </c>
      <c r="BF410" t="s">
        <v>1353</v>
      </c>
      <c r="BG410">
        <v>7</v>
      </c>
      <c r="BI410" s="1">
        <v>44562</v>
      </c>
      <c r="BJ410" s="1">
        <v>44926</v>
      </c>
      <c r="BM410">
        <v>35</v>
      </c>
      <c r="BN410">
        <v>0</v>
      </c>
      <c r="BO410">
        <v>7</v>
      </c>
      <c r="BP410">
        <v>7</v>
      </c>
      <c r="BQ410">
        <v>7</v>
      </c>
      <c r="BR410">
        <v>7</v>
      </c>
      <c r="BS410">
        <v>7</v>
      </c>
      <c r="BT410">
        <v>0</v>
      </c>
      <c r="BU410" t="str">
        <f>"8:00 AM"</f>
        <v>8:00 AM</v>
      </c>
      <c r="BV410" t="str">
        <f>"4:00 PM"</f>
        <v>4:00 PM</v>
      </c>
      <c r="BW410" t="s">
        <v>150</v>
      </c>
      <c r="BX410">
        <v>0</v>
      </c>
      <c r="BY410">
        <v>24</v>
      </c>
      <c r="BZ410" t="s">
        <v>111</v>
      </c>
      <c r="CB410" t="s">
        <v>1354</v>
      </c>
      <c r="CC410" t="s">
        <v>1355</v>
      </c>
      <c r="CD410" t="s">
        <v>1356</v>
      </c>
      <c r="CE410" t="s">
        <v>1066</v>
      </c>
      <c r="CF410" t="s">
        <v>117</v>
      </c>
      <c r="CG410" s="4">
        <v>96950</v>
      </c>
      <c r="CH410" s="3">
        <v>8.7200000000000006</v>
      </c>
      <c r="CI410" s="3">
        <v>8.7200000000000006</v>
      </c>
      <c r="CJ410" s="3">
        <v>13.08</v>
      </c>
      <c r="CK410" s="3">
        <v>13.08</v>
      </c>
      <c r="CL410" t="s">
        <v>131</v>
      </c>
      <c r="CN410" t="s">
        <v>132</v>
      </c>
      <c r="CP410" t="s">
        <v>111</v>
      </c>
      <c r="CQ410" t="s">
        <v>133</v>
      </c>
      <c r="CR410" t="s">
        <v>133</v>
      </c>
      <c r="CS410" t="s">
        <v>133</v>
      </c>
      <c r="CT410" t="s">
        <v>134</v>
      </c>
      <c r="CU410" t="s">
        <v>133</v>
      </c>
      <c r="CV410" t="s">
        <v>133</v>
      </c>
      <c r="CW410" t="s">
        <v>1357</v>
      </c>
      <c r="CX410" s="5">
        <v>16702333839</v>
      </c>
      <c r="CY410" t="s">
        <v>1358</v>
      </c>
      <c r="CZ410" t="s">
        <v>134</v>
      </c>
      <c r="DA410" t="s">
        <v>133</v>
      </c>
      <c r="DB410" t="s">
        <v>111</v>
      </c>
    </row>
    <row r="411" spans="1:111" ht="15" customHeight="1" x14ac:dyDescent="0.35">
      <c r="A411" t="s">
        <v>566</v>
      </c>
      <c r="B411" t="s">
        <v>567</v>
      </c>
      <c r="C411" s="1">
        <v>44503.866941782406</v>
      </c>
      <c r="D411" s="1">
        <v>44547</v>
      </c>
      <c r="E411" t="s">
        <v>110</v>
      </c>
      <c r="G411" t="s">
        <v>111</v>
      </c>
      <c r="H411" t="s">
        <v>111</v>
      </c>
      <c r="I411" t="s">
        <v>111</v>
      </c>
      <c r="J411" t="s">
        <v>568</v>
      </c>
      <c r="K411" t="s">
        <v>569</v>
      </c>
      <c r="L411" t="s">
        <v>570</v>
      </c>
      <c r="M411" t="s">
        <v>277</v>
      </c>
      <c r="N411" t="s">
        <v>140</v>
      </c>
      <c r="O411" t="s">
        <v>117</v>
      </c>
      <c r="P411" s="4">
        <v>96950</v>
      </c>
      <c r="Q411" t="s">
        <v>118</v>
      </c>
      <c r="R411" t="s">
        <v>117</v>
      </c>
      <c r="S411" s="5">
        <v>16702873600</v>
      </c>
      <c r="U411">
        <v>561612</v>
      </c>
      <c r="V411" t="s">
        <v>120</v>
      </c>
      <c r="X411" t="s">
        <v>571</v>
      </c>
      <c r="Y411" t="s">
        <v>572</v>
      </c>
      <c r="Z411" t="s">
        <v>134</v>
      </c>
      <c r="AA411" t="s">
        <v>573</v>
      </c>
      <c r="AB411" t="s">
        <v>570</v>
      </c>
      <c r="AC411" t="s">
        <v>277</v>
      </c>
      <c r="AD411" t="s">
        <v>140</v>
      </c>
      <c r="AE411" t="s">
        <v>117</v>
      </c>
      <c r="AF411" s="4">
        <v>96950</v>
      </c>
      <c r="AG411" t="s">
        <v>118</v>
      </c>
      <c r="AH411" t="s">
        <v>117</v>
      </c>
      <c r="AI411" s="5">
        <v>16702873600</v>
      </c>
      <c r="AK411" t="s">
        <v>574</v>
      </c>
      <c r="BC411" t="str">
        <f>"33-9032.00"</f>
        <v>33-9032.00</v>
      </c>
      <c r="BD411" t="s">
        <v>368</v>
      </c>
      <c r="BE411" t="s">
        <v>575</v>
      </c>
      <c r="BF411" t="s">
        <v>576</v>
      </c>
      <c r="BG411">
        <v>6</v>
      </c>
      <c r="BH411">
        <v>4</v>
      </c>
      <c r="BI411" s="1">
        <v>44504</v>
      </c>
      <c r="BJ411" s="1">
        <v>44834</v>
      </c>
      <c r="BK411" s="1">
        <v>44547</v>
      </c>
      <c r="BL411" s="1">
        <v>44834</v>
      </c>
      <c r="BM411">
        <v>40</v>
      </c>
      <c r="BN411">
        <v>0</v>
      </c>
      <c r="BO411">
        <v>8</v>
      </c>
      <c r="BP411">
        <v>8</v>
      </c>
      <c r="BQ411">
        <v>8</v>
      </c>
      <c r="BR411">
        <v>8</v>
      </c>
      <c r="BS411">
        <v>8</v>
      </c>
      <c r="BT411">
        <v>0</v>
      </c>
      <c r="BU411" t="str">
        <f>"8:00 AM"</f>
        <v>8:00 AM</v>
      </c>
      <c r="BV411" t="str">
        <f>"5:00 PM"</f>
        <v>5:00 PM</v>
      </c>
      <c r="BW411" t="s">
        <v>150</v>
      </c>
      <c r="BX411">
        <v>0</v>
      </c>
      <c r="BY411">
        <v>12</v>
      </c>
      <c r="BZ411" t="s">
        <v>111</v>
      </c>
      <c r="CB411" t="s">
        <v>577</v>
      </c>
      <c r="CC411" t="s">
        <v>578</v>
      </c>
      <c r="CD411" t="s">
        <v>277</v>
      </c>
      <c r="CE411" t="s">
        <v>140</v>
      </c>
      <c r="CF411" t="s">
        <v>117</v>
      </c>
      <c r="CG411" s="4">
        <v>96950</v>
      </c>
      <c r="CH411" s="3">
        <v>7.6</v>
      </c>
      <c r="CI411" s="3">
        <v>8</v>
      </c>
      <c r="CJ411" s="3">
        <v>11.4</v>
      </c>
      <c r="CK411" s="3">
        <v>12</v>
      </c>
      <c r="CL411" t="s">
        <v>131</v>
      </c>
      <c r="CM411" t="s">
        <v>134</v>
      </c>
      <c r="CN411" t="s">
        <v>579</v>
      </c>
      <c r="CP411" t="s">
        <v>111</v>
      </c>
      <c r="CQ411" t="s">
        <v>133</v>
      </c>
      <c r="CR411" t="s">
        <v>133</v>
      </c>
      <c r="CS411" t="s">
        <v>133</v>
      </c>
      <c r="CT411" t="s">
        <v>134</v>
      </c>
      <c r="CU411" t="s">
        <v>133</v>
      </c>
      <c r="CV411" t="s">
        <v>134</v>
      </c>
      <c r="CW411" t="s">
        <v>580</v>
      </c>
      <c r="CX411" s="5">
        <v>16702873600</v>
      </c>
      <c r="CY411" t="s">
        <v>574</v>
      </c>
      <c r="CZ411" t="s">
        <v>134</v>
      </c>
      <c r="DA411" t="s">
        <v>133</v>
      </c>
      <c r="DB411" t="s">
        <v>111</v>
      </c>
    </row>
    <row r="412" spans="1:111" ht="15" customHeight="1" x14ac:dyDescent="0.35">
      <c r="A412" t="s">
        <v>1693</v>
      </c>
      <c r="B412" t="s">
        <v>137</v>
      </c>
      <c r="C412" s="1">
        <v>44516.779741203703</v>
      </c>
      <c r="D412" s="1">
        <v>44550</v>
      </c>
      <c r="E412" t="s">
        <v>199</v>
      </c>
      <c r="F412" s="1">
        <v>44626.791666666664</v>
      </c>
      <c r="G412" t="s">
        <v>111</v>
      </c>
      <c r="H412" t="s">
        <v>111</v>
      </c>
      <c r="I412" t="s">
        <v>111</v>
      </c>
      <c r="J412" t="s">
        <v>1694</v>
      </c>
      <c r="K412" t="s">
        <v>1695</v>
      </c>
      <c r="L412" t="s">
        <v>1696</v>
      </c>
      <c r="M412" t="s">
        <v>1696</v>
      </c>
      <c r="N412" t="s">
        <v>115</v>
      </c>
      <c r="O412" t="s">
        <v>117</v>
      </c>
      <c r="P412" s="4">
        <v>96950</v>
      </c>
      <c r="Q412" t="s">
        <v>118</v>
      </c>
      <c r="S412" s="5">
        <v>16702346445</v>
      </c>
      <c r="T412">
        <v>2263</v>
      </c>
      <c r="U412">
        <v>452311</v>
      </c>
      <c r="V412" t="s">
        <v>120</v>
      </c>
      <c r="X412" t="s">
        <v>1102</v>
      </c>
      <c r="Y412" t="s">
        <v>1103</v>
      </c>
      <c r="AA412" t="s">
        <v>1104</v>
      </c>
      <c r="AB412" t="s">
        <v>1697</v>
      </c>
      <c r="AC412" t="s">
        <v>1697</v>
      </c>
      <c r="AD412" t="s">
        <v>115</v>
      </c>
      <c r="AE412" t="s">
        <v>117</v>
      </c>
      <c r="AF412" s="4">
        <v>96950</v>
      </c>
      <c r="AG412" t="s">
        <v>118</v>
      </c>
      <c r="AI412" s="5">
        <v>16702346445</v>
      </c>
      <c r="AJ412">
        <v>2663</v>
      </c>
      <c r="AK412" t="s">
        <v>1105</v>
      </c>
      <c r="BC412" t="str">
        <f>"51-3011.00"</f>
        <v>51-3011.00</v>
      </c>
      <c r="BD412" t="s">
        <v>985</v>
      </c>
      <c r="BE412" t="s">
        <v>1698</v>
      </c>
      <c r="BF412" t="s">
        <v>1699</v>
      </c>
      <c r="BG412">
        <v>1</v>
      </c>
      <c r="BH412">
        <v>1</v>
      </c>
      <c r="BI412" s="1">
        <v>44628</v>
      </c>
      <c r="BJ412" s="1">
        <v>44992</v>
      </c>
      <c r="BK412" s="1">
        <v>44628</v>
      </c>
      <c r="BL412" s="1">
        <v>44992</v>
      </c>
      <c r="BM412">
        <v>40</v>
      </c>
      <c r="BN412">
        <v>0</v>
      </c>
      <c r="BO412">
        <v>8</v>
      </c>
      <c r="BP412">
        <v>8</v>
      </c>
      <c r="BQ412">
        <v>8</v>
      </c>
      <c r="BR412">
        <v>8</v>
      </c>
      <c r="BS412">
        <v>8</v>
      </c>
      <c r="BT412">
        <v>0</v>
      </c>
      <c r="BU412" t="str">
        <f>"9:00 AM"</f>
        <v>9:00 AM</v>
      </c>
      <c r="BV412" t="str">
        <f>"6:00 PM"</f>
        <v>6:00 PM</v>
      </c>
      <c r="BW412" t="s">
        <v>150</v>
      </c>
      <c r="BX412">
        <v>0</v>
      </c>
      <c r="BY412">
        <v>12</v>
      </c>
      <c r="BZ412" t="s">
        <v>111</v>
      </c>
      <c r="CB412" s="2" t="s">
        <v>1700</v>
      </c>
      <c r="CC412" t="s">
        <v>1701</v>
      </c>
      <c r="CD412" t="s">
        <v>1701</v>
      </c>
      <c r="CE412" t="s">
        <v>115</v>
      </c>
      <c r="CF412" t="s">
        <v>117</v>
      </c>
      <c r="CG412" s="4">
        <v>96950</v>
      </c>
      <c r="CH412" s="3">
        <v>7.96</v>
      </c>
      <c r="CI412" s="3">
        <v>7.96</v>
      </c>
      <c r="CJ412" s="3">
        <v>11.94</v>
      </c>
      <c r="CK412" s="3">
        <v>11.94</v>
      </c>
      <c r="CL412" t="s">
        <v>131</v>
      </c>
      <c r="CM412" t="s">
        <v>1110</v>
      </c>
      <c r="CN412" t="s">
        <v>132</v>
      </c>
      <c r="CP412" t="s">
        <v>111</v>
      </c>
      <c r="CQ412" t="s">
        <v>133</v>
      </c>
      <c r="CR412" t="s">
        <v>111</v>
      </c>
      <c r="CS412" t="s">
        <v>133</v>
      </c>
      <c r="CT412" t="s">
        <v>134</v>
      </c>
      <c r="CU412" t="s">
        <v>133</v>
      </c>
      <c r="CV412" t="s">
        <v>134</v>
      </c>
      <c r="CW412" t="s">
        <v>134</v>
      </c>
      <c r="CX412" s="5">
        <v>16702346445</v>
      </c>
      <c r="CY412" t="s">
        <v>1105</v>
      </c>
      <c r="CZ412" t="s">
        <v>134</v>
      </c>
      <c r="DA412" t="s">
        <v>133</v>
      </c>
      <c r="DB412" t="s">
        <v>111</v>
      </c>
      <c r="DC412" t="s">
        <v>1102</v>
      </c>
      <c r="DD412" t="s">
        <v>1103</v>
      </c>
      <c r="DF412" t="s">
        <v>1702</v>
      </c>
      <c r="DG412" t="s">
        <v>1105</v>
      </c>
    </row>
    <row r="413" spans="1:111" ht="15" customHeight="1" x14ac:dyDescent="0.35">
      <c r="A413" t="s">
        <v>3566</v>
      </c>
      <c r="B413" t="s">
        <v>137</v>
      </c>
      <c r="C413" s="1">
        <v>44517.056165393522</v>
      </c>
      <c r="D413" s="1">
        <v>44550</v>
      </c>
      <c r="E413" t="s">
        <v>110</v>
      </c>
      <c r="G413" t="s">
        <v>111</v>
      </c>
      <c r="H413" t="s">
        <v>111</v>
      </c>
      <c r="I413" t="s">
        <v>111</v>
      </c>
      <c r="J413" t="s">
        <v>1111</v>
      </c>
      <c r="L413" t="s">
        <v>3567</v>
      </c>
      <c r="M413" t="s">
        <v>3567</v>
      </c>
      <c r="N413" t="s">
        <v>115</v>
      </c>
      <c r="O413" t="s">
        <v>117</v>
      </c>
      <c r="P413" s="4">
        <v>96950</v>
      </c>
      <c r="Q413" t="s">
        <v>118</v>
      </c>
      <c r="S413" s="5">
        <v>16702346445</v>
      </c>
      <c r="T413">
        <v>2263</v>
      </c>
      <c r="U413">
        <v>72251</v>
      </c>
      <c r="V413" t="s">
        <v>120</v>
      </c>
      <c r="X413" t="s">
        <v>1102</v>
      </c>
      <c r="Y413" t="s">
        <v>1103</v>
      </c>
      <c r="AA413" t="s">
        <v>1104</v>
      </c>
      <c r="AB413" t="s">
        <v>3567</v>
      </c>
      <c r="AC413" t="s">
        <v>3567</v>
      </c>
      <c r="AD413" t="s">
        <v>115</v>
      </c>
      <c r="AE413" t="s">
        <v>117</v>
      </c>
      <c r="AF413" s="4">
        <v>96950</v>
      </c>
      <c r="AG413" t="s">
        <v>118</v>
      </c>
      <c r="AI413" s="5">
        <v>16702346445</v>
      </c>
      <c r="AJ413">
        <v>2263</v>
      </c>
      <c r="AK413" t="s">
        <v>1105</v>
      </c>
      <c r="BC413" t="str">
        <f>"51-3011.00"</f>
        <v>51-3011.00</v>
      </c>
      <c r="BD413" t="s">
        <v>985</v>
      </c>
      <c r="BE413" t="s">
        <v>3568</v>
      </c>
      <c r="BF413" t="s">
        <v>987</v>
      </c>
      <c r="BG413">
        <v>1</v>
      </c>
      <c r="BH413">
        <v>1</v>
      </c>
      <c r="BI413" s="1">
        <v>44628</v>
      </c>
      <c r="BJ413" s="1">
        <v>44992</v>
      </c>
      <c r="BK413" s="1">
        <v>44628</v>
      </c>
      <c r="BL413" s="1">
        <v>44992</v>
      </c>
      <c r="BM413">
        <v>40</v>
      </c>
      <c r="BN413">
        <v>0</v>
      </c>
      <c r="BO413">
        <v>8</v>
      </c>
      <c r="BP413">
        <v>8</v>
      </c>
      <c r="BQ413">
        <v>8</v>
      </c>
      <c r="BR413">
        <v>8</v>
      </c>
      <c r="BS413">
        <v>8</v>
      </c>
      <c r="BT413">
        <v>0</v>
      </c>
      <c r="BU413" t="str">
        <f>"4:00 AM"</f>
        <v>4:00 AM</v>
      </c>
      <c r="BV413" t="str">
        <f>"12:00 PM"</f>
        <v>12:00 PM</v>
      </c>
      <c r="BW413" t="s">
        <v>150</v>
      </c>
      <c r="BX413">
        <v>0</v>
      </c>
      <c r="BY413">
        <v>12</v>
      </c>
      <c r="BZ413" t="s">
        <v>111</v>
      </c>
      <c r="CB413" s="2" t="s">
        <v>3569</v>
      </c>
      <c r="CC413" t="s">
        <v>3570</v>
      </c>
      <c r="CD413" t="s">
        <v>3570</v>
      </c>
      <c r="CE413" t="s">
        <v>115</v>
      </c>
      <c r="CF413" t="s">
        <v>117</v>
      </c>
      <c r="CG413" s="4">
        <v>96950</v>
      </c>
      <c r="CH413" s="3">
        <v>7.96</v>
      </c>
      <c r="CI413" s="3">
        <v>7.96</v>
      </c>
      <c r="CJ413" s="3">
        <v>11.94</v>
      </c>
      <c r="CK413" s="3">
        <v>11.94</v>
      </c>
      <c r="CL413" t="s">
        <v>131</v>
      </c>
      <c r="CM413" t="s">
        <v>2445</v>
      </c>
      <c r="CN413" t="s">
        <v>132</v>
      </c>
      <c r="CP413" t="s">
        <v>111</v>
      </c>
      <c r="CQ413" t="s">
        <v>133</v>
      </c>
      <c r="CR413" t="s">
        <v>111</v>
      </c>
      <c r="CS413" t="s">
        <v>133</v>
      </c>
      <c r="CT413" t="s">
        <v>134</v>
      </c>
      <c r="CU413" t="s">
        <v>133</v>
      </c>
      <c r="CV413" t="s">
        <v>134</v>
      </c>
      <c r="CW413" t="s">
        <v>134</v>
      </c>
      <c r="CX413" s="5">
        <v>16702346445</v>
      </c>
      <c r="CY413" t="s">
        <v>1105</v>
      </c>
      <c r="CZ413" t="s">
        <v>134</v>
      </c>
      <c r="DA413" t="s">
        <v>133</v>
      </c>
      <c r="DB413" t="s">
        <v>111</v>
      </c>
      <c r="DC413" t="s">
        <v>1102</v>
      </c>
      <c r="DD413" t="s">
        <v>1103</v>
      </c>
      <c r="DF413" t="s">
        <v>3571</v>
      </c>
      <c r="DG413" t="s">
        <v>1105</v>
      </c>
    </row>
    <row r="414" spans="1:111" ht="15" customHeight="1" x14ac:dyDescent="0.35">
      <c r="A414" t="s">
        <v>2443</v>
      </c>
      <c r="B414" t="s">
        <v>137</v>
      </c>
      <c r="C414" s="1">
        <v>44517.071402430556</v>
      </c>
      <c r="D414" s="1">
        <v>44550</v>
      </c>
      <c r="E414" t="s">
        <v>199</v>
      </c>
      <c r="F414" s="1">
        <v>44626.791666666664</v>
      </c>
      <c r="G414" t="s">
        <v>111</v>
      </c>
      <c r="H414" t="s">
        <v>111</v>
      </c>
      <c r="I414" t="s">
        <v>111</v>
      </c>
      <c r="J414" t="s">
        <v>1694</v>
      </c>
      <c r="K414" t="s">
        <v>1695</v>
      </c>
      <c r="L414" t="s">
        <v>1696</v>
      </c>
      <c r="M414" t="s">
        <v>1696</v>
      </c>
      <c r="N414" t="s">
        <v>115</v>
      </c>
      <c r="O414" t="s">
        <v>117</v>
      </c>
      <c r="P414" s="4">
        <v>96950</v>
      </c>
      <c r="Q414" t="s">
        <v>118</v>
      </c>
      <c r="S414" s="5">
        <v>16702346445</v>
      </c>
      <c r="T414">
        <v>2263</v>
      </c>
      <c r="U414">
        <v>452311</v>
      </c>
      <c r="V414" t="s">
        <v>120</v>
      </c>
      <c r="X414" t="s">
        <v>1102</v>
      </c>
      <c r="Y414" t="s">
        <v>1103</v>
      </c>
      <c r="AA414" t="s">
        <v>1104</v>
      </c>
      <c r="AB414" t="s">
        <v>1697</v>
      </c>
      <c r="AC414" t="s">
        <v>1697</v>
      </c>
      <c r="AD414" t="s">
        <v>115</v>
      </c>
      <c r="AE414" t="s">
        <v>117</v>
      </c>
      <c r="AF414" s="4">
        <v>96950</v>
      </c>
      <c r="AG414" t="s">
        <v>118</v>
      </c>
      <c r="AI414" s="5">
        <v>16702346445</v>
      </c>
      <c r="AJ414">
        <v>2663</v>
      </c>
      <c r="AK414" t="s">
        <v>1105</v>
      </c>
      <c r="BC414" t="str">
        <f>"51-3011.00"</f>
        <v>51-3011.00</v>
      </c>
      <c r="BD414" t="s">
        <v>985</v>
      </c>
      <c r="BE414" t="s">
        <v>1698</v>
      </c>
      <c r="BF414" t="s">
        <v>1699</v>
      </c>
      <c r="BG414">
        <v>1</v>
      </c>
      <c r="BH414">
        <v>1</v>
      </c>
      <c r="BI414" s="1">
        <v>44628</v>
      </c>
      <c r="BJ414" s="1">
        <v>44992</v>
      </c>
      <c r="BK414" s="1">
        <v>44628</v>
      </c>
      <c r="BL414" s="1">
        <v>44992</v>
      </c>
      <c r="BM414">
        <v>40</v>
      </c>
      <c r="BN414">
        <v>0</v>
      </c>
      <c r="BO414">
        <v>8</v>
      </c>
      <c r="BP414">
        <v>8</v>
      </c>
      <c r="BQ414">
        <v>8</v>
      </c>
      <c r="BR414">
        <v>8</v>
      </c>
      <c r="BS414">
        <v>8</v>
      </c>
      <c r="BT414">
        <v>0</v>
      </c>
      <c r="BU414" t="str">
        <f>"9:00 AM"</f>
        <v>9:00 AM</v>
      </c>
      <c r="BV414" t="str">
        <f>"6:00 PM"</f>
        <v>6:00 PM</v>
      </c>
      <c r="BW414" t="s">
        <v>150</v>
      </c>
      <c r="BX414">
        <v>0</v>
      </c>
      <c r="BY414">
        <v>12</v>
      </c>
      <c r="BZ414" t="s">
        <v>111</v>
      </c>
      <c r="CB414" s="2" t="s">
        <v>2444</v>
      </c>
      <c r="CC414" t="s">
        <v>1701</v>
      </c>
      <c r="CD414" t="s">
        <v>1701</v>
      </c>
      <c r="CE414" t="s">
        <v>115</v>
      </c>
      <c r="CF414" t="s">
        <v>117</v>
      </c>
      <c r="CG414" s="4">
        <v>96950</v>
      </c>
      <c r="CH414" s="3">
        <v>7.96</v>
      </c>
      <c r="CI414" s="3">
        <v>7.96</v>
      </c>
      <c r="CJ414" s="3">
        <v>11.94</v>
      </c>
      <c r="CK414" s="3">
        <v>11.94</v>
      </c>
      <c r="CL414" t="s">
        <v>131</v>
      </c>
      <c r="CM414" t="s">
        <v>2445</v>
      </c>
      <c r="CN414" t="s">
        <v>132</v>
      </c>
      <c r="CP414" t="s">
        <v>111</v>
      </c>
      <c r="CQ414" t="s">
        <v>133</v>
      </c>
      <c r="CR414" t="s">
        <v>111</v>
      </c>
      <c r="CS414" t="s">
        <v>133</v>
      </c>
      <c r="CT414" t="s">
        <v>134</v>
      </c>
      <c r="CU414" t="s">
        <v>133</v>
      </c>
      <c r="CV414" t="s">
        <v>134</v>
      </c>
      <c r="CW414" t="s">
        <v>134</v>
      </c>
      <c r="CX414" s="5">
        <v>16702346445</v>
      </c>
      <c r="CY414" t="s">
        <v>1105</v>
      </c>
      <c r="CZ414" t="s">
        <v>134</v>
      </c>
      <c r="DA414" t="s">
        <v>133</v>
      </c>
      <c r="DB414" t="s">
        <v>111</v>
      </c>
      <c r="DC414" t="s">
        <v>1102</v>
      </c>
      <c r="DD414" t="s">
        <v>1103</v>
      </c>
      <c r="DF414" t="s">
        <v>1702</v>
      </c>
      <c r="DG414" t="s">
        <v>1105</v>
      </c>
    </row>
    <row r="415" spans="1:111" ht="15" customHeight="1" x14ac:dyDescent="0.35">
      <c r="A415" t="s">
        <v>3921</v>
      </c>
      <c r="B415" t="s">
        <v>159</v>
      </c>
      <c r="C415" s="1">
        <v>44503.954377662034</v>
      </c>
      <c r="D415" s="1">
        <v>44550</v>
      </c>
      <c r="E415" t="s">
        <v>110</v>
      </c>
      <c r="G415" t="s">
        <v>111</v>
      </c>
      <c r="H415" t="s">
        <v>111</v>
      </c>
      <c r="I415" t="s">
        <v>111</v>
      </c>
      <c r="J415" t="s">
        <v>640</v>
      </c>
      <c r="L415" t="s">
        <v>325</v>
      </c>
      <c r="M415" t="s">
        <v>263</v>
      </c>
      <c r="N415" t="s">
        <v>140</v>
      </c>
      <c r="O415" t="s">
        <v>117</v>
      </c>
      <c r="P415" s="4">
        <v>96950</v>
      </c>
      <c r="Q415" t="s">
        <v>118</v>
      </c>
      <c r="R415" t="s">
        <v>140</v>
      </c>
      <c r="S415" s="5">
        <v>16705887746</v>
      </c>
      <c r="T415">
        <v>0</v>
      </c>
      <c r="U415">
        <v>561720</v>
      </c>
      <c r="V415" t="s">
        <v>120</v>
      </c>
      <c r="X415" t="s">
        <v>264</v>
      </c>
      <c r="Y415" t="s">
        <v>265</v>
      </c>
      <c r="AA415" t="s">
        <v>324</v>
      </c>
      <c r="AB415" t="s">
        <v>262</v>
      </c>
      <c r="AC415" t="s">
        <v>263</v>
      </c>
      <c r="AD415" t="s">
        <v>140</v>
      </c>
      <c r="AE415" t="s">
        <v>117</v>
      </c>
      <c r="AF415" s="4">
        <v>96950</v>
      </c>
      <c r="AG415" t="s">
        <v>118</v>
      </c>
      <c r="AH415" t="s">
        <v>140</v>
      </c>
      <c r="AI415" s="5">
        <v>16717777310</v>
      </c>
      <c r="AK415" t="s">
        <v>268</v>
      </c>
      <c r="BC415" t="str">
        <f>"37-2012.00"</f>
        <v>37-2012.00</v>
      </c>
      <c r="BD415" t="s">
        <v>242</v>
      </c>
      <c r="BE415" t="s">
        <v>641</v>
      </c>
      <c r="BF415" t="s">
        <v>244</v>
      </c>
      <c r="BG415">
        <v>1</v>
      </c>
      <c r="BI415" s="1">
        <v>44515</v>
      </c>
      <c r="BJ415" s="1">
        <v>44834</v>
      </c>
      <c r="BM415">
        <v>40</v>
      </c>
      <c r="BN415">
        <v>0</v>
      </c>
      <c r="BO415">
        <v>8</v>
      </c>
      <c r="BP415">
        <v>8</v>
      </c>
      <c r="BQ415">
        <v>8</v>
      </c>
      <c r="BR415">
        <v>8</v>
      </c>
      <c r="BS415">
        <v>8</v>
      </c>
      <c r="BT415">
        <v>0</v>
      </c>
      <c r="BU415" t="str">
        <f>"8:00 AM"</f>
        <v>8:00 AM</v>
      </c>
      <c r="BV415" t="str">
        <f>"5:00 PM"</f>
        <v>5:00 PM</v>
      </c>
      <c r="BW415" t="s">
        <v>150</v>
      </c>
      <c r="BX415">
        <v>0</v>
      </c>
      <c r="BY415">
        <v>3</v>
      </c>
      <c r="BZ415" t="s">
        <v>111</v>
      </c>
      <c r="CB415" s="2" t="s">
        <v>3922</v>
      </c>
      <c r="CC415" t="s">
        <v>262</v>
      </c>
      <c r="CD415" t="s">
        <v>267</v>
      </c>
      <c r="CE415" t="s">
        <v>140</v>
      </c>
      <c r="CF415" t="s">
        <v>117</v>
      </c>
      <c r="CG415" s="4">
        <v>96950</v>
      </c>
      <c r="CH415" s="3">
        <v>7.45</v>
      </c>
      <c r="CI415" s="3">
        <v>7.45</v>
      </c>
      <c r="CJ415" s="3">
        <v>11.18</v>
      </c>
      <c r="CK415" s="3">
        <v>11.18</v>
      </c>
      <c r="CL415" t="s">
        <v>131</v>
      </c>
      <c r="CN415" t="s">
        <v>132</v>
      </c>
      <c r="CP415" t="s">
        <v>111</v>
      </c>
      <c r="CQ415" t="s">
        <v>133</v>
      </c>
      <c r="CR415" t="s">
        <v>133</v>
      </c>
      <c r="CS415" t="s">
        <v>133</v>
      </c>
      <c r="CT415" t="s">
        <v>134</v>
      </c>
      <c r="CU415" t="s">
        <v>133</v>
      </c>
      <c r="CV415" t="s">
        <v>134</v>
      </c>
      <c r="CW415" t="s">
        <v>642</v>
      </c>
      <c r="CX415" s="5">
        <v>16705887746</v>
      </c>
      <c r="CY415" t="s">
        <v>268</v>
      </c>
      <c r="CZ415" t="s">
        <v>247</v>
      </c>
      <c r="DA415" t="s">
        <v>133</v>
      </c>
      <c r="DB415" t="s">
        <v>111</v>
      </c>
    </row>
    <row r="416" spans="1:111" ht="15" customHeight="1" x14ac:dyDescent="0.35">
      <c r="A416" t="s">
        <v>784</v>
      </c>
      <c r="B416" t="s">
        <v>137</v>
      </c>
      <c r="C416" s="1">
        <v>44510.062927893516</v>
      </c>
      <c r="D416" s="1">
        <v>44551</v>
      </c>
      <c r="E416" t="s">
        <v>110</v>
      </c>
      <c r="G416" t="s">
        <v>111</v>
      </c>
      <c r="H416" t="s">
        <v>111</v>
      </c>
      <c r="I416" t="s">
        <v>111</v>
      </c>
      <c r="J416" t="s">
        <v>785</v>
      </c>
      <c r="K416" t="s">
        <v>786</v>
      </c>
      <c r="L416" t="s">
        <v>787</v>
      </c>
      <c r="N416" t="s">
        <v>534</v>
      </c>
      <c r="O416" t="s">
        <v>117</v>
      </c>
      <c r="P416" s="4">
        <v>96950</v>
      </c>
      <c r="Q416" t="s">
        <v>118</v>
      </c>
      <c r="S416" s="5">
        <v>16702876661</v>
      </c>
      <c r="U416">
        <v>561520</v>
      </c>
      <c r="V416" t="s">
        <v>120</v>
      </c>
      <c r="X416" t="s">
        <v>788</v>
      </c>
      <c r="Y416" t="s">
        <v>789</v>
      </c>
      <c r="AA416" t="s">
        <v>790</v>
      </c>
      <c r="AB416" t="s">
        <v>787</v>
      </c>
      <c r="AD416" t="s">
        <v>534</v>
      </c>
      <c r="AE416" t="s">
        <v>117</v>
      </c>
      <c r="AF416" s="4">
        <v>96950</v>
      </c>
      <c r="AG416" t="s">
        <v>118</v>
      </c>
      <c r="AI416" s="5">
        <v>16702876661</v>
      </c>
      <c r="AK416" t="s">
        <v>791</v>
      </c>
      <c r="BC416" t="str">
        <f>"39-7011.00"</f>
        <v>39-7011.00</v>
      </c>
      <c r="BD416" t="s">
        <v>354</v>
      </c>
      <c r="BE416" t="s">
        <v>792</v>
      </c>
      <c r="BF416" t="s">
        <v>793</v>
      </c>
      <c r="BG416">
        <v>4</v>
      </c>
      <c r="BH416">
        <v>4</v>
      </c>
      <c r="BI416" s="1">
        <v>44522</v>
      </c>
      <c r="BJ416" s="1">
        <v>44834</v>
      </c>
      <c r="BK416" s="1">
        <v>44551</v>
      </c>
      <c r="BL416" s="1">
        <v>44834</v>
      </c>
      <c r="BM416">
        <v>35</v>
      </c>
      <c r="BN416">
        <v>7</v>
      </c>
      <c r="BO416">
        <v>0</v>
      </c>
      <c r="BP416">
        <v>0</v>
      </c>
      <c r="BQ416">
        <v>7</v>
      </c>
      <c r="BR416">
        <v>7</v>
      </c>
      <c r="BS416">
        <v>7</v>
      </c>
      <c r="BT416">
        <v>7</v>
      </c>
      <c r="BU416" t="str">
        <f>"1:00 AM"</f>
        <v>1:00 AM</v>
      </c>
      <c r="BV416" t="str">
        <f>"8:00 AM"</f>
        <v>8:00 AM</v>
      </c>
      <c r="BW416" t="s">
        <v>153</v>
      </c>
      <c r="BX416">
        <v>0</v>
      </c>
      <c r="BY416">
        <v>12</v>
      </c>
      <c r="BZ416" t="s">
        <v>111</v>
      </c>
      <c r="CB416" t="s">
        <v>794</v>
      </c>
      <c r="CC416" t="s">
        <v>795</v>
      </c>
      <c r="CE416" t="s">
        <v>534</v>
      </c>
      <c r="CF416" t="s">
        <v>117</v>
      </c>
      <c r="CG416" s="4">
        <v>96950</v>
      </c>
      <c r="CH416" s="3">
        <v>9.85</v>
      </c>
      <c r="CI416" s="3">
        <v>9.85</v>
      </c>
      <c r="CJ416" s="3">
        <v>14.78</v>
      </c>
      <c r="CK416" s="3">
        <v>14.78</v>
      </c>
      <c r="CL416" t="s">
        <v>131</v>
      </c>
      <c r="CM416" t="s">
        <v>670</v>
      </c>
      <c r="CN416" t="s">
        <v>132</v>
      </c>
      <c r="CP416" t="s">
        <v>111</v>
      </c>
      <c r="CQ416" t="s">
        <v>133</v>
      </c>
      <c r="CR416" t="s">
        <v>111</v>
      </c>
      <c r="CS416" t="s">
        <v>133</v>
      </c>
      <c r="CT416" t="s">
        <v>134</v>
      </c>
      <c r="CU416" t="s">
        <v>133</v>
      </c>
      <c r="CV416" t="s">
        <v>134</v>
      </c>
      <c r="CW416" t="s">
        <v>670</v>
      </c>
      <c r="CX416" s="5">
        <v>16702876661</v>
      </c>
      <c r="CY416" t="s">
        <v>791</v>
      </c>
      <c r="CZ416" t="s">
        <v>134</v>
      </c>
      <c r="DA416" t="s">
        <v>133</v>
      </c>
      <c r="DB416" t="s">
        <v>111</v>
      </c>
    </row>
    <row r="417" spans="1:111" ht="15" customHeight="1" x14ac:dyDescent="0.35">
      <c r="A417" t="s">
        <v>2243</v>
      </c>
      <c r="B417" t="s">
        <v>159</v>
      </c>
      <c r="C417" s="1">
        <v>44501.912949768521</v>
      </c>
      <c r="D417" s="1">
        <v>44551</v>
      </c>
      <c r="E417" t="s">
        <v>110</v>
      </c>
      <c r="G417" t="s">
        <v>133</v>
      </c>
      <c r="H417" t="s">
        <v>111</v>
      </c>
      <c r="I417" t="s">
        <v>111</v>
      </c>
      <c r="J417" t="s">
        <v>2070</v>
      </c>
      <c r="K417" t="s">
        <v>1708</v>
      </c>
      <c r="L417" t="s">
        <v>1231</v>
      </c>
      <c r="N417" t="s">
        <v>115</v>
      </c>
      <c r="O417" t="s">
        <v>117</v>
      </c>
      <c r="P417" s="4">
        <v>96950</v>
      </c>
      <c r="Q417" t="s">
        <v>118</v>
      </c>
      <c r="R417" t="s">
        <v>2071</v>
      </c>
      <c r="S417" s="5">
        <v>16702343203</v>
      </c>
      <c r="U417">
        <v>6111</v>
      </c>
      <c r="V417" t="s">
        <v>120</v>
      </c>
      <c r="X417" t="s">
        <v>1232</v>
      </c>
      <c r="Y417" t="s">
        <v>1709</v>
      </c>
      <c r="Z417" t="s">
        <v>1710</v>
      </c>
      <c r="AA417" t="s">
        <v>168</v>
      </c>
      <c r="AB417" t="s">
        <v>1231</v>
      </c>
      <c r="AD417" t="s">
        <v>115</v>
      </c>
      <c r="AE417" t="s">
        <v>117</v>
      </c>
      <c r="AF417" s="4">
        <v>96950</v>
      </c>
      <c r="AG417" t="s">
        <v>118</v>
      </c>
      <c r="AH417" t="s">
        <v>2071</v>
      </c>
      <c r="AI417" s="5">
        <v>16702343203</v>
      </c>
      <c r="AK417" t="s">
        <v>1237</v>
      </c>
      <c r="BC417" t="str">
        <f>"25-2031.00"</f>
        <v>25-2031.00</v>
      </c>
      <c r="BD417" t="s">
        <v>2244</v>
      </c>
      <c r="BE417" t="s">
        <v>2245</v>
      </c>
      <c r="BF417" t="s">
        <v>2246</v>
      </c>
      <c r="BG417">
        <v>1</v>
      </c>
      <c r="BI417" s="1">
        <v>44531</v>
      </c>
      <c r="BJ417" s="1">
        <v>44895</v>
      </c>
      <c r="BM417">
        <v>40</v>
      </c>
      <c r="BN417">
        <v>0</v>
      </c>
      <c r="BO417">
        <v>8</v>
      </c>
      <c r="BP417">
        <v>8</v>
      </c>
      <c r="BQ417">
        <v>8</v>
      </c>
      <c r="BR417">
        <v>8</v>
      </c>
      <c r="BS417">
        <v>8</v>
      </c>
      <c r="BT417">
        <v>0</v>
      </c>
      <c r="BU417" t="str">
        <f>"8:00 AM"</f>
        <v>8:00 AM</v>
      </c>
      <c r="BV417" t="str">
        <f>"5:00 PM"</f>
        <v>5:00 PM</v>
      </c>
      <c r="BW417" t="s">
        <v>504</v>
      </c>
      <c r="BX417">
        <v>0</v>
      </c>
      <c r="BY417">
        <v>24</v>
      </c>
      <c r="BZ417" t="s">
        <v>111</v>
      </c>
      <c r="CB417" t="s">
        <v>2247</v>
      </c>
      <c r="CC417" t="s">
        <v>2248</v>
      </c>
      <c r="CD417" t="s">
        <v>2249</v>
      </c>
      <c r="CE417" t="s">
        <v>2250</v>
      </c>
      <c r="CF417" t="s">
        <v>117</v>
      </c>
      <c r="CG417" s="4">
        <v>96950</v>
      </c>
      <c r="CH417" s="3">
        <v>19.71</v>
      </c>
      <c r="CI417" s="3">
        <v>19.71</v>
      </c>
      <c r="CJ417" s="3">
        <v>29.57</v>
      </c>
      <c r="CK417" s="3">
        <v>29.57</v>
      </c>
      <c r="CL417" t="s">
        <v>131</v>
      </c>
      <c r="CN417" t="s">
        <v>132</v>
      </c>
      <c r="CP417" t="s">
        <v>111</v>
      </c>
      <c r="CQ417" t="s">
        <v>133</v>
      </c>
      <c r="CR417" t="s">
        <v>111</v>
      </c>
      <c r="CS417" t="s">
        <v>133</v>
      </c>
      <c r="CT417" t="s">
        <v>134</v>
      </c>
      <c r="CU417" t="s">
        <v>133</v>
      </c>
      <c r="CV417" t="s">
        <v>134</v>
      </c>
      <c r="CW417" t="s">
        <v>1393</v>
      </c>
      <c r="CX417" s="5">
        <v>16702343203</v>
      </c>
      <c r="CY417" t="s">
        <v>1237</v>
      </c>
      <c r="CZ417" t="s">
        <v>134</v>
      </c>
      <c r="DA417" t="s">
        <v>133</v>
      </c>
      <c r="DB417" t="s">
        <v>111</v>
      </c>
    </row>
    <row r="418" spans="1:111" ht="15" customHeight="1" x14ac:dyDescent="0.35">
      <c r="A418" t="s">
        <v>1706</v>
      </c>
      <c r="B418" t="s">
        <v>159</v>
      </c>
      <c r="C418" s="1">
        <v>44501.985754745372</v>
      </c>
      <c r="D418" s="1">
        <v>44551</v>
      </c>
      <c r="E418" t="s">
        <v>110</v>
      </c>
      <c r="G418" t="s">
        <v>133</v>
      </c>
      <c r="H418" t="s">
        <v>111</v>
      </c>
      <c r="I418" t="s">
        <v>111</v>
      </c>
      <c r="J418" t="s">
        <v>1707</v>
      </c>
      <c r="K418" t="s">
        <v>1708</v>
      </c>
      <c r="L418" t="s">
        <v>1231</v>
      </c>
      <c r="N418" t="s">
        <v>115</v>
      </c>
      <c r="O418" t="s">
        <v>117</v>
      </c>
      <c r="P418" s="4">
        <v>96950</v>
      </c>
      <c r="Q418" t="s">
        <v>118</v>
      </c>
      <c r="R418" t="s">
        <v>1236</v>
      </c>
      <c r="S418" s="5">
        <v>16702343203</v>
      </c>
      <c r="U418">
        <v>61111</v>
      </c>
      <c r="V418" t="s">
        <v>120</v>
      </c>
      <c r="X418" t="s">
        <v>1232</v>
      </c>
      <c r="Y418" t="s">
        <v>1709</v>
      </c>
      <c r="Z418" t="s">
        <v>1710</v>
      </c>
      <c r="AA418" t="s">
        <v>168</v>
      </c>
      <c r="AB418" t="s">
        <v>1231</v>
      </c>
      <c r="AD418" t="s">
        <v>115</v>
      </c>
      <c r="AE418" t="s">
        <v>117</v>
      </c>
      <c r="AF418" s="4">
        <v>96950</v>
      </c>
      <c r="AG418" t="s">
        <v>118</v>
      </c>
      <c r="AH418" t="s">
        <v>1236</v>
      </c>
      <c r="AI418" s="5">
        <v>16702343203</v>
      </c>
      <c r="AK418" t="s">
        <v>1237</v>
      </c>
      <c r="BC418" t="str">
        <f>"25-2021.00"</f>
        <v>25-2021.00</v>
      </c>
      <c r="BD418" t="s">
        <v>1711</v>
      </c>
      <c r="BE418" t="s">
        <v>1712</v>
      </c>
      <c r="BF418" t="s">
        <v>1713</v>
      </c>
      <c r="BG418">
        <v>1</v>
      </c>
      <c r="BI418" s="1">
        <v>44531</v>
      </c>
      <c r="BJ418" s="1">
        <v>44895</v>
      </c>
      <c r="BM418">
        <v>40</v>
      </c>
      <c r="BN418">
        <v>0</v>
      </c>
      <c r="BO418">
        <v>8</v>
      </c>
      <c r="BP418">
        <v>8</v>
      </c>
      <c r="BQ418">
        <v>8</v>
      </c>
      <c r="BR418">
        <v>8</v>
      </c>
      <c r="BS418">
        <v>8</v>
      </c>
      <c r="BT418">
        <v>0</v>
      </c>
      <c r="BU418" t="str">
        <f>"8:00 AM"</f>
        <v>8:00 AM</v>
      </c>
      <c r="BV418" t="str">
        <f>"5:00 PM"</f>
        <v>5:00 PM</v>
      </c>
      <c r="BW418" t="s">
        <v>504</v>
      </c>
      <c r="BX418">
        <v>0</v>
      </c>
      <c r="BY418">
        <v>24</v>
      </c>
      <c r="BZ418" t="s">
        <v>111</v>
      </c>
      <c r="CB418" t="s">
        <v>1714</v>
      </c>
      <c r="CC418" t="s">
        <v>1715</v>
      </c>
      <c r="CD418" t="s">
        <v>1716</v>
      </c>
      <c r="CE418" t="s">
        <v>1717</v>
      </c>
      <c r="CF418" t="s">
        <v>117</v>
      </c>
      <c r="CG418" s="4">
        <v>96950</v>
      </c>
      <c r="CH418" s="3">
        <v>19.850000000000001</v>
      </c>
      <c r="CI418" s="3">
        <v>19.850000000000001</v>
      </c>
      <c r="CJ418" s="3">
        <v>29.78</v>
      </c>
      <c r="CK418" s="3">
        <v>29.78</v>
      </c>
      <c r="CL418" t="s">
        <v>131</v>
      </c>
      <c r="CN418" t="s">
        <v>132</v>
      </c>
      <c r="CP418" t="s">
        <v>111</v>
      </c>
      <c r="CQ418" t="s">
        <v>133</v>
      </c>
      <c r="CR418" t="s">
        <v>111</v>
      </c>
      <c r="CS418" t="s">
        <v>111</v>
      </c>
      <c r="CT418" t="s">
        <v>134</v>
      </c>
      <c r="CU418" t="s">
        <v>133</v>
      </c>
      <c r="CV418" t="s">
        <v>134</v>
      </c>
      <c r="CW418" t="s">
        <v>1718</v>
      </c>
      <c r="CX418" s="5">
        <v>16702343203</v>
      </c>
      <c r="CY418" t="s">
        <v>1237</v>
      </c>
      <c r="CZ418" t="s">
        <v>134</v>
      </c>
      <c r="DA418" t="s">
        <v>133</v>
      </c>
      <c r="DB418" t="s">
        <v>111</v>
      </c>
    </row>
    <row r="419" spans="1:111" ht="15" customHeight="1" x14ac:dyDescent="0.35">
      <c r="A419" t="s">
        <v>627</v>
      </c>
      <c r="B419" t="s">
        <v>137</v>
      </c>
      <c r="C419" s="1">
        <v>44507.926689236112</v>
      </c>
      <c r="D419" s="1">
        <v>44552</v>
      </c>
      <c r="E419" t="s">
        <v>199</v>
      </c>
      <c r="F419" s="1">
        <v>44679.833333333336</v>
      </c>
      <c r="G419" t="s">
        <v>133</v>
      </c>
      <c r="H419" t="s">
        <v>111</v>
      </c>
      <c r="I419" t="s">
        <v>111</v>
      </c>
      <c r="J419" t="s">
        <v>628</v>
      </c>
      <c r="K419" t="s">
        <v>629</v>
      </c>
      <c r="L419" t="s">
        <v>630</v>
      </c>
      <c r="M419" t="s">
        <v>631</v>
      </c>
      <c r="N419" t="s">
        <v>115</v>
      </c>
      <c r="O419" t="s">
        <v>117</v>
      </c>
      <c r="P419" s="4">
        <v>96950</v>
      </c>
      <c r="Q419" t="s">
        <v>118</v>
      </c>
      <c r="S419" s="5">
        <v>16702873991</v>
      </c>
      <c r="U419">
        <v>722513</v>
      </c>
      <c r="V419" t="s">
        <v>120</v>
      </c>
      <c r="X419" t="s">
        <v>632</v>
      </c>
      <c r="Y419" t="s">
        <v>633</v>
      </c>
      <c r="AA419" t="s">
        <v>124</v>
      </c>
      <c r="AB419" t="s">
        <v>634</v>
      </c>
      <c r="AD419" t="s">
        <v>115</v>
      </c>
      <c r="AE419" t="s">
        <v>117</v>
      </c>
      <c r="AF419" s="4">
        <v>96950</v>
      </c>
      <c r="AG419" t="s">
        <v>118</v>
      </c>
      <c r="AI419" s="5">
        <v>16702873991</v>
      </c>
      <c r="AK419" t="s">
        <v>635</v>
      </c>
      <c r="BC419" t="str">
        <f>"15-1151.00"</f>
        <v>15-1151.00</v>
      </c>
      <c r="BD419" t="s">
        <v>462</v>
      </c>
      <c r="BE419" t="s">
        <v>636</v>
      </c>
      <c r="BF419" t="s">
        <v>637</v>
      </c>
      <c r="BG419">
        <v>1</v>
      </c>
      <c r="BH419">
        <v>1</v>
      </c>
      <c r="BI419" s="1">
        <v>44681</v>
      </c>
      <c r="BJ419" s="1">
        <v>45045</v>
      </c>
      <c r="BK419" s="1">
        <v>44681</v>
      </c>
      <c r="BL419" s="1">
        <v>45045</v>
      </c>
      <c r="BM419">
        <v>35</v>
      </c>
      <c r="BN419">
        <v>0</v>
      </c>
      <c r="BO419">
        <v>6</v>
      </c>
      <c r="BP419">
        <v>6</v>
      </c>
      <c r="BQ419">
        <v>6</v>
      </c>
      <c r="BR419">
        <v>6</v>
      </c>
      <c r="BS419">
        <v>6</v>
      </c>
      <c r="BT419">
        <v>5</v>
      </c>
      <c r="BU419" t="str">
        <f>"5:00 PM"</f>
        <v>5:00 PM</v>
      </c>
      <c r="BV419" t="str">
        <f>"11:00 PM"</f>
        <v>11:00 PM</v>
      </c>
      <c r="BW419" t="s">
        <v>150</v>
      </c>
      <c r="BX419">
        <v>0</v>
      </c>
      <c r="BY419">
        <v>12</v>
      </c>
      <c r="BZ419" t="s">
        <v>111</v>
      </c>
      <c r="CB419" t="s">
        <v>638</v>
      </c>
      <c r="CC419" t="s">
        <v>630</v>
      </c>
      <c r="CD419" t="s">
        <v>631</v>
      </c>
      <c r="CE419" t="s">
        <v>115</v>
      </c>
      <c r="CF419" t="s">
        <v>117</v>
      </c>
      <c r="CG419" s="4">
        <v>96950</v>
      </c>
      <c r="CH419" s="3">
        <v>12.32</v>
      </c>
      <c r="CI419" s="3">
        <v>12.32</v>
      </c>
      <c r="CJ419" s="3">
        <v>18.48</v>
      </c>
      <c r="CK419" s="3">
        <v>18.48</v>
      </c>
      <c r="CL419" t="s">
        <v>131</v>
      </c>
      <c r="CM419" t="s">
        <v>119</v>
      </c>
      <c r="CN419" t="s">
        <v>132</v>
      </c>
      <c r="CP419" t="s">
        <v>111</v>
      </c>
      <c r="CQ419" t="s">
        <v>133</v>
      </c>
      <c r="CR419" t="s">
        <v>111</v>
      </c>
      <c r="CS419" t="s">
        <v>133</v>
      </c>
      <c r="CT419" t="s">
        <v>134</v>
      </c>
      <c r="CU419" t="s">
        <v>133</v>
      </c>
      <c r="CV419" t="s">
        <v>134</v>
      </c>
      <c r="CW419" t="s">
        <v>639</v>
      </c>
      <c r="CX419" s="5">
        <v>16702873991</v>
      </c>
      <c r="CY419" t="s">
        <v>635</v>
      </c>
      <c r="CZ419" t="s">
        <v>247</v>
      </c>
      <c r="DA419" t="s">
        <v>133</v>
      </c>
      <c r="DB419" t="s">
        <v>111</v>
      </c>
    </row>
    <row r="420" spans="1:111" ht="15" customHeight="1" x14ac:dyDescent="0.35">
      <c r="A420" t="s">
        <v>2523</v>
      </c>
      <c r="B420" t="s">
        <v>137</v>
      </c>
      <c r="C420" s="1">
        <v>44514.310848263885</v>
      </c>
      <c r="D420" s="1">
        <v>44552</v>
      </c>
      <c r="E420" t="s">
        <v>110</v>
      </c>
      <c r="G420" t="s">
        <v>111</v>
      </c>
      <c r="H420" t="s">
        <v>111</v>
      </c>
      <c r="I420" t="s">
        <v>111</v>
      </c>
      <c r="J420" t="s">
        <v>323</v>
      </c>
      <c r="L420" t="s">
        <v>262</v>
      </c>
      <c r="M420" t="s">
        <v>263</v>
      </c>
      <c r="N420" t="s">
        <v>140</v>
      </c>
      <c r="O420" t="s">
        <v>117</v>
      </c>
      <c r="P420" s="4">
        <v>96950</v>
      </c>
      <c r="Q420" t="s">
        <v>118</v>
      </c>
      <c r="R420" t="s">
        <v>140</v>
      </c>
      <c r="S420" s="5">
        <v>16705887746</v>
      </c>
      <c r="T420">
        <v>0</v>
      </c>
      <c r="U420">
        <v>561720</v>
      </c>
      <c r="V420" t="s">
        <v>120</v>
      </c>
      <c r="X420" t="s">
        <v>264</v>
      </c>
      <c r="Y420" t="s">
        <v>265</v>
      </c>
      <c r="AA420" t="s">
        <v>324</v>
      </c>
      <c r="AB420" t="s">
        <v>325</v>
      </c>
      <c r="AC420" t="s">
        <v>267</v>
      </c>
      <c r="AD420" t="s">
        <v>140</v>
      </c>
      <c r="AE420" t="s">
        <v>117</v>
      </c>
      <c r="AF420" s="4">
        <v>96950</v>
      </c>
      <c r="AG420" t="s">
        <v>118</v>
      </c>
      <c r="AH420" t="s">
        <v>140</v>
      </c>
      <c r="AI420" s="5">
        <v>16717773710</v>
      </c>
      <c r="AJ420">
        <v>0</v>
      </c>
      <c r="AK420" t="s">
        <v>268</v>
      </c>
      <c r="BC420" t="str">
        <f>"37-2011.00"</f>
        <v>37-2011.00</v>
      </c>
      <c r="BD420" t="s">
        <v>284</v>
      </c>
      <c r="BE420" t="s">
        <v>326</v>
      </c>
      <c r="BF420" t="s">
        <v>327</v>
      </c>
      <c r="BG420">
        <v>2</v>
      </c>
      <c r="BH420">
        <v>2</v>
      </c>
      <c r="BI420" s="1">
        <v>44531</v>
      </c>
      <c r="BJ420" s="1">
        <v>44834</v>
      </c>
      <c r="BK420" s="1">
        <v>44552</v>
      </c>
      <c r="BL420" s="1">
        <v>44834</v>
      </c>
      <c r="BM420">
        <v>40</v>
      </c>
      <c r="BN420">
        <v>0</v>
      </c>
      <c r="BO420">
        <v>8</v>
      </c>
      <c r="BP420">
        <v>8</v>
      </c>
      <c r="BQ420">
        <v>8</v>
      </c>
      <c r="BR420">
        <v>8</v>
      </c>
      <c r="BS420">
        <v>8</v>
      </c>
      <c r="BT420">
        <v>0</v>
      </c>
      <c r="BU420" t="str">
        <f>"8:00 AM"</f>
        <v>8:00 AM</v>
      </c>
      <c r="BV420" t="str">
        <f>"5:00 PM"</f>
        <v>5:00 PM</v>
      </c>
      <c r="BW420" t="s">
        <v>150</v>
      </c>
      <c r="BX420">
        <v>0</v>
      </c>
      <c r="BY420">
        <v>3</v>
      </c>
      <c r="BZ420" t="s">
        <v>111</v>
      </c>
      <c r="CB420" s="2" t="s">
        <v>2524</v>
      </c>
      <c r="CC420" t="s">
        <v>262</v>
      </c>
      <c r="CD420" t="s">
        <v>267</v>
      </c>
      <c r="CE420" t="s">
        <v>140</v>
      </c>
      <c r="CF420" t="s">
        <v>117</v>
      </c>
      <c r="CG420" s="4">
        <v>96950</v>
      </c>
      <c r="CH420" s="3">
        <v>7.93</v>
      </c>
      <c r="CI420" s="3">
        <v>7.93</v>
      </c>
      <c r="CJ420" s="3">
        <v>11.9</v>
      </c>
      <c r="CK420" s="3">
        <v>11.9</v>
      </c>
      <c r="CL420" t="s">
        <v>131</v>
      </c>
      <c r="CN420" t="s">
        <v>132</v>
      </c>
      <c r="CP420" t="s">
        <v>111</v>
      </c>
      <c r="CQ420" t="s">
        <v>133</v>
      </c>
      <c r="CR420" t="s">
        <v>133</v>
      </c>
      <c r="CS420" t="s">
        <v>133</v>
      </c>
      <c r="CT420" t="s">
        <v>134</v>
      </c>
      <c r="CU420" t="s">
        <v>133</v>
      </c>
      <c r="CV420" t="s">
        <v>133</v>
      </c>
      <c r="CW420" t="s">
        <v>329</v>
      </c>
      <c r="CX420" s="5">
        <v>16705887746</v>
      </c>
      <c r="CY420" t="s">
        <v>268</v>
      </c>
      <c r="CZ420" t="s">
        <v>247</v>
      </c>
      <c r="DA420" t="s">
        <v>133</v>
      </c>
      <c r="DB420" t="s">
        <v>111</v>
      </c>
    </row>
    <row r="421" spans="1:111" ht="15" customHeight="1" x14ac:dyDescent="0.35">
      <c r="A421" t="s">
        <v>3971</v>
      </c>
      <c r="B421" t="s">
        <v>137</v>
      </c>
      <c r="C421" s="1">
        <v>44514.317291550928</v>
      </c>
      <c r="D421" s="1">
        <v>44552</v>
      </c>
      <c r="E421" t="s">
        <v>110</v>
      </c>
      <c r="G421" t="s">
        <v>133</v>
      </c>
      <c r="H421" t="s">
        <v>111</v>
      </c>
      <c r="I421" t="s">
        <v>111</v>
      </c>
      <c r="J421" t="s">
        <v>323</v>
      </c>
      <c r="L421" t="s">
        <v>262</v>
      </c>
      <c r="M421" t="s">
        <v>263</v>
      </c>
      <c r="N421" t="s">
        <v>140</v>
      </c>
      <c r="O421" t="s">
        <v>117</v>
      </c>
      <c r="P421" s="4">
        <v>96950</v>
      </c>
      <c r="Q421" t="s">
        <v>118</v>
      </c>
      <c r="R421" t="s">
        <v>140</v>
      </c>
      <c r="S421" s="5">
        <v>16705887746</v>
      </c>
      <c r="T421">
        <v>0</v>
      </c>
      <c r="U421">
        <v>561720</v>
      </c>
      <c r="V421" t="s">
        <v>120</v>
      </c>
      <c r="X421" t="s">
        <v>264</v>
      </c>
      <c r="Y421" t="s">
        <v>265</v>
      </c>
      <c r="AA421" t="s">
        <v>324</v>
      </c>
      <c r="AB421" t="s">
        <v>325</v>
      </c>
      <c r="AC421" t="s">
        <v>267</v>
      </c>
      <c r="AD421" t="s">
        <v>140</v>
      </c>
      <c r="AE421" t="s">
        <v>117</v>
      </c>
      <c r="AF421" s="4">
        <v>96950</v>
      </c>
      <c r="AG421" t="s">
        <v>118</v>
      </c>
      <c r="AH421" t="s">
        <v>140</v>
      </c>
      <c r="AI421" s="5">
        <v>16717773710</v>
      </c>
      <c r="AJ421">
        <v>0</v>
      </c>
      <c r="AK421" t="s">
        <v>268</v>
      </c>
      <c r="BC421" t="str">
        <f>"37-2011.00"</f>
        <v>37-2011.00</v>
      </c>
      <c r="BD421" t="s">
        <v>284</v>
      </c>
      <c r="BE421" t="s">
        <v>326</v>
      </c>
      <c r="BF421" t="s">
        <v>327</v>
      </c>
      <c r="BG421">
        <v>2</v>
      </c>
      <c r="BH421">
        <v>2</v>
      </c>
      <c r="BI421" s="1">
        <v>44531</v>
      </c>
      <c r="BJ421" s="1">
        <v>45565</v>
      </c>
      <c r="BK421" s="1">
        <v>44552</v>
      </c>
      <c r="BL421" s="1">
        <v>45565</v>
      </c>
      <c r="BM421">
        <v>40</v>
      </c>
      <c r="BN421">
        <v>0</v>
      </c>
      <c r="BO421">
        <v>8</v>
      </c>
      <c r="BP421">
        <v>8</v>
      </c>
      <c r="BQ421">
        <v>8</v>
      </c>
      <c r="BR421">
        <v>8</v>
      </c>
      <c r="BS421">
        <v>8</v>
      </c>
      <c r="BT421">
        <v>0</v>
      </c>
      <c r="BU421" t="str">
        <f>"8:00 AM"</f>
        <v>8:00 AM</v>
      </c>
      <c r="BV421" t="str">
        <f>"5:00 PM"</f>
        <v>5:00 PM</v>
      </c>
      <c r="BW421" t="s">
        <v>150</v>
      </c>
      <c r="BX421">
        <v>0</v>
      </c>
      <c r="BY421">
        <v>3</v>
      </c>
      <c r="BZ421" t="s">
        <v>111</v>
      </c>
      <c r="CB421" s="2" t="s">
        <v>3972</v>
      </c>
      <c r="CC421" t="s">
        <v>262</v>
      </c>
      <c r="CD421" t="s">
        <v>267</v>
      </c>
      <c r="CE421" t="s">
        <v>140</v>
      </c>
      <c r="CF421" t="s">
        <v>117</v>
      </c>
      <c r="CG421" s="4">
        <v>96950</v>
      </c>
      <c r="CH421" s="3">
        <v>7.93</v>
      </c>
      <c r="CI421" s="3">
        <v>7.93</v>
      </c>
      <c r="CJ421" s="3">
        <v>11.9</v>
      </c>
      <c r="CK421" s="3">
        <v>11.9</v>
      </c>
      <c r="CL421" t="s">
        <v>131</v>
      </c>
      <c r="CN421" t="s">
        <v>132</v>
      </c>
      <c r="CP421" t="s">
        <v>111</v>
      </c>
      <c r="CQ421" t="s">
        <v>133</v>
      </c>
      <c r="CR421" t="s">
        <v>133</v>
      </c>
      <c r="CS421" t="s">
        <v>133</v>
      </c>
      <c r="CT421" t="s">
        <v>134</v>
      </c>
      <c r="CU421" t="s">
        <v>133</v>
      </c>
      <c r="CV421" t="s">
        <v>134</v>
      </c>
      <c r="CW421" t="s">
        <v>329</v>
      </c>
      <c r="CX421" s="5">
        <v>16705887746</v>
      </c>
      <c r="CY421" t="s">
        <v>3973</v>
      </c>
      <c r="CZ421" t="s">
        <v>247</v>
      </c>
      <c r="DA421" t="s">
        <v>133</v>
      </c>
      <c r="DB421" t="s">
        <v>111</v>
      </c>
    </row>
    <row r="422" spans="1:111" ht="15" customHeight="1" x14ac:dyDescent="0.35">
      <c r="A422" t="s">
        <v>1691</v>
      </c>
      <c r="B422" t="s">
        <v>137</v>
      </c>
      <c r="C422" s="1">
        <v>44515.055456828704</v>
      </c>
      <c r="D422" s="1">
        <v>44552</v>
      </c>
      <c r="E422" t="s">
        <v>199</v>
      </c>
      <c r="F422" s="1">
        <v>44619.791666666664</v>
      </c>
      <c r="G422" t="s">
        <v>111</v>
      </c>
      <c r="H422" t="s">
        <v>111</v>
      </c>
      <c r="I422" t="s">
        <v>111</v>
      </c>
      <c r="J422" t="s">
        <v>816</v>
      </c>
      <c r="K422" t="s">
        <v>1492</v>
      </c>
      <c r="L422" t="s">
        <v>947</v>
      </c>
      <c r="N422" t="s">
        <v>115</v>
      </c>
      <c r="O422" t="s">
        <v>117</v>
      </c>
      <c r="P422" s="4">
        <v>96950</v>
      </c>
      <c r="Q422" t="s">
        <v>118</v>
      </c>
      <c r="S422" s="5">
        <v>1233927</v>
      </c>
      <c r="U422">
        <v>561320</v>
      </c>
      <c r="V422" t="s">
        <v>120</v>
      </c>
      <c r="X422" t="s">
        <v>819</v>
      </c>
      <c r="Y422" t="s">
        <v>820</v>
      </c>
      <c r="Z422" t="s">
        <v>946</v>
      </c>
      <c r="AA422" t="s">
        <v>606</v>
      </c>
      <c r="AB422" t="s">
        <v>947</v>
      </c>
      <c r="AD422" t="s">
        <v>115</v>
      </c>
      <c r="AE422" t="s">
        <v>117</v>
      </c>
      <c r="AF422" s="4">
        <v>96950</v>
      </c>
      <c r="AG422" t="s">
        <v>118</v>
      </c>
      <c r="AI422" s="5">
        <v>16702336927</v>
      </c>
      <c r="AK422" t="s">
        <v>823</v>
      </c>
      <c r="BC422" t="str">
        <f>"49-9071.00"</f>
        <v>49-9071.00</v>
      </c>
      <c r="BD422" t="s">
        <v>147</v>
      </c>
      <c r="BE422" t="s">
        <v>1558</v>
      </c>
      <c r="BF422" t="s">
        <v>1559</v>
      </c>
      <c r="BG422">
        <v>7</v>
      </c>
      <c r="BH422">
        <v>7</v>
      </c>
      <c r="BI422" s="1">
        <v>44621</v>
      </c>
      <c r="BJ422" s="1">
        <v>44985</v>
      </c>
      <c r="BK422" s="1">
        <v>44621</v>
      </c>
      <c r="BL422" s="1">
        <v>44985</v>
      </c>
      <c r="BM422">
        <v>40</v>
      </c>
      <c r="BN422">
        <v>0</v>
      </c>
      <c r="BO422">
        <v>8</v>
      </c>
      <c r="BP422">
        <v>8</v>
      </c>
      <c r="BQ422">
        <v>8</v>
      </c>
      <c r="BR422">
        <v>8</v>
      </c>
      <c r="BS422">
        <v>8</v>
      </c>
      <c r="BT422">
        <v>0</v>
      </c>
      <c r="BU422" t="str">
        <f>"7:30 AM"</f>
        <v>7:30 AM</v>
      </c>
      <c r="BV422" t="str">
        <f>"4:30 PM"</f>
        <v>4:30 PM</v>
      </c>
      <c r="BW422" t="s">
        <v>150</v>
      </c>
      <c r="BX422">
        <v>0</v>
      </c>
      <c r="BY422">
        <v>24</v>
      </c>
      <c r="BZ422" t="s">
        <v>111</v>
      </c>
      <c r="CB422" t="s">
        <v>1692</v>
      </c>
      <c r="CC422" t="s">
        <v>818</v>
      </c>
      <c r="CE422" t="s">
        <v>115</v>
      </c>
      <c r="CF422" t="s">
        <v>117</v>
      </c>
      <c r="CG422" s="4">
        <v>96950</v>
      </c>
      <c r="CH422" s="3">
        <v>8.7200000000000006</v>
      </c>
      <c r="CI422" s="3">
        <v>8.7200000000000006</v>
      </c>
      <c r="CJ422" s="3">
        <v>13.08</v>
      </c>
      <c r="CK422" s="3">
        <v>13.08</v>
      </c>
      <c r="CL422" t="s">
        <v>131</v>
      </c>
      <c r="CN422" t="s">
        <v>132</v>
      </c>
      <c r="CP422" t="s">
        <v>111</v>
      </c>
      <c r="CQ422" t="s">
        <v>133</v>
      </c>
      <c r="CR422" t="s">
        <v>111</v>
      </c>
      <c r="CS422" t="s">
        <v>133</v>
      </c>
      <c r="CT422" t="s">
        <v>134</v>
      </c>
      <c r="CU422" t="s">
        <v>133</v>
      </c>
      <c r="CV422" t="s">
        <v>134</v>
      </c>
      <c r="CW422" t="s">
        <v>826</v>
      </c>
      <c r="CX422" s="5">
        <v>16702336927</v>
      </c>
      <c r="CY422" t="s">
        <v>823</v>
      </c>
      <c r="CZ422" t="s">
        <v>134</v>
      </c>
      <c r="DA422" t="s">
        <v>133</v>
      </c>
      <c r="DB422" t="s">
        <v>111</v>
      </c>
    </row>
    <row r="423" spans="1:111" ht="15" customHeight="1" x14ac:dyDescent="0.35">
      <c r="A423" t="s">
        <v>796</v>
      </c>
      <c r="B423" t="s">
        <v>137</v>
      </c>
      <c r="C423" s="1">
        <v>44524.017374074072</v>
      </c>
      <c r="D423" s="1">
        <v>44552</v>
      </c>
      <c r="E423" t="s">
        <v>110</v>
      </c>
      <c r="G423" t="s">
        <v>111</v>
      </c>
      <c r="H423" t="s">
        <v>111</v>
      </c>
      <c r="I423" t="s">
        <v>111</v>
      </c>
      <c r="J423" t="s">
        <v>275</v>
      </c>
      <c r="L423" t="s">
        <v>797</v>
      </c>
      <c r="M423" t="s">
        <v>798</v>
      </c>
      <c r="N423" t="s">
        <v>140</v>
      </c>
      <c r="O423" t="s">
        <v>117</v>
      </c>
      <c r="P423" s="4">
        <v>96950</v>
      </c>
      <c r="Q423" t="s">
        <v>118</v>
      </c>
      <c r="S423" s="5">
        <v>16702333839</v>
      </c>
      <c r="U423">
        <v>722515</v>
      </c>
      <c r="V423" t="s">
        <v>120</v>
      </c>
      <c r="X423" t="s">
        <v>278</v>
      </c>
      <c r="Y423" t="s">
        <v>279</v>
      </c>
      <c r="Z423" t="s">
        <v>280</v>
      </c>
      <c r="AA423" t="s">
        <v>281</v>
      </c>
      <c r="AB423" t="s">
        <v>797</v>
      </c>
      <c r="AC423" t="s">
        <v>798</v>
      </c>
      <c r="AD423" t="s">
        <v>140</v>
      </c>
      <c r="AE423" t="s">
        <v>117</v>
      </c>
      <c r="AF423" s="4">
        <v>96950</v>
      </c>
      <c r="AG423" t="s">
        <v>118</v>
      </c>
      <c r="AI423" s="5">
        <v>16702333839</v>
      </c>
      <c r="AK423" t="s">
        <v>283</v>
      </c>
      <c r="BC423" t="str">
        <f>"35-2021.00"</f>
        <v>35-2021.00</v>
      </c>
      <c r="BD423" t="s">
        <v>342</v>
      </c>
      <c r="BE423" t="s">
        <v>799</v>
      </c>
      <c r="BF423" t="s">
        <v>476</v>
      </c>
      <c r="BG423">
        <v>10</v>
      </c>
      <c r="BH423">
        <v>10</v>
      </c>
      <c r="BI423" s="1">
        <v>44562</v>
      </c>
      <c r="BJ423" s="1">
        <v>44834</v>
      </c>
      <c r="BK423" s="1">
        <v>44562</v>
      </c>
      <c r="BL423" s="1">
        <v>44834</v>
      </c>
      <c r="BM423">
        <v>35</v>
      </c>
      <c r="BN423">
        <v>7</v>
      </c>
      <c r="BO423">
        <v>0</v>
      </c>
      <c r="BP423">
        <v>7</v>
      </c>
      <c r="BQ423">
        <v>7</v>
      </c>
      <c r="BR423">
        <v>0</v>
      </c>
      <c r="BS423">
        <v>7</v>
      </c>
      <c r="BT423">
        <v>7</v>
      </c>
      <c r="BU423" t="str">
        <f>"8:00 AM"</f>
        <v>8:00 AM</v>
      </c>
      <c r="BV423" t="str">
        <f>"4:00 PM"</f>
        <v>4:00 PM</v>
      </c>
      <c r="BW423" t="s">
        <v>150</v>
      </c>
      <c r="BX423">
        <v>0</v>
      </c>
      <c r="BY423">
        <v>3</v>
      </c>
      <c r="BZ423" t="s">
        <v>111</v>
      </c>
      <c r="CB423" t="s">
        <v>800</v>
      </c>
      <c r="CC423" t="s">
        <v>797</v>
      </c>
      <c r="CD423" t="s">
        <v>798</v>
      </c>
      <c r="CE423" t="s">
        <v>140</v>
      </c>
      <c r="CF423" t="s">
        <v>117</v>
      </c>
      <c r="CG423" s="4">
        <v>96950</v>
      </c>
      <c r="CH423" s="3">
        <v>7.71</v>
      </c>
      <c r="CI423" s="3">
        <v>7.71</v>
      </c>
      <c r="CJ423" s="3">
        <v>11.57</v>
      </c>
      <c r="CK423" s="3">
        <v>11.57</v>
      </c>
      <c r="CL423" t="s">
        <v>131</v>
      </c>
      <c r="CN423" t="s">
        <v>132</v>
      </c>
      <c r="CP423" t="s">
        <v>111</v>
      </c>
      <c r="CQ423" t="s">
        <v>133</v>
      </c>
      <c r="CR423" t="s">
        <v>133</v>
      </c>
      <c r="CS423" t="s">
        <v>133</v>
      </c>
      <c r="CT423" t="s">
        <v>134</v>
      </c>
      <c r="CU423" t="s">
        <v>133</v>
      </c>
      <c r="CV423" t="s">
        <v>133</v>
      </c>
      <c r="CW423" t="s">
        <v>801</v>
      </c>
      <c r="CX423" s="5">
        <v>16702333839</v>
      </c>
      <c r="CY423" t="s">
        <v>283</v>
      </c>
      <c r="CZ423" t="s">
        <v>134</v>
      </c>
      <c r="DA423" t="s">
        <v>133</v>
      </c>
      <c r="DB423" t="s">
        <v>111</v>
      </c>
    </row>
    <row r="424" spans="1:111" ht="15" customHeight="1" x14ac:dyDescent="0.35">
      <c r="A424" t="s">
        <v>1686</v>
      </c>
      <c r="B424" t="s">
        <v>159</v>
      </c>
      <c r="C424" s="1">
        <v>44516.770107870369</v>
      </c>
      <c r="D424" s="1">
        <v>44552</v>
      </c>
      <c r="E424" t="s">
        <v>199</v>
      </c>
      <c r="F424" s="1">
        <v>44619.791666666664</v>
      </c>
      <c r="G424" t="s">
        <v>111</v>
      </c>
      <c r="H424" t="s">
        <v>111</v>
      </c>
      <c r="I424" t="s">
        <v>111</v>
      </c>
      <c r="J424" t="s">
        <v>816</v>
      </c>
      <c r="K424" t="s">
        <v>817</v>
      </c>
      <c r="L424" t="s">
        <v>947</v>
      </c>
      <c r="N424" t="s">
        <v>115</v>
      </c>
      <c r="O424" t="s">
        <v>117</v>
      </c>
      <c r="P424" s="4">
        <v>96950</v>
      </c>
      <c r="Q424" t="s">
        <v>118</v>
      </c>
      <c r="S424" s="5">
        <v>16702336927</v>
      </c>
      <c r="U424">
        <v>236220</v>
      </c>
      <c r="V424" t="s">
        <v>120</v>
      </c>
      <c r="X424" t="s">
        <v>819</v>
      </c>
      <c r="Y424" t="s">
        <v>820</v>
      </c>
      <c r="Z424" t="s">
        <v>821</v>
      </c>
      <c r="AA424" t="s">
        <v>606</v>
      </c>
      <c r="AB424" t="s">
        <v>947</v>
      </c>
      <c r="AD424" t="s">
        <v>115</v>
      </c>
      <c r="AE424" t="s">
        <v>117</v>
      </c>
      <c r="AF424" s="4">
        <v>96950</v>
      </c>
      <c r="AG424" t="s">
        <v>118</v>
      </c>
      <c r="AI424" s="5">
        <v>16702336927</v>
      </c>
      <c r="AK424" t="s">
        <v>823</v>
      </c>
      <c r="BC424" t="str">
        <f>"17-3011.02"</f>
        <v>17-3011.02</v>
      </c>
      <c r="BD424" t="s">
        <v>1687</v>
      </c>
      <c r="BE424" t="s">
        <v>1688</v>
      </c>
      <c r="BF424" t="s">
        <v>1689</v>
      </c>
      <c r="BG424">
        <v>1</v>
      </c>
      <c r="BI424" s="1">
        <v>44621</v>
      </c>
      <c r="BJ424" s="1">
        <v>44985</v>
      </c>
      <c r="BM424">
        <v>40</v>
      </c>
      <c r="BN424">
        <v>0</v>
      </c>
      <c r="BO424">
        <v>8</v>
      </c>
      <c r="BP424">
        <v>8</v>
      </c>
      <c r="BQ424">
        <v>8</v>
      </c>
      <c r="BR424">
        <v>8</v>
      </c>
      <c r="BS424">
        <v>8</v>
      </c>
      <c r="BT424">
        <v>0</v>
      </c>
      <c r="BU424" t="str">
        <f>"8:00 AM"</f>
        <v>8:00 AM</v>
      </c>
      <c r="BV424" t="str">
        <f>"5:00 PM"</f>
        <v>5:00 PM</v>
      </c>
      <c r="BW424" t="s">
        <v>129</v>
      </c>
      <c r="BX424">
        <v>0</v>
      </c>
      <c r="BY424">
        <v>24</v>
      </c>
      <c r="BZ424" t="s">
        <v>111</v>
      </c>
      <c r="CB424" t="s">
        <v>1690</v>
      </c>
      <c r="CC424" t="s">
        <v>818</v>
      </c>
      <c r="CE424" t="s">
        <v>115</v>
      </c>
      <c r="CF424" t="s">
        <v>117</v>
      </c>
      <c r="CG424" s="4">
        <v>96950</v>
      </c>
      <c r="CH424" s="3">
        <v>16.329999999999998</v>
      </c>
      <c r="CI424" s="3">
        <v>16.329999999999998</v>
      </c>
      <c r="CJ424" s="3">
        <v>0</v>
      </c>
      <c r="CK424" s="3">
        <v>0</v>
      </c>
      <c r="CL424" t="s">
        <v>131</v>
      </c>
      <c r="CN424" t="s">
        <v>132</v>
      </c>
      <c r="CP424" t="s">
        <v>111</v>
      </c>
      <c r="CQ424" t="s">
        <v>133</v>
      </c>
      <c r="CR424" t="s">
        <v>133</v>
      </c>
      <c r="CS424" t="s">
        <v>111</v>
      </c>
      <c r="CT424" t="s">
        <v>134</v>
      </c>
      <c r="CU424" t="s">
        <v>133</v>
      </c>
      <c r="CV424" t="s">
        <v>134</v>
      </c>
      <c r="CW424" t="s">
        <v>826</v>
      </c>
      <c r="CX424" s="5">
        <v>16702336927</v>
      </c>
      <c r="CY424" t="s">
        <v>823</v>
      </c>
      <c r="CZ424" t="s">
        <v>134</v>
      </c>
      <c r="DA424" t="s">
        <v>133</v>
      </c>
      <c r="DB424" t="s">
        <v>111</v>
      </c>
    </row>
    <row r="425" spans="1:111" ht="15" customHeight="1" x14ac:dyDescent="0.35">
      <c r="A425" t="s">
        <v>3561</v>
      </c>
      <c r="B425" t="s">
        <v>567</v>
      </c>
      <c r="C425" s="1">
        <v>44509.135642245368</v>
      </c>
      <c r="D425" s="1">
        <v>44552</v>
      </c>
      <c r="E425" t="s">
        <v>110</v>
      </c>
      <c r="G425" t="s">
        <v>111</v>
      </c>
      <c r="H425" t="s">
        <v>111</v>
      </c>
      <c r="I425" t="s">
        <v>111</v>
      </c>
      <c r="J425" t="s">
        <v>3562</v>
      </c>
      <c r="K425" t="s">
        <v>2858</v>
      </c>
      <c r="L425" t="s">
        <v>2859</v>
      </c>
      <c r="M425" t="s">
        <v>2860</v>
      </c>
      <c r="N425" t="s">
        <v>2861</v>
      </c>
      <c r="O425" t="s">
        <v>117</v>
      </c>
      <c r="P425" s="4">
        <v>96950</v>
      </c>
      <c r="Q425" t="s">
        <v>118</v>
      </c>
      <c r="R425" t="s">
        <v>690</v>
      </c>
      <c r="S425" s="5">
        <v>16702347000</v>
      </c>
      <c r="U425">
        <v>72111</v>
      </c>
      <c r="V425" t="s">
        <v>120</v>
      </c>
      <c r="X425" t="s">
        <v>1660</v>
      </c>
      <c r="Y425" t="s">
        <v>3165</v>
      </c>
      <c r="AA425" t="s">
        <v>338</v>
      </c>
      <c r="AB425" t="s">
        <v>2859</v>
      </c>
      <c r="AC425" t="s">
        <v>2860</v>
      </c>
      <c r="AD425" t="s">
        <v>2861</v>
      </c>
      <c r="AE425" t="s">
        <v>117</v>
      </c>
      <c r="AF425" s="4">
        <v>96950</v>
      </c>
      <c r="AG425" t="s">
        <v>118</v>
      </c>
      <c r="AI425" s="5">
        <v>16702347000</v>
      </c>
      <c r="AK425" t="s">
        <v>2864</v>
      </c>
      <c r="BC425" t="str">
        <f>"35-2014.00"</f>
        <v>35-2014.00</v>
      </c>
      <c r="BD425" t="s">
        <v>518</v>
      </c>
      <c r="BE425" t="s">
        <v>3563</v>
      </c>
      <c r="BF425" t="s">
        <v>3564</v>
      </c>
      <c r="BG425">
        <v>10</v>
      </c>
      <c r="BH425">
        <v>7</v>
      </c>
      <c r="BI425" s="1">
        <v>44568</v>
      </c>
      <c r="BJ425" s="1">
        <v>44932</v>
      </c>
      <c r="BK425" s="1">
        <v>44568</v>
      </c>
      <c r="BL425" s="1">
        <v>44932</v>
      </c>
      <c r="BM425">
        <v>35</v>
      </c>
      <c r="BN425">
        <v>7</v>
      </c>
      <c r="BO425">
        <v>7</v>
      </c>
      <c r="BP425">
        <v>7</v>
      </c>
      <c r="BQ425">
        <v>7</v>
      </c>
      <c r="BR425">
        <v>7</v>
      </c>
      <c r="BS425">
        <v>0</v>
      </c>
      <c r="BT425">
        <v>0</v>
      </c>
      <c r="BU425" t="str">
        <f>"6:00 AM"</f>
        <v>6:00 AM</v>
      </c>
      <c r="BV425" t="str">
        <f>"2:00 PM"</f>
        <v>2:00 PM</v>
      </c>
      <c r="BW425" t="s">
        <v>150</v>
      </c>
      <c r="BX425">
        <v>0</v>
      </c>
      <c r="BY425">
        <v>12</v>
      </c>
      <c r="BZ425" t="s">
        <v>111</v>
      </c>
      <c r="CB425" s="2" t="s">
        <v>3565</v>
      </c>
      <c r="CC425" t="s">
        <v>2859</v>
      </c>
      <c r="CD425" t="s">
        <v>2860</v>
      </c>
      <c r="CE425" t="s">
        <v>2861</v>
      </c>
      <c r="CF425" t="s">
        <v>117</v>
      </c>
      <c r="CG425" s="4">
        <v>96950</v>
      </c>
      <c r="CH425" s="3">
        <v>8.17</v>
      </c>
      <c r="CI425" s="3">
        <v>13</v>
      </c>
      <c r="CJ425" s="3">
        <v>12.26</v>
      </c>
      <c r="CK425" s="3">
        <v>19.5</v>
      </c>
      <c r="CL425" t="s">
        <v>131</v>
      </c>
      <c r="CN425" t="s">
        <v>132</v>
      </c>
      <c r="CP425" t="s">
        <v>111</v>
      </c>
      <c r="CQ425" t="s">
        <v>133</v>
      </c>
      <c r="CR425" t="s">
        <v>111</v>
      </c>
      <c r="CS425" t="s">
        <v>133</v>
      </c>
      <c r="CT425" t="s">
        <v>134</v>
      </c>
      <c r="CU425" t="s">
        <v>133</v>
      </c>
      <c r="CV425" t="s">
        <v>134</v>
      </c>
      <c r="CW425" t="s">
        <v>2869</v>
      </c>
      <c r="CX425" s="5">
        <v>16702347000</v>
      </c>
      <c r="CY425" t="s">
        <v>2864</v>
      </c>
      <c r="CZ425" t="s">
        <v>134</v>
      </c>
      <c r="DA425" t="s">
        <v>133</v>
      </c>
      <c r="DB425" t="s">
        <v>111</v>
      </c>
    </row>
    <row r="426" spans="1:111" ht="15" customHeight="1" x14ac:dyDescent="0.35">
      <c r="A426" t="s">
        <v>2856</v>
      </c>
      <c r="B426" t="s">
        <v>567</v>
      </c>
      <c r="C426" s="1">
        <v>44509.140460995368</v>
      </c>
      <c r="D426" s="1">
        <v>44552</v>
      </c>
      <c r="E426" t="s">
        <v>110</v>
      </c>
      <c r="G426" t="s">
        <v>111</v>
      </c>
      <c r="H426" t="s">
        <v>111</v>
      </c>
      <c r="I426" t="s">
        <v>111</v>
      </c>
      <c r="J426" t="s">
        <v>2857</v>
      </c>
      <c r="K426" t="s">
        <v>2858</v>
      </c>
      <c r="L426" t="s">
        <v>2859</v>
      </c>
      <c r="M426" t="s">
        <v>2860</v>
      </c>
      <c r="N426" t="s">
        <v>2861</v>
      </c>
      <c r="O426" t="s">
        <v>117</v>
      </c>
      <c r="P426" s="4">
        <v>96950</v>
      </c>
      <c r="Q426" t="s">
        <v>118</v>
      </c>
      <c r="R426" t="s">
        <v>690</v>
      </c>
      <c r="S426" s="5">
        <v>16702347000</v>
      </c>
      <c r="U426">
        <v>72111</v>
      </c>
      <c r="V426" t="s">
        <v>120</v>
      </c>
      <c r="X426" t="s">
        <v>1660</v>
      </c>
      <c r="Y426" t="s">
        <v>2862</v>
      </c>
      <c r="AA426" t="s">
        <v>2863</v>
      </c>
      <c r="AB426" t="s">
        <v>2859</v>
      </c>
      <c r="AC426" t="s">
        <v>2860</v>
      </c>
      <c r="AD426" t="s">
        <v>2861</v>
      </c>
      <c r="AE426" t="s">
        <v>117</v>
      </c>
      <c r="AF426" s="4">
        <v>96950</v>
      </c>
      <c r="AG426" t="s">
        <v>118</v>
      </c>
      <c r="AI426" s="5">
        <v>16702347000</v>
      </c>
      <c r="AK426" t="s">
        <v>2864</v>
      </c>
      <c r="BC426" t="str">
        <f>"43-4081.00"</f>
        <v>43-4081.00</v>
      </c>
      <c r="BD426" t="s">
        <v>2865</v>
      </c>
      <c r="BE426" t="s">
        <v>2866</v>
      </c>
      <c r="BF426" t="s">
        <v>2867</v>
      </c>
      <c r="BG426">
        <v>10</v>
      </c>
      <c r="BH426">
        <v>5</v>
      </c>
      <c r="BI426" s="1">
        <v>44568</v>
      </c>
      <c r="BJ426" s="1">
        <v>44932</v>
      </c>
      <c r="BK426" s="1">
        <v>44568</v>
      </c>
      <c r="BL426" s="1">
        <v>44932</v>
      </c>
      <c r="BM426">
        <v>35</v>
      </c>
      <c r="BN426">
        <v>0</v>
      </c>
      <c r="BO426">
        <v>7</v>
      </c>
      <c r="BP426">
        <v>0</v>
      </c>
      <c r="BQ426">
        <v>7</v>
      </c>
      <c r="BR426">
        <v>7</v>
      </c>
      <c r="BS426">
        <v>7</v>
      </c>
      <c r="BT426">
        <v>7</v>
      </c>
      <c r="BU426" t="str">
        <f>"7:00 AM"</f>
        <v>7:00 AM</v>
      </c>
      <c r="BV426" t="str">
        <f>"2:00 PM"</f>
        <v>2:00 PM</v>
      </c>
      <c r="BW426" t="s">
        <v>150</v>
      </c>
      <c r="BX426">
        <v>0</v>
      </c>
      <c r="BY426">
        <v>3</v>
      </c>
      <c r="BZ426" t="s">
        <v>111</v>
      </c>
      <c r="CB426" s="2" t="s">
        <v>2868</v>
      </c>
      <c r="CC426" t="s">
        <v>2859</v>
      </c>
      <c r="CD426" t="s">
        <v>2860</v>
      </c>
      <c r="CE426" t="s">
        <v>2861</v>
      </c>
      <c r="CF426" t="s">
        <v>117</v>
      </c>
      <c r="CG426" s="4">
        <v>96950</v>
      </c>
      <c r="CH426" s="3">
        <v>9.4499999999999993</v>
      </c>
      <c r="CI426" s="3">
        <v>9.4499999999999993</v>
      </c>
      <c r="CJ426" s="3">
        <v>14.18</v>
      </c>
      <c r="CK426" s="3">
        <v>14.18</v>
      </c>
      <c r="CL426" t="s">
        <v>131</v>
      </c>
      <c r="CN426" t="s">
        <v>132</v>
      </c>
      <c r="CP426" t="s">
        <v>111</v>
      </c>
      <c r="CQ426" t="s">
        <v>133</v>
      </c>
      <c r="CR426" t="s">
        <v>111</v>
      </c>
      <c r="CS426" t="s">
        <v>133</v>
      </c>
      <c r="CT426" t="s">
        <v>134</v>
      </c>
      <c r="CU426" t="s">
        <v>133</v>
      </c>
      <c r="CV426" t="s">
        <v>134</v>
      </c>
      <c r="CW426" t="s">
        <v>2869</v>
      </c>
      <c r="CX426" s="5">
        <v>16702347000</v>
      </c>
      <c r="CY426" t="s">
        <v>2864</v>
      </c>
      <c r="CZ426" t="s">
        <v>134</v>
      </c>
      <c r="DA426" t="s">
        <v>133</v>
      </c>
      <c r="DB426" t="s">
        <v>111</v>
      </c>
    </row>
    <row r="427" spans="1:111" ht="15" customHeight="1" x14ac:dyDescent="0.35">
      <c r="A427" t="s">
        <v>1374</v>
      </c>
      <c r="B427" t="s">
        <v>137</v>
      </c>
      <c r="C427" s="1">
        <v>44507.274152083337</v>
      </c>
      <c r="D427" s="1">
        <v>44553</v>
      </c>
      <c r="E427" t="s">
        <v>110</v>
      </c>
      <c r="G427" t="s">
        <v>111</v>
      </c>
      <c r="H427" t="s">
        <v>111</v>
      </c>
      <c r="I427" t="s">
        <v>111</v>
      </c>
      <c r="J427" t="s">
        <v>233</v>
      </c>
      <c r="K427" t="s">
        <v>1375</v>
      </c>
      <c r="L427" t="s">
        <v>1376</v>
      </c>
      <c r="M427" t="s">
        <v>236</v>
      </c>
      <c r="N427" t="s">
        <v>140</v>
      </c>
      <c r="O427" t="s">
        <v>117</v>
      </c>
      <c r="P427" s="4">
        <v>96950</v>
      </c>
      <c r="Q427" t="s">
        <v>118</v>
      </c>
      <c r="R427" t="s">
        <v>140</v>
      </c>
      <c r="S427" s="5">
        <v>16702342664</v>
      </c>
      <c r="T427">
        <v>0</v>
      </c>
      <c r="U427">
        <v>236220</v>
      </c>
      <c r="V427" t="s">
        <v>120</v>
      </c>
      <c r="X427" t="s">
        <v>237</v>
      </c>
      <c r="Y427" t="s">
        <v>238</v>
      </c>
      <c r="Z427" t="s">
        <v>239</v>
      </c>
      <c r="AA427" t="s">
        <v>240</v>
      </c>
      <c r="AB427" t="s">
        <v>401</v>
      </c>
      <c r="AC427" t="s">
        <v>236</v>
      </c>
      <c r="AD427" t="s">
        <v>140</v>
      </c>
      <c r="AE427" t="s">
        <v>117</v>
      </c>
      <c r="AF427" s="4">
        <v>96950</v>
      </c>
      <c r="AG427" t="s">
        <v>118</v>
      </c>
      <c r="AH427" t="s">
        <v>140</v>
      </c>
      <c r="AI427" s="5">
        <v>16702342664</v>
      </c>
      <c r="AJ427">
        <v>0</v>
      </c>
      <c r="AK427" t="s">
        <v>405</v>
      </c>
      <c r="BC427" t="str">
        <f>"17-3011.00"</f>
        <v>17-3011.00</v>
      </c>
      <c r="BD427" t="s">
        <v>1377</v>
      </c>
      <c r="BE427" t="s">
        <v>1378</v>
      </c>
      <c r="BF427" t="s">
        <v>1379</v>
      </c>
      <c r="BG427">
        <v>2</v>
      </c>
      <c r="BH427">
        <v>2</v>
      </c>
      <c r="BI427" s="1">
        <v>44515</v>
      </c>
      <c r="BJ427" s="1">
        <v>44834</v>
      </c>
      <c r="BK427" s="1">
        <v>44553</v>
      </c>
      <c r="BL427" s="1">
        <v>44834</v>
      </c>
      <c r="BM427">
        <v>40</v>
      </c>
      <c r="BN427">
        <v>0</v>
      </c>
      <c r="BO427">
        <v>8</v>
      </c>
      <c r="BP427">
        <v>8</v>
      </c>
      <c r="BQ427">
        <v>8</v>
      </c>
      <c r="BR427">
        <v>8</v>
      </c>
      <c r="BS427">
        <v>8</v>
      </c>
      <c r="BT427">
        <v>0</v>
      </c>
      <c r="BU427" t="str">
        <f>"8:00 AM"</f>
        <v>8:00 AM</v>
      </c>
      <c r="BV427" t="str">
        <f>"5:00 PM"</f>
        <v>5:00 PM</v>
      </c>
      <c r="BW427" t="s">
        <v>129</v>
      </c>
      <c r="BX427">
        <v>0</v>
      </c>
      <c r="BY427">
        <v>12</v>
      </c>
      <c r="BZ427" t="s">
        <v>111</v>
      </c>
      <c r="CB427" t="s">
        <v>1380</v>
      </c>
      <c r="CC427" t="s">
        <v>401</v>
      </c>
      <c r="CD427" t="s">
        <v>236</v>
      </c>
      <c r="CE427" t="s">
        <v>140</v>
      </c>
      <c r="CF427" t="s">
        <v>117</v>
      </c>
      <c r="CG427" s="4">
        <v>96950</v>
      </c>
      <c r="CH427" s="3">
        <v>16.329999999999998</v>
      </c>
      <c r="CI427" s="3">
        <v>16.329999999999998</v>
      </c>
      <c r="CJ427" s="3">
        <v>24.5</v>
      </c>
      <c r="CK427" s="3">
        <v>24.5</v>
      </c>
      <c r="CL427" t="s">
        <v>131</v>
      </c>
      <c r="CN427" t="s">
        <v>132</v>
      </c>
      <c r="CP427" t="s">
        <v>111</v>
      </c>
      <c r="CQ427" t="s">
        <v>133</v>
      </c>
      <c r="CR427" t="s">
        <v>133</v>
      </c>
      <c r="CS427" t="s">
        <v>133</v>
      </c>
      <c r="CT427" t="s">
        <v>134</v>
      </c>
      <c r="CU427" t="s">
        <v>133</v>
      </c>
      <c r="CV427" t="s">
        <v>134</v>
      </c>
      <c r="CW427" t="s">
        <v>408</v>
      </c>
      <c r="CX427" s="5">
        <v>16702342664</v>
      </c>
      <c r="CY427" t="s">
        <v>1381</v>
      </c>
      <c r="CZ427" t="s">
        <v>247</v>
      </c>
      <c r="DA427" t="s">
        <v>133</v>
      </c>
      <c r="DB427" t="s">
        <v>111</v>
      </c>
    </row>
    <row r="428" spans="1:111" ht="15" customHeight="1" x14ac:dyDescent="0.35">
      <c r="A428" t="s">
        <v>2069</v>
      </c>
      <c r="B428" t="s">
        <v>137</v>
      </c>
      <c r="C428" s="1">
        <v>44501.90047025463</v>
      </c>
      <c r="D428" s="1">
        <v>44558</v>
      </c>
      <c r="E428" t="s">
        <v>110</v>
      </c>
      <c r="G428" t="s">
        <v>133</v>
      </c>
      <c r="H428" t="s">
        <v>111</v>
      </c>
      <c r="I428" t="s">
        <v>111</v>
      </c>
      <c r="J428" t="s">
        <v>2070</v>
      </c>
      <c r="K428" t="s">
        <v>1708</v>
      </c>
      <c r="L428" t="s">
        <v>1231</v>
      </c>
      <c r="N428" t="s">
        <v>115</v>
      </c>
      <c r="O428" t="s">
        <v>117</v>
      </c>
      <c r="P428" s="4">
        <v>96950</v>
      </c>
      <c r="Q428" t="s">
        <v>118</v>
      </c>
      <c r="R428" t="s">
        <v>2071</v>
      </c>
      <c r="S428" s="5">
        <v>16702343203</v>
      </c>
      <c r="U428">
        <v>61111</v>
      </c>
      <c r="V428" t="s">
        <v>120</v>
      </c>
      <c r="X428" t="s">
        <v>1232</v>
      </c>
      <c r="Y428" t="s">
        <v>1709</v>
      </c>
      <c r="Z428" t="s">
        <v>1710</v>
      </c>
      <c r="AA428" t="s">
        <v>168</v>
      </c>
      <c r="AB428" t="s">
        <v>1231</v>
      </c>
      <c r="AD428" t="s">
        <v>115</v>
      </c>
      <c r="AE428" t="s">
        <v>117</v>
      </c>
      <c r="AF428" s="4">
        <v>96950</v>
      </c>
      <c r="AG428" t="s">
        <v>118</v>
      </c>
      <c r="AH428" t="s">
        <v>690</v>
      </c>
      <c r="AI428" s="5">
        <v>16702343203</v>
      </c>
      <c r="AK428" t="s">
        <v>1237</v>
      </c>
      <c r="BC428" t="str">
        <f>"25-2022.00"</f>
        <v>25-2022.00</v>
      </c>
      <c r="BD428" t="s">
        <v>2072</v>
      </c>
      <c r="BE428" t="s">
        <v>2073</v>
      </c>
      <c r="BF428" t="s">
        <v>2074</v>
      </c>
      <c r="BG428">
        <v>1</v>
      </c>
      <c r="BH428">
        <v>1</v>
      </c>
      <c r="BI428" s="1">
        <v>44531</v>
      </c>
      <c r="BJ428" s="1">
        <v>44895</v>
      </c>
      <c r="BK428" s="1">
        <v>44558</v>
      </c>
      <c r="BL428" s="1">
        <v>44895</v>
      </c>
      <c r="BM428">
        <v>40</v>
      </c>
      <c r="BN428">
        <v>0</v>
      </c>
      <c r="BO428">
        <v>8</v>
      </c>
      <c r="BP428">
        <v>8</v>
      </c>
      <c r="BQ428">
        <v>8</v>
      </c>
      <c r="BR428">
        <v>8</v>
      </c>
      <c r="BS428">
        <v>8</v>
      </c>
      <c r="BT428">
        <v>0</v>
      </c>
      <c r="BU428" t="str">
        <f>"8:00 AM"</f>
        <v>8:00 AM</v>
      </c>
      <c r="BV428" t="str">
        <f>"5:00 PM"</f>
        <v>5:00 PM</v>
      </c>
      <c r="BW428" t="s">
        <v>504</v>
      </c>
      <c r="BX428">
        <v>0</v>
      </c>
      <c r="BY428">
        <v>24</v>
      </c>
      <c r="BZ428" t="s">
        <v>111</v>
      </c>
      <c r="CB428" t="s">
        <v>2075</v>
      </c>
      <c r="CC428" t="s">
        <v>1708</v>
      </c>
      <c r="CD428" t="s">
        <v>1716</v>
      </c>
      <c r="CE428" t="s">
        <v>2076</v>
      </c>
      <c r="CF428" t="s">
        <v>117</v>
      </c>
      <c r="CG428" s="4">
        <v>96950</v>
      </c>
      <c r="CH428" s="3">
        <v>19.61</v>
      </c>
      <c r="CI428" s="3">
        <v>19.61</v>
      </c>
      <c r="CJ428" s="3">
        <v>29.42</v>
      </c>
      <c r="CK428" s="3">
        <v>29.42</v>
      </c>
      <c r="CL428" t="s">
        <v>131</v>
      </c>
      <c r="CN428" t="s">
        <v>132</v>
      </c>
      <c r="CP428" t="s">
        <v>111</v>
      </c>
      <c r="CQ428" t="s">
        <v>133</v>
      </c>
      <c r="CR428" t="s">
        <v>111</v>
      </c>
      <c r="CS428" t="s">
        <v>133</v>
      </c>
      <c r="CT428" t="s">
        <v>134</v>
      </c>
      <c r="CU428" t="s">
        <v>133</v>
      </c>
      <c r="CV428" t="s">
        <v>134</v>
      </c>
      <c r="CW428" t="s">
        <v>1244</v>
      </c>
      <c r="CX428" s="5">
        <v>16702343203</v>
      </c>
      <c r="CY428" t="s">
        <v>1237</v>
      </c>
      <c r="CZ428" t="s">
        <v>134</v>
      </c>
      <c r="DA428" t="s">
        <v>133</v>
      </c>
      <c r="DB428" t="s">
        <v>111</v>
      </c>
    </row>
    <row r="429" spans="1:111" ht="15" customHeight="1" x14ac:dyDescent="0.35">
      <c r="A429" t="s">
        <v>3469</v>
      </c>
      <c r="B429" t="s">
        <v>137</v>
      </c>
      <c r="C429" s="1">
        <v>44509.114757870368</v>
      </c>
      <c r="D429" s="1">
        <v>44558</v>
      </c>
      <c r="E429" t="s">
        <v>110</v>
      </c>
      <c r="G429" t="s">
        <v>111</v>
      </c>
      <c r="H429" t="s">
        <v>111</v>
      </c>
      <c r="I429" t="s">
        <v>111</v>
      </c>
      <c r="J429" t="s">
        <v>2847</v>
      </c>
      <c r="L429" t="s">
        <v>556</v>
      </c>
      <c r="M429" t="s">
        <v>553</v>
      </c>
      <c r="N429" t="s">
        <v>376</v>
      </c>
      <c r="O429" t="s">
        <v>117</v>
      </c>
      <c r="P429" s="4">
        <v>96950</v>
      </c>
      <c r="Q429" t="s">
        <v>118</v>
      </c>
      <c r="R429" t="s">
        <v>134</v>
      </c>
      <c r="S429" s="5">
        <v>16702355009</v>
      </c>
      <c r="U429">
        <v>561311</v>
      </c>
      <c r="V429" t="s">
        <v>120</v>
      </c>
      <c r="X429" t="s">
        <v>551</v>
      </c>
      <c r="Y429" t="s">
        <v>550</v>
      </c>
      <c r="Z429" t="s">
        <v>2848</v>
      </c>
      <c r="AA429" t="s">
        <v>168</v>
      </c>
      <c r="AB429" t="s">
        <v>2849</v>
      </c>
      <c r="AC429" t="s">
        <v>1746</v>
      </c>
      <c r="AD429" t="s">
        <v>376</v>
      </c>
      <c r="AE429" t="s">
        <v>117</v>
      </c>
      <c r="AF429" s="4">
        <v>96950</v>
      </c>
      <c r="AG429" t="s">
        <v>118</v>
      </c>
      <c r="AH429" t="s">
        <v>134</v>
      </c>
      <c r="AI429" s="5">
        <v>16702355009</v>
      </c>
      <c r="AK429" t="s">
        <v>1650</v>
      </c>
      <c r="BC429" t="str">
        <f>"43-4051.00"</f>
        <v>43-4051.00</v>
      </c>
      <c r="BD429" t="s">
        <v>1909</v>
      </c>
      <c r="BE429" t="s">
        <v>2850</v>
      </c>
      <c r="BF429" t="s">
        <v>2851</v>
      </c>
      <c r="BG429">
        <v>5</v>
      </c>
      <c r="BH429">
        <v>5</v>
      </c>
      <c r="BI429" s="1">
        <v>44562</v>
      </c>
      <c r="BJ429" s="1">
        <v>44926</v>
      </c>
      <c r="BK429" s="1">
        <v>44562</v>
      </c>
      <c r="BL429" s="1">
        <v>44926</v>
      </c>
      <c r="BM429">
        <v>35</v>
      </c>
      <c r="BN429">
        <v>0</v>
      </c>
      <c r="BO429">
        <v>7</v>
      </c>
      <c r="BP429">
        <v>7</v>
      </c>
      <c r="BQ429">
        <v>7</v>
      </c>
      <c r="BR429">
        <v>7</v>
      </c>
      <c r="BS429">
        <v>7</v>
      </c>
      <c r="BT429">
        <v>0</v>
      </c>
      <c r="BU429" t="str">
        <f>"8:00 AM"</f>
        <v>8:00 AM</v>
      </c>
      <c r="BV429" t="str">
        <f>"4:00 PM"</f>
        <v>4:00 PM</v>
      </c>
      <c r="BW429" t="s">
        <v>150</v>
      </c>
      <c r="BX429">
        <v>0</v>
      </c>
      <c r="BY429">
        <v>12</v>
      </c>
      <c r="BZ429" t="s">
        <v>111</v>
      </c>
      <c r="CB429" t="s">
        <v>3470</v>
      </c>
      <c r="CC429" t="s">
        <v>2853</v>
      </c>
      <c r="CD429" t="s">
        <v>553</v>
      </c>
      <c r="CE429" t="s">
        <v>376</v>
      </c>
      <c r="CF429" t="s">
        <v>117</v>
      </c>
      <c r="CG429" s="4">
        <v>96950</v>
      </c>
      <c r="CH429" s="3">
        <v>10.91</v>
      </c>
      <c r="CI429" s="3">
        <v>10.91</v>
      </c>
      <c r="CJ429" s="3">
        <v>16.36</v>
      </c>
      <c r="CK429" s="3">
        <v>16.36</v>
      </c>
      <c r="CL429" t="s">
        <v>131</v>
      </c>
      <c r="CM429" t="s">
        <v>3471</v>
      </c>
      <c r="CN429" t="s">
        <v>132</v>
      </c>
      <c r="CP429" t="s">
        <v>111</v>
      </c>
      <c r="CQ429" t="s">
        <v>133</v>
      </c>
      <c r="CR429" t="s">
        <v>133</v>
      </c>
      <c r="CS429" t="s">
        <v>133</v>
      </c>
      <c r="CT429" t="s">
        <v>134</v>
      </c>
      <c r="CU429" t="s">
        <v>133</v>
      </c>
      <c r="CV429" t="s">
        <v>133</v>
      </c>
      <c r="CW429" t="s">
        <v>2171</v>
      </c>
      <c r="CX429" s="5">
        <v>16702355009</v>
      </c>
      <c r="CY429" t="s">
        <v>1650</v>
      </c>
      <c r="CZ429" t="s">
        <v>134</v>
      </c>
      <c r="DA429" t="s">
        <v>133</v>
      </c>
      <c r="DB429" t="s">
        <v>111</v>
      </c>
    </row>
    <row r="430" spans="1:111" ht="15" customHeight="1" x14ac:dyDescent="0.35">
      <c r="A430" t="s">
        <v>3803</v>
      </c>
      <c r="B430" t="s">
        <v>137</v>
      </c>
      <c r="C430" s="1">
        <v>44511.79344872685</v>
      </c>
      <c r="D430" s="1">
        <v>44558</v>
      </c>
      <c r="E430" t="s">
        <v>110</v>
      </c>
      <c r="G430" t="s">
        <v>111</v>
      </c>
      <c r="H430" t="s">
        <v>111</v>
      </c>
      <c r="I430" t="s">
        <v>111</v>
      </c>
      <c r="J430" t="s">
        <v>3804</v>
      </c>
      <c r="L430" t="s">
        <v>3805</v>
      </c>
      <c r="M430" t="s">
        <v>3806</v>
      </c>
      <c r="N430" t="s">
        <v>115</v>
      </c>
      <c r="O430" t="s">
        <v>117</v>
      </c>
      <c r="P430" s="4">
        <v>96950</v>
      </c>
      <c r="Q430" t="s">
        <v>118</v>
      </c>
      <c r="R430" t="s">
        <v>134</v>
      </c>
      <c r="S430" s="5" t="s">
        <v>3807</v>
      </c>
      <c r="U430">
        <v>236116</v>
      </c>
      <c r="V430" t="s">
        <v>120</v>
      </c>
      <c r="X430" t="s">
        <v>3808</v>
      </c>
      <c r="Y430" t="s">
        <v>2642</v>
      </c>
      <c r="Z430" t="s">
        <v>3809</v>
      </c>
      <c r="AA430" t="s">
        <v>649</v>
      </c>
      <c r="AB430" t="s">
        <v>3810</v>
      </c>
      <c r="AC430" t="s">
        <v>2678</v>
      </c>
      <c r="AD430" t="s">
        <v>115</v>
      </c>
      <c r="AE430" t="s">
        <v>117</v>
      </c>
      <c r="AF430" s="4">
        <v>96950</v>
      </c>
      <c r="AG430" t="s">
        <v>118</v>
      </c>
      <c r="AH430" t="s">
        <v>134</v>
      </c>
      <c r="AI430" s="5" t="s">
        <v>3807</v>
      </c>
      <c r="AK430" t="s">
        <v>2645</v>
      </c>
      <c r="BC430" t="str">
        <f>"49-9071.00"</f>
        <v>49-9071.00</v>
      </c>
      <c r="BD430" t="s">
        <v>147</v>
      </c>
      <c r="BE430" t="s">
        <v>3811</v>
      </c>
      <c r="BF430" t="s">
        <v>3812</v>
      </c>
      <c r="BG430">
        <v>10</v>
      </c>
      <c r="BH430">
        <v>10</v>
      </c>
      <c r="BI430" s="1">
        <v>44593</v>
      </c>
      <c r="BJ430" s="1">
        <v>44957</v>
      </c>
      <c r="BK430" s="1">
        <v>44593</v>
      </c>
      <c r="BL430" s="1">
        <v>44957</v>
      </c>
      <c r="BM430">
        <v>35</v>
      </c>
      <c r="BN430">
        <v>0</v>
      </c>
      <c r="BO430">
        <v>7</v>
      </c>
      <c r="BP430">
        <v>7</v>
      </c>
      <c r="BQ430">
        <v>7</v>
      </c>
      <c r="BR430">
        <v>7</v>
      </c>
      <c r="BS430">
        <v>7</v>
      </c>
      <c r="BT430">
        <v>0</v>
      </c>
      <c r="BU430" t="str">
        <f>"8:00 AM"</f>
        <v>8:00 AM</v>
      </c>
      <c r="BV430" t="str">
        <f>"4:00 PM"</f>
        <v>4:00 PM</v>
      </c>
      <c r="BW430" t="s">
        <v>150</v>
      </c>
      <c r="BX430">
        <v>0</v>
      </c>
      <c r="BY430">
        <v>12</v>
      </c>
      <c r="BZ430" t="s">
        <v>111</v>
      </c>
      <c r="CB430" t="s">
        <v>3813</v>
      </c>
      <c r="CC430" t="s">
        <v>3805</v>
      </c>
      <c r="CD430" t="s">
        <v>3806</v>
      </c>
      <c r="CE430" t="s">
        <v>115</v>
      </c>
      <c r="CF430" t="s">
        <v>117</v>
      </c>
      <c r="CG430" s="4">
        <v>96950</v>
      </c>
      <c r="CH430" s="3">
        <v>8.7200000000000006</v>
      </c>
      <c r="CI430" s="3">
        <v>8.7200000000000006</v>
      </c>
      <c r="CJ430" s="3">
        <v>13.08</v>
      </c>
      <c r="CK430" s="3">
        <v>13.08</v>
      </c>
      <c r="CL430" t="s">
        <v>131</v>
      </c>
      <c r="CM430" t="s">
        <v>289</v>
      </c>
      <c r="CN430" t="s">
        <v>132</v>
      </c>
      <c r="CP430" t="s">
        <v>111</v>
      </c>
      <c r="CQ430" t="s">
        <v>133</v>
      </c>
      <c r="CR430" t="s">
        <v>133</v>
      </c>
      <c r="CS430" t="s">
        <v>133</v>
      </c>
      <c r="CT430" t="s">
        <v>134</v>
      </c>
      <c r="CU430" t="s">
        <v>133</v>
      </c>
      <c r="CV430" t="s">
        <v>133</v>
      </c>
      <c r="CW430" t="s">
        <v>3814</v>
      </c>
      <c r="CX430" s="5" t="s">
        <v>3807</v>
      </c>
      <c r="CY430" t="s">
        <v>2645</v>
      </c>
      <c r="CZ430" t="s">
        <v>134</v>
      </c>
      <c r="DA430" t="s">
        <v>133</v>
      </c>
      <c r="DB430" t="s">
        <v>111</v>
      </c>
    </row>
    <row r="431" spans="1:111" ht="15" customHeight="1" x14ac:dyDescent="0.35">
      <c r="A431" t="s">
        <v>2227</v>
      </c>
      <c r="B431" t="s">
        <v>137</v>
      </c>
      <c r="C431" s="1">
        <v>44512.281270717591</v>
      </c>
      <c r="D431" s="1">
        <v>44558</v>
      </c>
      <c r="E431" t="s">
        <v>110</v>
      </c>
      <c r="G431" t="s">
        <v>133</v>
      </c>
      <c r="H431" t="s">
        <v>111</v>
      </c>
      <c r="I431" t="s">
        <v>111</v>
      </c>
      <c r="J431" t="s">
        <v>2228</v>
      </c>
      <c r="K431" t="s">
        <v>2229</v>
      </c>
      <c r="L431" t="s">
        <v>2230</v>
      </c>
      <c r="N431" t="s">
        <v>140</v>
      </c>
      <c r="O431" t="s">
        <v>117</v>
      </c>
      <c r="P431" s="4">
        <v>96950</v>
      </c>
      <c r="Q431" t="s">
        <v>118</v>
      </c>
      <c r="R431" t="s">
        <v>542</v>
      </c>
      <c r="S431" s="5">
        <v>16703227461</v>
      </c>
      <c r="U431">
        <v>236220</v>
      </c>
      <c r="V431" t="s">
        <v>120</v>
      </c>
      <c r="X431" t="s">
        <v>2231</v>
      </c>
      <c r="Y431" t="s">
        <v>2232</v>
      </c>
      <c r="Z431" t="s">
        <v>2233</v>
      </c>
      <c r="AA431" t="s">
        <v>2234</v>
      </c>
      <c r="AB431" t="s">
        <v>2230</v>
      </c>
      <c r="AD431" t="s">
        <v>140</v>
      </c>
      <c r="AE431" t="s">
        <v>117</v>
      </c>
      <c r="AF431" s="4">
        <v>96950</v>
      </c>
      <c r="AG431" t="s">
        <v>118</v>
      </c>
      <c r="AH431" t="s">
        <v>542</v>
      </c>
      <c r="AI431" s="5">
        <v>16703227461</v>
      </c>
      <c r="AK431" t="s">
        <v>2235</v>
      </c>
      <c r="BC431" t="str">
        <f>"51-4121.06"</f>
        <v>51-4121.06</v>
      </c>
      <c r="BD431" t="s">
        <v>2236</v>
      </c>
      <c r="BE431" t="s">
        <v>2237</v>
      </c>
      <c r="BF431" t="s">
        <v>2238</v>
      </c>
      <c r="BG431">
        <v>2</v>
      </c>
      <c r="BH431">
        <v>2</v>
      </c>
      <c r="BI431" s="1">
        <v>44621</v>
      </c>
      <c r="BJ431" s="1">
        <v>44985</v>
      </c>
      <c r="BK431" s="1">
        <v>44621</v>
      </c>
      <c r="BL431" s="1">
        <v>44985</v>
      </c>
      <c r="BM431">
        <v>35</v>
      </c>
      <c r="BN431">
        <v>0</v>
      </c>
      <c r="BO431">
        <v>7</v>
      </c>
      <c r="BP431">
        <v>7</v>
      </c>
      <c r="BQ431">
        <v>7</v>
      </c>
      <c r="BR431">
        <v>7</v>
      </c>
      <c r="BS431">
        <v>7</v>
      </c>
      <c r="BT431">
        <v>0</v>
      </c>
      <c r="BU431" t="str">
        <f>"8:00 AM"</f>
        <v>8:00 AM</v>
      </c>
      <c r="BV431" t="str">
        <f>"3:00 PM"</f>
        <v>3:00 PM</v>
      </c>
      <c r="BW431" t="s">
        <v>150</v>
      </c>
      <c r="BX431">
        <v>0</v>
      </c>
      <c r="BY431">
        <v>12</v>
      </c>
      <c r="BZ431" t="s">
        <v>111</v>
      </c>
      <c r="CB431" t="s">
        <v>2239</v>
      </c>
      <c r="CC431" t="s">
        <v>2240</v>
      </c>
      <c r="CE431" t="s">
        <v>140</v>
      </c>
      <c r="CF431" t="s">
        <v>117</v>
      </c>
      <c r="CG431" s="4">
        <v>96950</v>
      </c>
      <c r="CH431" s="3">
        <v>18.87</v>
      </c>
      <c r="CI431" s="3">
        <v>18.87</v>
      </c>
      <c r="CJ431" s="3">
        <v>28.31</v>
      </c>
      <c r="CK431" s="3">
        <v>28.31</v>
      </c>
      <c r="CL431" t="s">
        <v>131</v>
      </c>
      <c r="CM431" t="s">
        <v>670</v>
      </c>
      <c r="CN431" t="s">
        <v>132</v>
      </c>
      <c r="CP431" t="s">
        <v>111</v>
      </c>
      <c r="CQ431" t="s">
        <v>133</v>
      </c>
      <c r="CR431" t="s">
        <v>111</v>
      </c>
      <c r="CS431" t="s">
        <v>111</v>
      </c>
      <c r="CT431" t="s">
        <v>134</v>
      </c>
      <c r="CU431" t="s">
        <v>133</v>
      </c>
      <c r="CV431" t="s">
        <v>134</v>
      </c>
      <c r="CW431" t="s">
        <v>2241</v>
      </c>
      <c r="CX431" s="5">
        <v>16703227461</v>
      </c>
      <c r="CY431" t="s">
        <v>2235</v>
      </c>
      <c r="CZ431" t="s">
        <v>134</v>
      </c>
      <c r="DA431" t="s">
        <v>133</v>
      </c>
      <c r="DB431" t="s">
        <v>111</v>
      </c>
      <c r="DC431" t="s">
        <v>2231</v>
      </c>
      <c r="DD431" t="s">
        <v>2232</v>
      </c>
      <c r="DE431" t="s">
        <v>1149</v>
      </c>
      <c r="DF431" t="s">
        <v>2242</v>
      </c>
      <c r="DG431" t="s">
        <v>2235</v>
      </c>
    </row>
    <row r="432" spans="1:111" ht="15" customHeight="1" x14ac:dyDescent="0.35">
      <c r="A432" t="s">
        <v>3820</v>
      </c>
      <c r="B432" t="s">
        <v>137</v>
      </c>
      <c r="C432" s="1">
        <v>44512.931754745368</v>
      </c>
      <c r="D432" s="1">
        <v>44558</v>
      </c>
      <c r="E432" t="s">
        <v>110</v>
      </c>
      <c r="G432" t="s">
        <v>111</v>
      </c>
      <c r="H432" t="s">
        <v>111</v>
      </c>
      <c r="I432" t="s">
        <v>111</v>
      </c>
      <c r="J432" t="s">
        <v>3821</v>
      </c>
      <c r="K432" t="s">
        <v>3822</v>
      </c>
      <c r="L432" t="s">
        <v>495</v>
      </c>
      <c r="M432" t="s">
        <v>496</v>
      </c>
      <c r="N432" t="s">
        <v>140</v>
      </c>
      <c r="O432" t="s">
        <v>117</v>
      </c>
      <c r="P432" s="4">
        <v>996950</v>
      </c>
      <c r="Q432" t="s">
        <v>118</v>
      </c>
      <c r="S432" s="5">
        <v>16702358748</v>
      </c>
      <c r="U432">
        <v>42371</v>
      </c>
      <c r="V432" t="s">
        <v>120</v>
      </c>
      <c r="X432" t="s">
        <v>3823</v>
      </c>
      <c r="Y432" t="s">
        <v>3824</v>
      </c>
      <c r="Z432" t="s">
        <v>3825</v>
      </c>
      <c r="AA432" t="s">
        <v>1366</v>
      </c>
      <c r="AB432" t="s">
        <v>3826</v>
      </c>
      <c r="AD432" t="s">
        <v>534</v>
      </c>
      <c r="AE432" t="s">
        <v>117</v>
      </c>
      <c r="AF432" s="4">
        <v>96950</v>
      </c>
      <c r="AG432" t="s">
        <v>118</v>
      </c>
      <c r="AI432" s="5">
        <v>16702358748</v>
      </c>
      <c r="AK432" t="s">
        <v>3827</v>
      </c>
      <c r="BC432" t="str">
        <f>"41-1011.00"</f>
        <v>41-1011.00</v>
      </c>
      <c r="BD432" t="s">
        <v>210</v>
      </c>
      <c r="BE432" t="s">
        <v>3828</v>
      </c>
      <c r="BF432" t="s">
        <v>3829</v>
      </c>
      <c r="BG432">
        <v>1</v>
      </c>
      <c r="BH432">
        <v>1</v>
      </c>
      <c r="BI432" s="1">
        <v>44593</v>
      </c>
      <c r="BJ432" s="1">
        <v>44957</v>
      </c>
      <c r="BK432" s="1">
        <v>44593</v>
      </c>
      <c r="BL432" s="1">
        <v>44957</v>
      </c>
      <c r="BM432">
        <v>35</v>
      </c>
      <c r="BN432">
        <v>0</v>
      </c>
      <c r="BO432">
        <v>7</v>
      </c>
      <c r="BP432">
        <v>7</v>
      </c>
      <c r="BQ432">
        <v>7</v>
      </c>
      <c r="BR432">
        <v>7</v>
      </c>
      <c r="BS432">
        <v>7</v>
      </c>
      <c r="BT432">
        <v>0</v>
      </c>
      <c r="BU432" t="str">
        <f>"9:00 AM"</f>
        <v>9:00 AM</v>
      </c>
      <c r="BV432" t="str">
        <f>"5:00 PM"</f>
        <v>5:00 PM</v>
      </c>
      <c r="BW432" t="s">
        <v>150</v>
      </c>
      <c r="BX432">
        <v>0</v>
      </c>
      <c r="BY432">
        <v>12</v>
      </c>
      <c r="BZ432" t="s">
        <v>133</v>
      </c>
      <c r="CA432">
        <v>5</v>
      </c>
      <c r="CB432" t="s">
        <v>3830</v>
      </c>
      <c r="CC432" t="s">
        <v>495</v>
      </c>
      <c r="CD432" t="s">
        <v>496</v>
      </c>
      <c r="CE432" t="s">
        <v>140</v>
      </c>
      <c r="CF432" t="s">
        <v>117</v>
      </c>
      <c r="CG432" s="4">
        <v>996950</v>
      </c>
      <c r="CH432" s="3">
        <v>10.050000000000001</v>
      </c>
      <c r="CI432" s="3">
        <v>10.050000000000001</v>
      </c>
      <c r="CJ432" s="3">
        <v>15.08</v>
      </c>
      <c r="CK432" s="3">
        <v>15.08</v>
      </c>
      <c r="CL432" t="s">
        <v>131</v>
      </c>
      <c r="CM432" t="s">
        <v>134</v>
      </c>
      <c r="CN432" t="s">
        <v>132</v>
      </c>
      <c r="CP432" t="s">
        <v>111</v>
      </c>
      <c r="CQ432" t="s">
        <v>133</v>
      </c>
      <c r="CR432" t="s">
        <v>111</v>
      </c>
      <c r="CS432" t="s">
        <v>133</v>
      </c>
      <c r="CT432" t="s">
        <v>134</v>
      </c>
      <c r="CU432" t="s">
        <v>133</v>
      </c>
      <c r="CV432" t="s">
        <v>134</v>
      </c>
      <c r="CW432" t="s">
        <v>3831</v>
      </c>
      <c r="CX432" s="5">
        <v>16702358748</v>
      </c>
      <c r="CY432" t="s">
        <v>3827</v>
      </c>
      <c r="CZ432" t="s">
        <v>119</v>
      </c>
      <c r="DA432" t="s">
        <v>133</v>
      </c>
      <c r="DB432" t="s">
        <v>111</v>
      </c>
    </row>
    <row r="433" spans="1:111" ht="15" customHeight="1" x14ac:dyDescent="0.35">
      <c r="A433" t="s">
        <v>1212</v>
      </c>
      <c r="B433" t="s">
        <v>137</v>
      </c>
      <c r="C433" s="1">
        <v>44516.141685069444</v>
      </c>
      <c r="D433" s="1">
        <v>44558</v>
      </c>
      <c r="E433" t="s">
        <v>199</v>
      </c>
      <c r="F433" s="1">
        <v>44560.791666666664</v>
      </c>
      <c r="G433" t="s">
        <v>111</v>
      </c>
      <c r="H433" t="s">
        <v>111</v>
      </c>
      <c r="I433" t="s">
        <v>111</v>
      </c>
      <c r="J433" t="s">
        <v>1213</v>
      </c>
      <c r="K433" t="s">
        <v>1214</v>
      </c>
      <c r="L433" t="s">
        <v>1215</v>
      </c>
      <c r="M433" t="s">
        <v>1216</v>
      </c>
      <c r="N433" t="s">
        <v>140</v>
      </c>
      <c r="O433" t="s">
        <v>117</v>
      </c>
      <c r="P433" s="4">
        <v>96950</v>
      </c>
      <c r="Q433" t="s">
        <v>118</v>
      </c>
      <c r="S433" s="5">
        <v>16702332374</v>
      </c>
      <c r="U433">
        <v>531110</v>
      </c>
      <c r="V433" t="s">
        <v>120</v>
      </c>
      <c r="X433" t="s">
        <v>1217</v>
      </c>
      <c r="Y433" t="s">
        <v>1218</v>
      </c>
      <c r="Z433" t="s">
        <v>1219</v>
      </c>
      <c r="AA433" t="s">
        <v>168</v>
      </c>
      <c r="AB433" t="s">
        <v>1215</v>
      </c>
      <c r="AC433" t="s">
        <v>1220</v>
      </c>
      <c r="AD433" t="s">
        <v>140</v>
      </c>
      <c r="AE433" t="s">
        <v>117</v>
      </c>
      <c r="AF433" s="4">
        <v>96950</v>
      </c>
      <c r="AG433" t="s">
        <v>118</v>
      </c>
      <c r="AI433" s="5">
        <v>16702332374</v>
      </c>
      <c r="AK433" t="s">
        <v>1221</v>
      </c>
      <c r="BC433" t="str">
        <f>"49-9071.00"</f>
        <v>49-9071.00</v>
      </c>
      <c r="BD433" t="s">
        <v>147</v>
      </c>
      <c r="BE433" t="s">
        <v>1222</v>
      </c>
      <c r="BF433" t="s">
        <v>1223</v>
      </c>
      <c r="BG433">
        <v>1</v>
      </c>
      <c r="BH433">
        <v>1</v>
      </c>
      <c r="BI433" s="1">
        <v>44562</v>
      </c>
      <c r="BJ433" s="1">
        <v>44926</v>
      </c>
      <c r="BK433" s="1">
        <v>44562</v>
      </c>
      <c r="BL433" s="1">
        <v>44926</v>
      </c>
      <c r="BM433">
        <v>40</v>
      </c>
      <c r="BN433">
        <v>0</v>
      </c>
      <c r="BO433">
        <v>8</v>
      </c>
      <c r="BP433">
        <v>8</v>
      </c>
      <c r="BQ433">
        <v>8</v>
      </c>
      <c r="BR433">
        <v>8</v>
      </c>
      <c r="BS433">
        <v>8</v>
      </c>
      <c r="BT433">
        <v>0</v>
      </c>
      <c r="BU433" t="str">
        <f>"9:00 AM"</f>
        <v>9:00 AM</v>
      </c>
      <c r="BV433" t="str">
        <f>"5:00 PM"</f>
        <v>5:00 PM</v>
      </c>
      <c r="BW433" t="s">
        <v>150</v>
      </c>
      <c r="BX433">
        <v>0</v>
      </c>
      <c r="BY433">
        <v>12</v>
      </c>
      <c r="BZ433" t="s">
        <v>111</v>
      </c>
      <c r="CB433" t="s">
        <v>1224</v>
      </c>
      <c r="CC433" t="s">
        <v>1216</v>
      </c>
      <c r="CE433" t="s">
        <v>140</v>
      </c>
      <c r="CF433" t="s">
        <v>117</v>
      </c>
      <c r="CG433" s="4">
        <v>96950</v>
      </c>
      <c r="CH433" s="3">
        <v>8.7200000000000006</v>
      </c>
      <c r="CI433" s="3">
        <v>8.7200000000000006</v>
      </c>
      <c r="CJ433" s="3">
        <v>13.08</v>
      </c>
      <c r="CK433" s="3">
        <v>13.08</v>
      </c>
      <c r="CL433" t="s">
        <v>131</v>
      </c>
      <c r="CM433" t="s">
        <v>990</v>
      </c>
      <c r="CN433" t="s">
        <v>132</v>
      </c>
      <c r="CP433" t="s">
        <v>111</v>
      </c>
      <c r="CQ433" t="s">
        <v>133</v>
      </c>
      <c r="CR433" t="s">
        <v>111</v>
      </c>
      <c r="CS433" t="s">
        <v>133</v>
      </c>
      <c r="CT433" t="s">
        <v>134</v>
      </c>
      <c r="CU433" t="s">
        <v>133</v>
      </c>
      <c r="CV433" t="s">
        <v>134</v>
      </c>
      <c r="CW433" t="s">
        <v>377</v>
      </c>
      <c r="CX433" s="5">
        <v>16702332374</v>
      </c>
      <c r="CY433" t="s">
        <v>1221</v>
      </c>
      <c r="CZ433" t="s">
        <v>134</v>
      </c>
      <c r="DA433" t="s">
        <v>133</v>
      </c>
      <c r="DB433" t="s">
        <v>111</v>
      </c>
    </row>
    <row r="434" spans="1:111" ht="15" customHeight="1" x14ac:dyDescent="0.35">
      <c r="A434" t="s">
        <v>3024</v>
      </c>
      <c r="B434" t="s">
        <v>137</v>
      </c>
      <c r="C434" s="1">
        <v>44516.143557291667</v>
      </c>
      <c r="D434" s="1">
        <v>44558</v>
      </c>
      <c r="E434" t="s">
        <v>110</v>
      </c>
      <c r="G434" t="s">
        <v>111</v>
      </c>
      <c r="H434" t="s">
        <v>111</v>
      </c>
      <c r="I434" t="s">
        <v>111</v>
      </c>
      <c r="J434" t="s">
        <v>1213</v>
      </c>
      <c r="K434" t="s">
        <v>1214</v>
      </c>
      <c r="L434" t="s">
        <v>1215</v>
      </c>
      <c r="M434" t="s">
        <v>3025</v>
      </c>
      <c r="N434" t="s">
        <v>140</v>
      </c>
      <c r="O434" t="s">
        <v>117</v>
      </c>
      <c r="P434" s="4">
        <v>96950</v>
      </c>
      <c r="Q434" t="s">
        <v>118</v>
      </c>
      <c r="S434" s="5">
        <v>16702332374</v>
      </c>
      <c r="U434">
        <v>531110</v>
      </c>
      <c r="V434" t="s">
        <v>120</v>
      </c>
      <c r="X434" t="s">
        <v>1217</v>
      </c>
      <c r="Y434" t="s">
        <v>1218</v>
      </c>
      <c r="Z434" t="s">
        <v>1219</v>
      </c>
      <c r="AA434" t="s">
        <v>168</v>
      </c>
      <c r="AB434" t="s">
        <v>1215</v>
      </c>
      <c r="AC434" t="s">
        <v>1220</v>
      </c>
      <c r="AD434" t="s">
        <v>140</v>
      </c>
      <c r="AE434" t="s">
        <v>117</v>
      </c>
      <c r="AF434" s="4">
        <v>96950</v>
      </c>
      <c r="AG434" t="s">
        <v>118</v>
      </c>
      <c r="AI434" s="5">
        <v>16702332374</v>
      </c>
      <c r="AK434" t="s">
        <v>1221</v>
      </c>
      <c r="BC434" t="str">
        <f>"49-9071.00"</f>
        <v>49-9071.00</v>
      </c>
      <c r="BD434" t="s">
        <v>147</v>
      </c>
      <c r="BE434" t="s">
        <v>1222</v>
      </c>
      <c r="BF434" t="s">
        <v>1223</v>
      </c>
      <c r="BG434">
        <v>2</v>
      </c>
      <c r="BH434">
        <v>2</v>
      </c>
      <c r="BI434" s="1">
        <v>44621</v>
      </c>
      <c r="BJ434" s="1">
        <v>44985</v>
      </c>
      <c r="BK434" s="1">
        <v>44621</v>
      </c>
      <c r="BL434" s="1">
        <v>44985</v>
      </c>
      <c r="BM434">
        <v>40</v>
      </c>
      <c r="BN434">
        <v>0</v>
      </c>
      <c r="BO434">
        <v>8</v>
      </c>
      <c r="BP434">
        <v>8</v>
      </c>
      <c r="BQ434">
        <v>8</v>
      </c>
      <c r="BR434">
        <v>8</v>
      </c>
      <c r="BS434">
        <v>8</v>
      </c>
      <c r="BT434">
        <v>0</v>
      </c>
      <c r="BU434" t="str">
        <f>"9:00 AM"</f>
        <v>9:00 AM</v>
      </c>
      <c r="BV434" t="str">
        <f>"5:00 PM"</f>
        <v>5:00 PM</v>
      </c>
      <c r="BW434" t="s">
        <v>150</v>
      </c>
      <c r="BX434">
        <v>0</v>
      </c>
      <c r="BY434">
        <v>12</v>
      </c>
      <c r="BZ434" t="s">
        <v>111</v>
      </c>
      <c r="CB434" t="s">
        <v>1224</v>
      </c>
      <c r="CC434" t="s">
        <v>1216</v>
      </c>
      <c r="CE434" t="s">
        <v>140</v>
      </c>
      <c r="CF434" t="s">
        <v>117</v>
      </c>
      <c r="CG434" s="4">
        <v>96950</v>
      </c>
      <c r="CH434" s="3">
        <v>8.7200000000000006</v>
      </c>
      <c r="CI434" s="3">
        <v>8.7200000000000006</v>
      </c>
      <c r="CJ434" s="3">
        <v>13.08</v>
      </c>
      <c r="CK434" s="3">
        <v>13.08</v>
      </c>
      <c r="CL434" t="s">
        <v>131</v>
      </c>
      <c r="CM434" t="s">
        <v>990</v>
      </c>
      <c r="CN434" t="s">
        <v>132</v>
      </c>
      <c r="CP434" t="s">
        <v>111</v>
      </c>
      <c r="CQ434" t="s">
        <v>133</v>
      </c>
      <c r="CR434" t="s">
        <v>111</v>
      </c>
      <c r="CS434" t="s">
        <v>133</v>
      </c>
      <c r="CT434" t="s">
        <v>134</v>
      </c>
      <c r="CU434" t="s">
        <v>133</v>
      </c>
      <c r="CV434" t="s">
        <v>134</v>
      </c>
      <c r="CW434" t="s">
        <v>3026</v>
      </c>
      <c r="CX434" s="5">
        <v>16702332374</v>
      </c>
      <c r="CY434" t="s">
        <v>1221</v>
      </c>
      <c r="CZ434" t="s">
        <v>134</v>
      </c>
      <c r="DA434" t="s">
        <v>133</v>
      </c>
      <c r="DB434" t="s">
        <v>111</v>
      </c>
    </row>
    <row r="435" spans="1:111" ht="15" customHeight="1" x14ac:dyDescent="0.35">
      <c r="A435" t="s">
        <v>2030</v>
      </c>
      <c r="B435" t="s">
        <v>137</v>
      </c>
      <c r="C435" s="1">
        <v>44522.040132870374</v>
      </c>
      <c r="D435" s="1">
        <v>44558</v>
      </c>
      <c r="E435" t="s">
        <v>199</v>
      </c>
      <c r="F435" s="1">
        <v>44560.791666666664</v>
      </c>
      <c r="G435" t="s">
        <v>111</v>
      </c>
      <c r="H435" t="s">
        <v>111</v>
      </c>
      <c r="I435" t="s">
        <v>111</v>
      </c>
      <c r="J435" t="s">
        <v>1304</v>
      </c>
      <c r="L435" t="s">
        <v>1305</v>
      </c>
      <c r="M435" t="s">
        <v>1306</v>
      </c>
      <c r="N435" t="s">
        <v>115</v>
      </c>
      <c r="O435" t="s">
        <v>117</v>
      </c>
      <c r="P435" s="4">
        <v>96950</v>
      </c>
      <c r="Q435" t="s">
        <v>118</v>
      </c>
      <c r="S435" s="5">
        <v>16702346552</v>
      </c>
      <c r="U435">
        <v>532420</v>
      </c>
      <c r="V435" t="s">
        <v>120</v>
      </c>
      <c r="X435" t="s">
        <v>1307</v>
      </c>
      <c r="Y435" t="s">
        <v>1308</v>
      </c>
      <c r="Z435" t="s">
        <v>1309</v>
      </c>
      <c r="AA435" t="s">
        <v>1310</v>
      </c>
      <c r="AB435" t="s">
        <v>1305</v>
      </c>
      <c r="AC435" t="s">
        <v>1311</v>
      </c>
      <c r="AD435" t="s">
        <v>115</v>
      </c>
      <c r="AE435" t="s">
        <v>117</v>
      </c>
      <c r="AF435" s="4">
        <v>96950</v>
      </c>
      <c r="AG435" t="s">
        <v>118</v>
      </c>
      <c r="AI435" s="5">
        <v>16702346552</v>
      </c>
      <c r="AK435" t="s">
        <v>1312</v>
      </c>
      <c r="BC435" t="str">
        <f>"49-9071.00"</f>
        <v>49-9071.00</v>
      </c>
      <c r="BD435" t="s">
        <v>147</v>
      </c>
      <c r="BE435" t="s">
        <v>1313</v>
      </c>
      <c r="BF435" t="s">
        <v>1314</v>
      </c>
      <c r="BG435">
        <v>1</v>
      </c>
      <c r="BH435">
        <v>1</v>
      </c>
      <c r="BI435" s="1">
        <v>44562</v>
      </c>
      <c r="BJ435" s="1">
        <v>44926</v>
      </c>
      <c r="BK435" s="1">
        <v>44562</v>
      </c>
      <c r="BL435" s="1">
        <v>44926</v>
      </c>
      <c r="BM435">
        <v>40</v>
      </c>
      <c r="BN435">
        <v>0</v>
      </c>
      <c r="BO435">
        <v>8</v>
      </c>
      <c r="BP435">
        <v>8</v>
      </c>
      <c r="BQ435">
        <v>8</v>
      </c>
      <c r="BR435">
        <v>8</v>
      </c>
      <c r="BS435">
        <v>8</v>
      </c>
      <c r="BT435">
        <v>0</v>
      </c>
      <c r="BU435" t="str">
        <f>"8:00 AM"</f>
        <v>8:00 AM</v>
      </c>
      <c r="BV435" t="str">
        <f>"5:00 PM"</f>
        <v>5:00 PM</v>
      </c>
      <c r="BW435" t="s">
        <v>129</v>
      </c>
      <c r="BX435">
        <v>0</v>
      </c>
      <c r="BY435">
        <v>24</v>
      </c>
      <c r="BZ435" t="s">
        <v>111</v>
      </c>
      <c r="CB435" t="s">
        <v>1315</v>
      </c>
      <c r="CC435" t="s">
        <v>1316</v>
      </c>
      <c r="CE435" t="s">
        <v>115</v>
      </c>
      <c r="CF435" t="s">
        <v>117</v>
      </c>
      <c r="CG435" s="4">
        <v>96950</v>
      </c>
      <c r="CH435" s="3">
        <v>8.7200000000000006</v>
      </c>
      <c r="CI435" s="3">
        <v>9</v>
      </c>
      <c r="CJ435" s="3">
        <v>13.08</v>
      </c>
      <c r="CK435" s="3">
        <v>13.5</v>
      </c>
      <c r="CL435" t="s">
        <v>131</v>
      </c>
      <c r="CM435" t="s">
        <v>134</v>
      </c>
      <c r="CN435" t="s">
        <v>132</v>
      </c>
      <c r="CP435" t="s">
        <v>111</v>
      </c>
      <c r="CQ435" t="s">
        <v>133</v>
      </c>
      <c r="CR435" t="s">
        <v>111</v>
      </c>
      <c r="CS435" t="s">
        <v>133</v>
      </c>
      <c r="CT435" t="s">
        <v>134</v>
      </c>
      <c r="CU435" t="s">
        <v>133</v>
      </c>
      <c r="CV435" t="s">
        <v>134</v>
      </c>
      <c r="CW435" t="s">
        <v>2031</v>
      </c>
      <c r="CX435" s="5">
        <v>16702346552</v>
      </c>
      <c r="CY435" t="s">
        <v>1312</v>
      </c>
      <c r="CZ435" t="s">
        <v>134</v>
      </c>
      <c r="DA435" t="s">
        <v>133</v>
      </c>
      <c r="DB435" t="s">
        <v>111</v>
      </c>
    </row>
    <row r="436" spans="1:111" ht="15" customHeight="1" x14ac:dyDescent="0.35">
      <c r="A436" t="s">
        <v>3468</v>
      </c>
      <c r="B436" t="s">
        <v>137</v>
      </c>
      <c r="C436" s="1">
        <v>44523.986730092591</v>
      </c>
      <c r="D436" s="1">
        <v>44558</v>
      </c>
      <c r="E436" t="s">
        <v>199</v>
      </c>
      <c r="F436" s="1">
        <v>44650.833333333336</v>
      </c>
      <c r="G436" t="s">
        <v>111</v>
      </c>
      <c r="H436" t="s">
        <v>111</v>
      </c>
      <c r="I436" t="s">
        <v>111</v>
      </c>
      <c r="J436" t="s">
        <v>1570</v>
      </c>
      <c r="L436" t="s">
        <v>1571</v>
      </c>
      <c r="M436" t="s">
        <v>1572</v>
      </c>
      <c r="N436" t="s">
        <v>140</v>
      </c>
      <c r="O436" t="s">
        <v>117</v>
      </c>
      <c r="P436" s="4">
        <v>96950</v>
      </c>
      <c r="Q436" t="s">
        <v>118</v>
      </c>
      <c r="S436" s="5">
        <v>16703232428</v>
      </c>
      <c r="U436">
        <v>23711</v>
      </c>
      <c r="V436" t="s">
        <v>120</v>
      </c>
      <c r="X436" t="s">
        <v>1573</v>
      </c>
      <c r="Y436" t="s">
        <v>265</v>
      </c>
      <c r="Z436" t="s">
        <v>1574</v>
      </c>
      <c r="AA436" t="s">
        <v>1575</v>
      </c>
      <c r="AB436" t="s">
        <v>1571</v>
      </c>
      <c r="AC436" t="s">
        <v>1572</v>
      </c>
      <c r="AD436" t="s">
        <v>140</v>
      </c>
      <c r="AE436" t="s">
        <v>117</v>
      </c>
      <c r="AF436" s="4">
        <v>96950</v>
      </c>
      <c r="AG436" t="s">
        <v>118</v>
      </c>
      <c r="AI436" s="5">
        <v>16703232428</v>
      </c>
      <c r="AK436" t="s">
        <v>1576</v>
      </c>
      <c r="BC436" t="str">
        <f>"49-9071.00"</f>
        <v>49-9071.00</v>
      </c>
      <c r="BD436" t="s">
        <v>147</v>
      </c>
      <c r="BE436" t="s">
        <v>1577</v>
      </c>
      <c r="BF436" t="s">
        <v>1578</v>
      </c>
      <c r="BG436">
        <v>3</v>
      </c>
      <c r="BH436">
        <v>3</v>
      </c>
      <c r="BI436" s="1">
        <v>44652</v>
      </c>
      <c r="BJ436" s="1">
        <v>45016</v>
      </c>
      <c r="BK436" s="1">
        <v>44652</v>
      </c>
      <c r="BL436" s="1">
        <v>45016</v>
      </c>
      <c r="BM436">
        <v>36</v>
      </c>
      <c r="BN436">
        <v>0</v>
      </c>
      <c r="BO436">
        <v>6</v>
      </c>
      <c r="BP436">
        <v>6</v>
      </c>
      <c r="BQ436">
        <v>6</v>
      </c>
      <c r="BR436">
        <v>6</v>
      </c>
      <c r="BS436">
        <v>6</v>
      </c>
      <c r="BT436">
        <v>6</v>
      </c>
      <c r="BU436" t="str">
        <f>"7:30 AM"</f>
        <v>7:30 AM</v>
      </c>
      <c r="BV436" t="str">
        <f>"5:00 AM"</f>
        <v>5:00 AM</v>
      </c>
      <c r="BW436" t="s">
        <v>150</v>
      </c>
      <c r="BX436">
        <v>0</v>
      </c>
      <c r="BY436">
        <v>12</v>
      </c>
      <c r="BZ436" t="s">
        <v>111</v>
      </c>
      <c r="CB436" s="2" t="s">
        <v>1579</v>
      </c>
      <c r="CC436" t="s">
        <v>1571</v>
      </c>
      <c r="CD436" t="s">
        <v>1572</v>
      </c>
      <c r="CE436" t="s">
        <v>140</v>
      </c>
      <c r="CF436" t="s">
        <v>117</v>
      </c>
      <c r="CG436" s="4">
        <v>96950</v>
      </c>
      <c r="CH436" s="3">
        <v>8.75</v>
      </c>
      <c r="CI436" s="3">
        <v>9</v>
      </c>
      <c r="CJ436" s="3">
        <v>13.13</v>
      </c>
      <c r="CK436" s="3">
        <v>13.5</v>
      </c>
      <c r="CL436" t="s">
        <v>131</v>
      </c>
      <c r="CM436" t="s">
        <v>1580</v>
      </c>
      <c r="CN436" t="s">
        <v>132</v>
      </c>
      <c r="CP436" t="s">
        <v>111</v>
      </c>
      <c r="CQ436" t="s">
        <v>133</v>
      </c>
      <c r="CR436" t="s">
        <v>111</v>
      </c>
      <c r="CS436" t="s">
        <v>133</v>
      </c>
      <c r="CT436" t="s">
        <v>134</v>
      </c>
      <c r="CU436" t="s">
        <v>133</v>
      </c>
      <c r="CV436" t="s">
        <v>134</v>
      </c>
      <c r="CW436" t="s">
        <v>1581</v>
      </c>
      <c r="CX436" s="5">
        <v>16703232428</v>
      </c>
      <c r="CY436" t="s">
        <v>1576</v>
      </c>
      <c r="CZ436" t="s">
        <v>838</v>
      </c>
      <c r="DA436" t="s">
        <v>133</v>
      </c>
      <c r="DB436" t="s">
        <v>111</v>
      </c>
    </row>
    <row r="437" spans="1:111" ht="15" customHeight="1" x14ac:dyDescent="0.35">
      <c r="A437" t="s">
        <v>3214</v>
      </c>
      <c r="B437" t="s">
        <v>159</v>
      </c>
      <c r="C437" s="1">
        <v>44501.975152199077</v>
      </c>
      <c r="D437" s="1">
        <v>44558</v>
      </c>
      <c r="E437" t="s">
        <v>110</v>
      </c>
      <c r="G437" t="s">
        <v>133</v>
      </c>
      <c r="H437" t="s">
        <v>111</v>
      </c>
      <c r="I437" t="s">
        <v>111</v>
      </c>
      <c r="J437" t="s">
        <v>1229</v>
      </c>
      <c r="K437" t="s">
        <v>3215</v>
      </c>
      <c r="L437" t="s">
        <v>1231</v>
      </c>
      <c r="N437" t="s">
        <v>115</v>
      </c>
      <c r="O437" t="s">
        <v>117</v>
      </c>
      <c r="P437" s="4">
        <v>96950</v>
      </c>
      <c r="Q437" t="s">
        <v>118</v>
      </c>
      <c r="R437" t="s">
        <v>2071</v>
      </c>
      <c r="S437" s="5">
        <v>16702343203</v>
      </c>
      <c r="U437">
        <v>5313</v>
      </c>
      <c r="V437" t="s">
        <v>120</v>
      </c>
      <c r="X437" t="s">
        <v>1232</v>
      </c>
      <c r="Y437" t="s">
        <v>1709</v>
      </c>
      <c r="Z437" t="s">
        <v>1710</v>
      </c>
      <c r="AA437" t="s">
        <v>168</v>
      </c>
      <c r="AB437" t="s">
        <v>1231</v>
      </c>
      <c r="AD437" t="s">
        <v>115</v>
      </c>
      <c r="AE437" t="s">
        <v>117</v>
      </c>
      <c r="AF437" s="4">
        <v>96950</v>
      </c>
      <c r="AG437" t="s">
        <v>118</v>
      </c>
      <c r="AH437" t="s">
        <v>1236</v>
      </c>
      <c r="AI437" s="5">
        <v>16702343203</v>
      </c>
      <c r="AK437" t="s">
        <v>1237</v>
      </c>
      <c r="BC437" t="str">
        <f>"13-2011.01"</f>
        <v>13-2011.01</v>
      </c>
      <c r="BD437" t="s">
        <v>1781</v>
      </c>
      <c r="BE437" t="s">
        <v>3216</v>
      </c>
      <c r="BF437" t="s">
        <v>1783</v>
      </c>
      <c r="BG437">
        <v>1</v>
      </c>
      <c r="BI437" s="1">
        <v>44531</v>
      </c>
      <c r="BJ437" s="1">
        <v>44895</v>
      </c>
      <c r="BM437">
        <v>40</v>
      </c>
      <c r="BN437">
        <v>0</v>
      </c>
      <c r="BO437">
        <v>8</v>
      </c>
      <c r="BP437">
        <v>8</v>
      </c>
      <c r="BQ437">
        <v>8</v>
      </c>
      <c r="BR437">
        <v>8</v>
      </c>
      <c r="BS437">
        <v>8</v>
      </c>
      <c r="BT437">
        <v>0</v>
      </c>
      <c r="BU437" t="str">
        <f>"8:00 AM"</f>
        <v>8:00 AM</v>
      </c>
      <c r="BV437" t="str">
        <f>"5:00 PM"</f>
        <v>5:00 PM</v>
      </c>
      <c r="BW437" t="s">
        <v>504</v>
      </c>
      <c r="BX437">
        <v>0</v>
      </c>
      <c r="BY437">
        <v>24</v>
      </c>
      <c r="BZ437" t="s">
        <v>111</v>
      </c>
      <c r="CB437" t="s">
        <v>3217</v>
      </c>
      <c r="CC437" t="s">
        <v>1242</v>
      </c>
      <c r="CD437" t="s">
        <v>1243</v>
      </c>
      <c r="CE437" t="s">
        <v>115</v>
      </c>
      <c r="CF437" t="s">
        <v>117</v>
      </c>
      <c r="CG437" s="4">
        <v>96950</v>
      </c>
      <c r="CH437" s="3">
        <v>15.29</v>
      </c>
      <c r="CI437" s="3">
        <v>15.29</v>
      </c>
      <c r="CJ437" s="3">
        <v>22.93</v>
      </c>
      <c r="CK437" s="3">
        <v>22.93</v>
      </c>
      <c r="CL437" t="s">
        <v>131</v>
      </c>
      <c r="CN437" t="s">
        <v>132</v>
      </c>
      <c r="CP437" t="s">
        <v>111</v>
      </c>
      <c r="CQ437" t="s">
        <v>133</v>
      </c>
      <c r="CR437" t="s">
        <v>111</v>
      </c>
      <c r="CS437" t="s">
        <v>133</v>
      </c>
      <c r="CT437" t="s">
        <v>134</v>
      </c>
      <c r="CU437" t="s">
        <v>133</v>
      </c>
      <c r="CV437" t="s">
        <v>134</v>
      </c>
      <c r="CW437" t="s">
        <v>1393</v>
      </c>
      <c r="CX437" s="5">
        <v>16702343203</v>
      </c>
      <c r="CY437" t="s">
        <v>1237</v>
      </c>
      <c r="CZ437" t="s">
        <v>134</v>
      </c>
      <c r="DA437" t="s">
        <v>133</v>
      </c>
      <c r="DB437" t="s">
        <v>111</v>
      </c>
    </row>
    <row r="438" spans="1:111" ht="15" customHeight="1" x14ac:dyDescent="0.35">
      <c r="A438" t="s">
        <v>1228</v>
      </c>
      <c r="B438" t="s">
        <v>159</v>
      </c>
      <c r="C438" s="1">
        <v>44502.911395254632</v>
      </c>
      <c r="D438" s="1">
        <v>44558</v>
      </c>
      <c r="E438" t="s">
        <v>110</v>
      </c>
      <c r="G438" t="s">
        <v>133</v>
      </c>
      <c r="H438" t="s">
        <v>111</v>
      </c>
      <c r="I438" t="s">
        <v>111</v>
      </c>
      <c r="J438" t="s">
        <v>1229</v>
      </c>
      <c r="K438" t="s">
        <v>1230</v>
      </c>
      <c r="L438" t="s">
        <v>1231</v>
      </c>
      <c r="N438" t="s">
        <v>115</v>
      </c>
      <c r="O438" t="s">
        <v>117</v>
      </c>
      <c r="P438" s="4">
        <v>96950</v>
      </c>
      <c r="Q438" t="s">
        <v>118</v>
      </c>
      <c r="R438" t="s">
        <v>690</v>
      </c>
      <c r="S438" s="5">
        <v>16702343203</v>
      </c>
      <c r="U438">
        <v>5313</v>
      </c>
      <c r="V438" t="s">
        <v>120</v>
      </c>
      <c r="X438" t="s">
        <v>1232</v>
      </c>
      <c r="Y438" t="s">
        <v>1233</v>
      </c>
      <c r="Z438" t="s">
        <v>1234</v>
      </c>
      <c r="AA438" t="s">
        <v>1235</v>
      </c>
      <c r="AB438" t="s">
        <v>1231</v>
      </c>
      <c r="AD438" t="s">
        <v>115</v>
      </c>
      <c r="AE438" t="s">
        <v>117</v>
      </c>
      <c r="AF438" s="4">
        <v>96950</v>
      </c>
      <c r="AG438" t="s">
        <v>118</v>
      </c>
      <c r="AH438" t="s">
        <v>1236</v>
      </c>
      <c r="AI438" s="5">
        <v>16702343203</v>
      </c>
      <c r="AK438" t="s">
        <v>1237</v>
      </c>
      <c r="BC438" t="str">
        <f>"49-3023.01"</f>
        <v>49-3023.01</v>
      </c>
      <c r="BD438" t="s">
        <v>1238</v>
      </c>
      <c r="BE438" t="s">
        <v>1239</v>
      </c>
      <c r="BF438" t="s">
        <v>1240</v>
      </c>
      <c r="BG438">
        <v>1</v>
      </c>
      <c r="BI438" s="1">
        <v>44531</v>
      </c>
      <c r="BJ438" s="1">
        <v>44895</v>
      </c>
      <c r="BM438">
        <v>40</v>
      </c>
      <c r="BN438">
        <v>0</v>
      </c>
      <c r="BO438">
        <v>8</v>
      </c>
      <c r="BP438">
        <v>8</v>
      </c>
      <c r="BQ438">
        <v>8</v>
      </c>
      <c r="BR438">
        <v>8</v>
      </c>
      <c r="BS438">
        <v>8</v>
      </c>
      <c r="BT438">
        <v>0</v>
      </c>
      <c r="BU438" t="str">
        <f>"8:00 AM"</f>
        <v>8:00 AM</v>
      </c>
      <c r="BV438" t="str">
        <f>"5:00 PM"</f>
        <v>5:00 PM</v>
      </c>
      <c r="BW438" t="s">
        <v>150</v>
      </c>
      <c r="BX438">
        <v>0</v>
      </c>
      <c r="BY438">
        <v>12</v>
      </c>
      <c r="BZ438" t="s">
        <v>111</v>
      </c>
      <c r="CB438" s="2" t="s">
        <v>1241</v>
      </c>
      <c r="CC438" t="s">
        <v>1242</v>
      </c>
      <c r="CD438" t="s">
        <v>1243</v>
      </c>
      <c r="CE438" t="s">
        <v>115</v>
      </c>
      <c r="CF438" t="s">
        <v>117</v>
      </c>
      <c r="CG438" s="4">
        <v>96950</v>
      </c>
      <c r="CH438" s="3">
        <v>8.35</v>
      </c>
      <c r="CI438" s="3">
        <v>8.35</v>
      </c>
      <c r="CJ438" s="3">
        <v>12.53</v>
      </c>
      <c r="CK438" s="3">
        <v>12.53</v>
      </c>
      <c r="CL438" t="s">
        <v>131</v>
      </c>
      <c r="CN438" t="s">
        <v>132</v>
      </c>
      <c r="CP438" t="s">
        <v>111</v>
      </c>
      <c r="CQ438" t="s">
        <v>133</v>
      </c>
      <c r="CR438" t="s">
        <v>111</v>
      </c>
      <c r="CS438" t="s">
        <v>133</v>
      </c>
      <c r="CT438" t="s">
        <v>134</v>
      </c>
      <c r="CU438" t="s">
        <v>133</v>
      </c>
      <c r="CV438" t="s">
        <v>134</v>
      </c>
      <c r="CW438" t="s">
        <v>1244</v>
      </c>
      <c r="CX438" s="5">
        <v>16702343207</v>
      </c>
      <c r="CY438" t="s">
        <v>1237</v>
      </c>
      <c r="CZ438" t="s">
        <v>134</v>
      </c>
      <c r="DA438" t="s">
        <v>133</v>
      </c>
      <c r="DB438" t="s">
        <v>111</v>
      </c>
    </row>
    <row r="439" spans="1:111" ht="15" customHeight="1" x14ac:dyDescent="0.35">
      <c r="A439" t="s">
        <v>2318</v>
      </c>
      <c r="B439" t="s">
        <v>159</v>
      </c>
      <c r="C439" s="1">
        <v>44515.070471412037</v>
      </c>
      <c r="D439" s="1">
        <v>44558</v>
      </c>
      <c r="E439" t="s">
        <v>199</v>
      </c>
      <c r="F439" s="1">
        <v>44619.791666666664</v>
      </c>
      <c r="G439" t="s">
        <v>111</v>
      </c>
      <c r="H439" t="s">
        <v>111</v>
      </c>
      <c r="I439" t="s">
        <v>111</v>
      </c>
      <c r="J439" t="s">
        <v>816</v>
      </c>
      <c r="K439" t="s">
        <v>817</v>
      </c>
      <c r="L439" t="s">
        <v>818</v>
      </c>
      <c r="N439" t="s">
        <v>115</v>
      </c>
      <c r="O439" t="s">
        <v>117</v>
      </c>
      <c r="P439" s="4">
        <v>96950</v>
      </c>
      <c r="Q439" t="s">
        <v>118</v>
      </c>
      <c r="S439" s="5">
        <v>16702336927</v>
      </c>
      <c r="U439">
        <v>236220</v>
      </c>
      <c r="V439" t="s">
        <v>120</v>
      </c>
      <c r="X439" t="s">
        <v>819</v>
      </c>
      <c r="Y439" t="s">
        <v>820</v>
      </c>
      <c r="Z439" t="s">
        <v>946</v>
      </c>
      <c r="AA439" t="s">
        <v>606</v>
      </c>
      <c r="AB439" t="s">
        <v>947</v>
      </c>
      <c r="AD439" t="s">
        <v>115</v>
      </c>
      <c r="AE439" t="s">
        <v>117</v>
      </c>
      <c r="AF439" s="4">
        <v>96950</v>
      </c>
      <c r="AG439" t="s">
        <v>118</v>
      </c>
      <c r="AI439" s="5">
        <v>16702336927</v>
      </c>
      <c r="AK439" t="s">
        <v>823</v>
      </c>
      <c r="BC439" t="str">
        <f>"37-2011.00"</f>
        <v>37-2011.00</v>
      </c>
      <c r="BD439" t="s">
        <v>284</v>
      </c>
      <c r="BE439" t="s">
        <v>1568</v>
      </c>
      <c r="BF439" t="s">
        <v>1493</v>
      </c>
      <c r="BG439">
        <v>6</v>
      </c>
      <c r="BI439" s="1">
        <v>44621</v>
      </c>
      <c r="BJ439" s="1">
        <v>44985</v>
      </c>
      <c r="BM439">
        <v>40</v>
      </c>
      <c r="BN439">
        <v>0</v>
      </c>
      <c r="BO439">
        <v>8</v>
      </c>
      <c r="BP439">
        <v>8</v>
      </c>
      <c r="BQ439">
        <v>8</v>
      </c>
      <c r="BR439">
        <v>8</v>
      </c>
      <c r="BS439">
        <v>8</v>
      </c>
      <c r="BT439">
        <v>0</v>
      </c>
      <c r="BU439" t="str">
        <f>"7:30 AM"</f>
        <v>7:30 AM</v>
      </c>
      <c r="BV439" t="str">
        <f>"4:30 PM"</f>
        <v>4:30 PM</v>
      </c>
      <c r="BW439" t="s">
        <v>150</v>
      </c>
      <c r="BX439">
        <v>0</v>
      </c>
      <c r="BY439">
        <v>6</v>
      </c>
      <c r="BZ439" t="s">
        <v>111</v>
      </c>
      <c r="CB439" s="2" t="s">
        <v>2319</v>
      </c>
      <c r="CC439" t="s">
        <v>1569</v>
      </c>
      <c r="CE439" t="s">
        <v>115</v>
      </c>
      <c r="CF439" t="s">
        <v>117</v>
      </c>
      <c r="CG439" s="4">
        <v>96950</v>
      </c>
      <c r="CH439" s="3">
        <v>7.93</v>
      </c>
      <c r="CI439" s="3">
        <v>7.93</v>
      </c>
      <c r="CJ439" s="3">
        <v>11.9</v>
      </c>
      <c r="CK439" s="3">
        <v>11.9</v>
      </c>
      <c r="CL439" t="s">
        <v>131</v>
      </c>
      <c r="CN439" t="s">
        <v>132</v>
      </c>
      <c r="CP439" t="s">
        <v>111</v>
      </c>
      <c r="CQ439" t="s">
        <v>133</v>
      </c>
      <c r="CR439" t="s">
        <v>133</v>
      </c>
      <c r="CS439" t="s">
        <v>133</v>
      </c>
      <c r="CT439" t="s">
        <v>134</v>
      </c>
      <c r="CU439" t="s">
        <v>133</v>
      </c>
      <c r="CV439" t="s">
        <v>134</v>
      </c>
      <c r="CW439" t="s">
        <v>826</v>
      </c>
      <c r="CX439" s="5">
        <v>16702336927</v>
      </c>
      <c r="CY439" t="s">
        <v>823</v>
      </c>
      <c r="CZ439" t="s">
        <v>134</v>
      </c>
      <c r="DA439" t="s">
        <v>133</v>
      </c>
      <c r="DB439" t="s">
        <v>111</v>
      </c>
    </row>
    <row r="440" spans="1:111" ht="15" customHeight="1" x14ac:dyDescent="0.35">
      <c r="A440" t="s">
        <v>1391</v>
      </c>
      <c r="B440" t="s">
        <v>159</v>
      </c>
      <c r="C440" s="1">
        <v>44534.308359027775</v>
      </c>
      <c r="D440" s="1">
        <v>44558</v>
      </c>
      <c r="E440" t="s">
        <v>110</v>
      </c>
      <c r="G440" t="s">
        <v>111</v>
      </c>
      <c r="H440" t="s">
        <v>111</v>
      </c>
      <c r="I440" t="s">
        <v>111</v>
      </c>
      <c r="J440" t="s">
        <v>379</v>
      </c>
      <c r="K440" t="s">
        <v>1142</v>
      </c>
      <c r="L440" t="s">
        <v>386</v>
      </c>
      <c r="N440" t="s">
        <v>140</v>
      </c>
      <c r="O440" t="s">
        <v>117</v>
      </c>
      <c r="P440" s="4">
        <v>96950</v>
      </c>
      <c r="Q440" t="s">
        <v>118</v>
      </c>
      <c r="R440" t="s">
        <v>382</v>
      </c>
      <c r="S440" s="5">
        <v>16702352743</v>
      </c>
      <c r="U440">
        <v>561320</v>
      </c>
      <c r="V440" t="s">
        <v>120</v>
      </c>
      <c r="X440" t="s">
        <v>383</v>
      </c>
      <c r="Y440" t="s">
        <v>384</v>
      </c>
      <c r="Z440" t="s">
        <v>385</v>
      </c>
      <c r="AA440" t="s">
        <v>168</v>
      </c>
      <c r="AB440" t="s">
        <v>386</v>
      </c>
      <c r="AD440" t="s">
        <v>140</v>
      </c>
      <c r="AE440" t="s">
        <v>117</v>
      </c>
      <c r="AF440" s="4">
        <v>96950</v>
      </c>
      <c r="AG440" t="s">
        <v>118</v>
      </c>
      <c r="AH440" t="s">
        <v>382</v>
      </c>
      <c r="AI440" s="5">
        <v>16702352743</v>
      </c>
      <c r="AK440" t="s">
        <v>387</v>
      </c>
      <c r="BC440" t="str">
        <f>"37-2012.00"</f>
        <v>37-2012.00</v>
      </c>
      <c r="BD440" t="s">
        <v>242</v>
      </c>
      <c r="BE440" t="s">
        <v>1143</v>
      </c>
      <c r="BF440" t="s">
        <v>1144</v>
      </c>
      <c r="BG440">
        <v>15</v>
      </c>
      <c r="BI440" s="1">
        <v>44593</v>
      </c>
      <c r="BJ440" s="1">
        <v>44957</v>
      </c>
      <c r="BM440">
        <v>35</v>
      </c>
      <c r="BN440">
        <v>0</v>
      </c>
      <c r="BO440">
        <v>7</v>
      </c>
      <c r="BP440">
        <v>7</v>
      </c>
      <c r="BQ440">
        <v>7</v>
      </c>
      <c r="BR440">
        <v>7</v>
      </c>
      <c r="BS440">
        <v>7</v>
      </c>
      <c r="BT440">
        <v>0</v>
      </c>
      <c r="BU440" t="str">
        <f>"8:00 AM"</f>
        <v>8:00 AM</v>
      </c>
      <c r="BV440" t="str">
        <f>"4:00 PM"</f>
        <v>4:00 PM</v>
      </c>
      <c r="BW440" t="s">
        <v>153</v>
      </c>
      <c r="BX440">
        <v>0</v>
      </c>
      <c r="BY440">
        <v>3</v>
      </c>
      <c r="BZ440" t="s">
        <v>111</v>
      </c>
      <c r="CB440" t="s">
        <v>1392</v>
      </c>
      <c r="CC440" t="s">
        <v>386</v>
      </c>
      <c r="CE440" t="s">
        <v>140</v>
      </c>
      <c r="CF440" t="s">
        <v>117</v>
      </c>
      <c r="CG440" s="4">
        <v>96950</v>
      </c>
      <c r="CH440" s="3">
        <v>7.59</v>
      </c>
      <c r="CI440" s="3">
        <v>7.59</v>
      </c>
      <c r="CJ440" s="3">
        <v>11.38</v>
      </c>
      <c r="CK440" s="3">
        <v>11.38</v>
      </c>
      <c r="CL440" t="s">
        <v>131</v>
      </c>
      <c r="CM440" t="s">
        <v>1146</v>
      </c>
      <c r="CN440" t="s">
        <v>132</v>
      </c>
      <c r="CP440" t="s">
        <v>111</v>
      </c>
      <c r="CQ440" t="s">
        <v>133</v>
      </c>
      <c r="CR440" t="s">
        <v>111</v>
      </c>
      <c r="CS440" t="s">
        <v>133</v>
      </c>
      <c r="CT440" t="s">
        <v>133</v>
      </c>
      <c r="CU440" t="s">
        <v>133</v>
      </c>
      <c r="CV440" t="s">
        <v>134</v>
      </c>
      <c r="CW440" t="s">
        <v>1147</v>
      </c>
      <c r="CX440" s="5">
        <v>16702352743</v>
      </c>
      <c r="CY440" t="s">
        <v>387</v>
      </c>
      <c r="CZ440" t="s">
        <v>247</v>
      </c>
      <c r="DA440" t="s">
        <v>133</v>
      </c>
      <c r="DB440" t="s">
        <v>111</v>
      </c>
    </row>
    <row r="441" spans="1:111" ht="15" customHeight="1" x14ac:dyDescent="0.35">
      <c r="A441" t="s">
        <v>3646</v>
      </c>
      <c r="B441" t="s">
        <v>159</v>
      </c>
      <c r="C441" s="1">
        <v>44534.338604629629</v>
      </c>
      <c r="D441" s="1">
        <v>44558</v>
      </c>
      <c r="E441" t="s">
        <v>110</v>
      </c>
      <c r="G441" t="s">
        <v>111</v>
      </c>
      <c r="H441" t="s">
        <v>111</v>
      </c>
      <c r="I441" t="s">
        <v>111</v>
      </c>
      <c r="J441" t="s">
        <v>379</v>
      </c>
      <c r="K441" t="s">
        <v>380</v>
      </c>
      <c r="L441" t="s">
        <v>381</v>
      </c>
      <c r="N441" t="s">
        <v>140</v>
      </c>
      <c r="O441" t="s">
        <v>117</v>
      </c>
      <c r="P441" s="4">
        <v>96950</v>
      </c>
      <c r="Q441" t="s">
        <v>118</v>
      </c>
      <c r="R441" t="s">
        <v>134</v>
      </c>
      <c r="S441" s="5">
        <v>16702352743</v>
      </c>
      <c r="U441">
        <v>561320</v>
      </c>
      <c r="V441" t="s">
        <v>120</v>
      </c>
      <c r="X441" t="s">
        <v>383</v>
      </c>
      <c r="Y441" t="s">
        <v>384</v>
      </c>
      <c r="Z441" t="s">
        <v>385</v>
      </c>
      <c r="AA441" t="s">
        <v>168</v>
      </c>
      <c r="AB441" t="s">
        <v>386</v>
      </c>
      <c r="AD441" t="s">
        <v>140</v>
      </c>
      <c r="AE441" t="s">
        <v>117</v>
      </c>
      <c r="AF441" s="4">
        <v>96950</v>
      </c>
      <c r="AG441" t="s">
        <v>118</v>
      </c>
      <c r="AH441" t="s">
        <v>134</v>
      </c>
      <c r="AI441" s="5">
        <v>16702352743</v>
      </c>
      <c r="AK441" t="s">
        <v>387</v>
      </c>
      <c r="BC441" t="str">
        <f>"49-9071.00"</f>
        <v>49-9071.00</v>
      </c>
      <c r="BD441" t="s">
        <v>147</v>
      </c>
      <c r="BE441" t="s">
        <v>388</v>
      </c>
      <c r="BF441" t="s">
        <v>389</v>
      </c>
      <c r="BG441">
        <v>15</v>
      </c>
      <c r="BI441" s="1">
        <v>44562</v>
      </c>
      <c r="BJ441" s="1">
        <v>44926</v>
      </c>
      <c r="BM441">
        <v>35</v>
      </c>
      <c r="BN441">
        <v>0</v>
      </c>
      <c r="BO441">
        <v>7</v>
      </c>
      <c r="BP441">
        <v>7</v>
      </c>
      <c r="BQ441">
        <v>7</v>
      </c>
      <c r="BR441">
        <v>7</v>
      </c>
      <c r="BS441">
        <v>7</v>
      </c>
      <c r="BT441">
        <v>0</v>
      </c>
      <c r="BU441" t="str">
        <f>"8:00 AM"</f>
        <v>8:00 AM</v>
      </c>
      <c r="BV441" t="str">
        <f>"4:00 PM"</f>
        <v>4:00 PM</v>
      </c>
      <c r="BW441" t="s">
        <v>153</v>
      </c>
      <c r="BX441">
        <v>0</v>
      </c>
      <c r="BY441">
        <v>12</v>
      </c>
      <c r="BZ441" t="s">
        <v>111</v>
      </c>
      <c r="CB441" s="2" t="s">
        <v>390</v>
      </c>
      <c r="CC441" t="s">
        <v>386</v>
      </c>
      <c r="CE441" t="s">
        <v>140</v>
      </c>
      <c r="CF441" t="s">
        <v>117</v>
      </c>
      <c r="CG441" s="4">
        <v>96950</v>
      </c>
      <c r="CH441" s="3">
        <v>8.7100000000000009</v>
      </c>
      <c r="CI441" s="3">
        <v>8.7100000000000009</v>
      </c>
      <c r="CJ441" s="3">
        <v>13.07</v>
      </c>
      <c r="CK441" s="3">
        <v>13.07</v>
      </c>
      <c r="CL441" t="s">
        <v>131</v>
      </c>
      <c r="CM441" t="s">
        <v>1146</v>
      </c>
      <c r="CN441" t="s">
        <v>132</v>
      </c>
      <c r="CP441" t="s">
        <v>111</v>
      </c>
      <c r="CQ441" t="s">
        <v>133</v>
      </c>
      <c r="CR441" t="s">
        <v>111</v>
      </c>
      <c r="CS441" t="s">
        <v>133</v>
      </c>
      <c r="CT441" t="s">
        <v>133</v>
      </c>
      <c r="CU441" t="s">
        <v>133</v>
      </c>
      <c r="CV441" t="s">
        <v>134</v>
      </c>
      <c r="CW441" t="s">
        <v>1147</v>
      </c>
      <c r="CX441" s="5">
        <v>16702352743</v>
      </c>
      <c r="CY441" t="s">
        <v>387</v>
      </c>
      <c r="CZ441" t="s">
        <v>247</v>
      </c>
      <c r="DA441" t="s">
        <v>133</v>
      </c>
      <c r="DB441" t="s">
        <v>111</v>
      </c>
    </row>
    <row r="442" spans="1:111" ht="15" customHeight="1" x14ac:dyDescent="0.35">
      <c r="A442" t="s">
        <v>1838</v>
      </c>
      <c r="B442" t="s">
        <v>137</v>
      </c>
      <c r="C442" s="1">
        <v>44517.768730787036</v>
      </c>
      <c r="D442" s="1">
        <v>44559</v>
      </c>
      <c r="E442" t="s">
        <v>110</v>
      </c>
      <c r="G442" t="s">
        <v>111</v>
      </c>
      <c r="H442" t="s">
        <v>111</v>
      </c>
      <c r="I442" t="s">
        <v>111</v>
      </c>
      <c r="J442" t="s">
        <v>1839</v>
      </c>
      <c r="K442" t="s">
        <v>1840</v>
      </c>
      <c r="L442" t="s">
        <v>1841</v>
      </c>
      <c r="M442" t="s">
        <v>1842</v>
      </c>
      <c r="N442" t="s">
        <v>140</v>
      </c>
      <c r="O442" t="s">
        <v>117</v>
      </c>
      <c r="P442" s="4">
        <v>96950</v>
      </c>
      <c r="Q442" t="s">
        <v>118</v>
      </c>
      <c r="S442" s="5">
        <v>16709892288</v>
      </c>
      <c r="U442">
        <v>44211</v>
      </c>
      <c r="V442" t="s">
        <v>120</v>
      </c>
      <c r="X442" t="s">
        <v>1843</v>
      </c>
      <c r="Y442" t="s">
        <v>1844</v>
      </c>
      <c r="AA442" t="s">
        <v>1845</v>
      </c>
      <c r="AB442" t="s">
        <v>1841</v>
      </c>
      <c r="AC442" t="s">
        <v>1846</v>
      </c>
      <c r="AD442" t="s">
        <v>140</v>
      </c>
      <c r="AE442" t="s">
        <v>117</v>
      </c>
      <c r="AF442" s="4">
        <v>96950</v>
      </c>
      <c r="AG442" t="s">
        <v>118</v>
      </c>
      <c r="AI442" s="5">
        <v>16709892288</v>
      </c>
      <c r="AK442" t="s">
        <v>1847</v>
      </c>
      <c r="AL442" t="s">
        <v>962</v>
      </c>
      <c r="AM442" t="s">
        <v>1079</v>
      </c>
      <c r="AN442" t="s">
        <v>1485</v>
      </c>
      <c r="AO442" t="s">
        <v>1064</v>
      </c>
      <c r="AP442" t="s">
        <v>1848</v>
      </c>
      <c r="AQ442" t="s">
        <v>1082</v>
      </c>
      <c r="AR442" t="s">
        <v>140</v>
      </c>
      <c r="AS442" t="s">
        <v>117</v>
      </c>
      <c r="AT442" s="4">
        <v>96950</v>
      </c>
      <c r="AU442" t="s">
        <v>118</v>
      </c>
      <c r="AW442" s="5">
        <v>16702330081</v>
      </c>
      <c r="AY442" t="s">
        <v>1083</v>
      </c>
      <c r="AZ442" t="s">
        <v>1404</v>
      </c>
      <c r="BA442" t="s">
        <v>117</v>
      </c>
      <c r="BB442" t="s">
        <v>1849</v>
      </c>
      <c r="BC442" t="str">
        <f>"11-2022.00"</f>
        <v>11-2022.00</v>
      </c>
      <c r="BD442" t="s">
        <v>1850</v>
      </c>
      <c r="BE442" t="s">
        <v>1851</v>
      </c>
      <c r="BF442" t="s">
        <v>1852</v>
      </c>
      <c r="BG442">
        <v>1</v>
      </c>
      <c r="BH442">
        <v>1</v>
      </c>
      <c r="BI442" s="1">
        <v>44562</v>
      </c>
      <c r="BJ442" s="1">
        <v>44926</v>
      </c>
      <c r="BK442" s="1">
        <v>44562</v>
      </c>
      <c r="BL442" s="1">
        <v>44926</v>
      </c>
      <c r="BM442">
        <v>40</v>
      </c>
      <c r="BN442">
        <v>0</v>
      </c>
      <c r="BO442">
        <v>8</v>
      </c>
      <c r="BP442">
        <v>8</v>
      </c>
      <c r="BQ442">
        <v>8</v>
      </c>
      <c r="BR442">
        <v>8</v>
      </c>
      <c r="BS442">
        <v>8</v>
      </c>
      <c r="BT442">
        <v>0</v>
      </c>
      <c r="BU442" t="str">
        <f>"8:00 AM"</f>
        <v>8:00 AM</v>
      </c>
      <c r="BV442" t="str">
        <f>"5:00 PM"</f>
        <v>5:00 PM</v>
      </c>
      <c r="BW442" t="s">
        <v>504</v>
      </c>
      <c r="BX442">
        <v>0</v>
      </c>
      <c r="BY442">
        <v>47</v>
      </c>
      <c r="BZ442" t="s">
        <v>133</v>
      </c>
      <c r="CA442">
        <v>2</v>
      </c>
      <c r="CB442" t="s">
        <v>1853</v>
      </c>
      <c r="CC442" t="s">
        <v>1841</v>
      </c>
      <c r="CD442" t="s">
        <v>1846</v>
      </c>
      <c r="CE442" t="s">
        <v>140</v>
      </c>
      <c r="CF442" t="s">
        <v>117</v>
      </c>
      <c r="CG442" s="4">
        <v>96950</v>
      </c>
      <c r="CH442" s="3">
        <v>17.739999999999998</v>
      </c>
      <c r="CI442" s="3">
        <v>17.739999999999998</v>
      </c>
      <c r="CJ442" s="3">
        <v>0</v>
      </c>
      <c r="CK442" s="3">
        <v>0</v>
      </c>
      <c r="CL442" t="s">
        <v>131</v>
      </c>
      <c r="CM442" t="s">
        <v>134</v>
      </c>
      <c r="CN442" t="s">
        <v>132</v>
      </c>
      <c r="CP442" t="s">
        <v>111</v>
      </c>
      <c r="CQ442" t="s">
        <v>133</v>
      </c>
      <c r="CR442" t="s">
        <v>111</v>
      </c>
      <c r="CS442" t="s">
        <v>111</v>
      </c>
      <c r="CT442" t="s">
        <v>134</v>
      </c>
      <c r="CU442" t="s">
        <v>133</v>
      </c>
      <c r="CV442" t="s">
        <v>134</v>
      </c>
      <c r="CW442" t="s">
        <v>134</v>
      </c>
      <c r="CX442" s="5">
        <v>16709892288</v>
      </c>
      <c r="CY442" t="s">
        <v>1847</v>
      </c>
      <c r="CZ442" t="s">
        <v>134</v>
      </c>
      <c r="DA442" t="s">
        <v>133</v>
      </c>
      <c r="DB442" t="s">
        <v>111</v>
      </c>
    </row>
    <row r="443" spans="1:111" ht="15" customHeight="1" x14ac:dyDescent="0.35">
      <c r="A443" t="s">
        <v>803</v>
      </c>
      <c r="B443" t="s">
        <v>137</v>
      </c>
      <c r="C443" s="1">
        <v>44517.810292824077</v>
      </c>
      <c r="D443" s="1">
        <v>44559</v>
      </c>
      <c r="E443" t="s">
        <v>110</v>
      </c>
      <c r="G443" t="s">
        <v>111</v>
      </c>
      <c r="H443" t="s">
        <v>111</v>
      </c>
      <c r="I443" t="s">
        <v>111</v>
      </c>
      <c r="J443" t="s">
        <v>804</v>
      </c>
      <c r="L443" t="s">
        <v>805</v>
      </c>
      <c r="M443" t="s">
        <v>806</v>
      </c>
      <c r="N443" t="s">
        <v>140</v>
      </c>
      <c r="O443" t="s">
        <v>117</v>
      </c>
      <c r="P443" s="4">
        <v>96950</v>
      </c>
      <c r="Q443" t="s">
        <v>118</v>
      </c>
      <c r="S443" s="5">
        <v>16702876595</v>
      </c>
      <c r="U443">
        <v>2389</v>
      </c>
      <c r="V443" t="s">
        <v>120</v>
      </c>
      <c r="X443" t="s">
        <v>807</v>
      </c>
      <c r="Y443" t="s">
        <v>808</v>
      </c>
      <c r="Z443" t="s">
        <v>165</v>
      </c>
      <c r="AA443" t="s">
        <v>168</v>
      </c>
      <c r="AB443" t="s">
        <v>805</v>
      </c>
      <c r="AC443" t="s">
        <v>806</v>
      </c>
      <c r="AD443" t="s">
        <v>140</v>
      </c>
      <c r="AE443" t="s">
        <v>117</v>
      </c>
      <c r="AF443" s="4">
        <v>96950</v>
      </c>
      <c r="AG443" t="s">
        <v>118</v>
      </c>
      <c r="AI443" s="5">
        <v>16702876595</v>
      </c>
      <c r="AK443" t="s">
        <v>809</v>
      </c>
      <c r="BC443" t="str">
        <f>"47-2152.02"</f>
        <v>47-2152.02</v>
      </c>
      <c r="BD443" t="s">
        <v>810</v>
      </c>
      <c r="BE443" t="s">
        <v>811</v>
      </c>
      <c r="BF443" t="s">
        <v>812</v>
      </c>
      <c r="BG443">
        <v>2</v>
      </c>
      <c r="BH443">
        <v>2</v>
      </c>
      <c r="BI443" s="1">
        <v>44562</v>
      </c>
      <c r="BJ443" s="1">
        <v>44926</v>
      </c>
      <c r="BK443" s="1">
        <v>44562</v>
      </c>
      <c r="BL443" s="1">
        <v>44926</v>
      </c>
      <c r="BM443">
        <v>36</v>
      </c>
      <c r="BN443">
        <v>0</v>
      </c>
      <c r="BO443">
        <v>6</v>
      </c>
      <c r="BP443">
        <v>6</v>
      </c>
      <c r="BQ443">
        <v>6</v>
      </c>
      <c r="BR443">
        <v>6</v>
      </c>
      <c r="BS443">
        <v>6</v>
      </c>
      <c r="BT443">
        <v>6</v>
      </c>
      <c r="BU443" t="str">
        <f>"7:00 AM"</f>
        <v>7:00 AM</v>
      </c>
      <c r="BV443" t="str">
        <f>"7:00 PM"</f>
        <v>7:00 PM</v>
      </c>
      <c r="BW443" t="s">
        <v>153</v>
      </c>
      <c r="BX443">
        <v>0</v>
      </c>
      <c r="BY443">
        <v>24</v>
      </c>
      <c r="BZ443" t="s">
        <v>111</v>
      </c>
      <c r="CB443" t="s">
        <v>813</v>
      </c>
      <c r="CC443" t="s">
        <v>814</v>
      </c>
      <c r="CD443" t="s">
        <v>815</v>
      </c>
      <c r="CE443" t="s">
        <v>140</v>
      </c>
      <c r="CF443" t="s">
        <v>117</v>
      </c>
      <c r="CG443" s="4">
        <v>96950</v>
      </c>
      <c r="CH443" s="3">
        <v>9.52</v>
      </c>
      <c r="CI443" s="3">
        <v>9.52</v>
      </c>
      <c r="CJ443" s="3">
        <v>0</v>
      </c>
      <c r="CK443" s="3">
        <v>0</v>
      </c>
      <c r="CL443" t="s">
        <v>131</v>
      </c>
      <c r="CM443" t="s">
        <v>134</v>
      </c>
      <c r="CN443" t="s">
        <v>132</v>
      </c>
      <c r="CP443" t="s">
        <v>111</v>
      </c>
      <c r="CQ443" t="s">
        <v>133</v>
      </c>
      <c r="CR443" t="s">
        <v>111</v>
      </c>
      <c r="CS443" t="s">
        <v>111</v>
      </c>
      <c r="CT443" t="s">
        <v>134</v>
      </c>
      <c r="CU443" t="s">
        <v>133</v>
      </c>
      <c r="CV443" t="s">
        <v>134</v>
      </c>
      <c r="CW443" t="s">
        <v>134</v>
      </c>
      <c r="CX443" s="5">
        <v>16702876595</v>
      </c>
      <c r="CY443" t="s">
        <v>809</v>
      </c>
      <c r="CZ443" t="s">
        <v>134</v>
      </c>
      <c r="DA443" t="s">
        <v>133</v>
      </c>
      <c r="DB443" t="s">
        <v>111</v>
      </c>
    </row>
    <row r="444" spans="1:111" ht="15" customHeight="1" x14ac:dyDescent="0.35">
      <c r="A444" t="s">
        <v>2756</v>
      </c>
      <c r="B444" t="s">
        <v>137</v>
      </c>
      <c r="C444" s="1">
        <v>44517.914744212962</v>
      </c>
      <c r="D444" s="1">
        <v>44559</v>
      </c>
      <c r="E444" t="s">
        <v>110</v>
      </c>
      <c r="G444" t="s">
        <v>111</v>
      </c>
      <c r="H444" t="s">
        <v>111</v>
      </c>
      <c r="I444" t="s">
        <v>111</v>
      </c>
      <c r="J444" t="s">
        <v>2757</v>
      </c>
      <c r="K444" t="s">
        <v>2758</v>
      </c>
      <c r="L444" t="s">
        <v>2759</v>
      </c>
      <c r="N444" t="s">
        <v>115</v>
      </c>
      <c r="O444" t="s">
        <v>117</v>
      </c>
      <c r="P444" s="4">
        <v>96950</v>
      </c>
      <c r="Q444" t="s">
        <v>118</v>
      </c>
      <c r="S444" s="5">
        <v>16702338066</v>
      </c>
      <c r="U444">
        <v>722511</v>
      </c>
      <c r="V444" t="s">
        <v>120</v>
      </c>
      <c r="X444" t="s">
        <v>2760</v>
      </c>
      <c r="Y444" t="s">
        <v>2761</v>
      </c>
      <c r="Z444" t="s">
        <v>2655</v>
      </c>
      <c r="AA444" t="s">
        <v>2656</v>
      </c>
      <c r="AB444" t="s">
        <v>2762</v>
      </c>
      <c r="AD444" t="s">
        <v>115</v>
      </c>
      <c r="AE444" t="s">
        <v>117</v>
      </c>
      <c r="AF444" s="4">
        <v>96950</v>
      </c>
      <c r="AG444" t="s">
        <v>118</v>
      </c>
      <c r="AI444" s="5">
        <v>16702338066</v>
      </c>
      <c r="AK444" t="s">
        <v>2763</v>
      </c>
      <c r="AL444" t="s">
        <v>186</v>
      </c>
      <c r="AM444" t="s">
        <v>2764</v>
      </c>
      <c r="AN444" t="s">
        <v>2765</v>
      </c>
      <c r="AP444" t="s">
        <v>2766</v>
      </c>
      <c r="AR444" t="s">
        <v>115</v>
      </c>
      <c r="AS444" t="s">
        <v>117</v>
      </c>
      <c r="AT444" s="4">
        <v>96950</v>
      </c>
      <c r="AU444" t="s">
        <v>118</v>
      </c>
      <c r="AW444" s="5">
        <v>16702875139</v>
      </c>
      <c r="AY444" t="s">
        <v>2767</v>
      </c>
      <c r="AZ444" t="s">
        <v>2768</v>
      </c>
      <c r="BC444" t="str">
        <f>"11-2022.00"</f>
        <v>11-2022.00</v>
      </c>
      <c r="BD444" t="s">
        <v>1850</v>
      </c>
      <c r="BE444" t="s">
        <v>2769</v>
      </c>
      <c r="BF444" t="s">
        <v>2770</v>
      </c>
      <c r="BG444">
        <v>1</v>
      </c>
      <c r="BH444">
        <v>1</v>
      </c>
      <c r="BI444" s="1">
        <v>44593</v>
      </c>
      <c r="BJ444" s="1">
        <v>44957</v>
      </c>
      <c r="BK444" s="1">
        <v>44593</v>
      </c>
      <c r="BL444" s="1">
        <v>44957</v>
      </c>
      <c r="BM444">
        <v>35</v>
      </c>
      <c r="BN444">
        <v>5</v>
      </c>
      <c r="BO444">
        <v>5</v>
      </c>
      <c r="BP444">
        <v>5</v>
      </c>
      <c r="BQ444">
        <v>5</v>
      </c>
      <c r="BR444">
        <v>5</v>
      </c>
      <c r="BS444">
        <v>5</v>
      </c>
      <c r="BT444">
        <v>5</v>
      </c>
      <c r="BU444" t="str">
        <f>"5:00 PM"</f>
        <v>5:00 PM</v>
      </c>
      <c r="BV444" t="str">
        <f>"10:00 PM"</f>
        <v>10:00 PM</v>
      </c>
      <c r="BW444" t="s">
        <v>150</v>
      </c>
      <c r="BX444">
        <v>0</v>
      </c>
      <c r="BY444">
        <v>24</v>
      </c>
      <c r="BZ444" t="s">
        <v>133</v>
      </c>
      <c r="CA444">
        <v>2</v>
      </c>
      <c r="CB444" t="s">
        <v>2771</v>
      </c>
      <c r="CC444" t="s">
        <v>2772</v>
      </c>
      <c r="CE444" t="s">
        <v>115</v>
      </c>
      <c r="CF444" t="s">
        <v>117</v>
      </c>
      <c r="CG444" s="4">
        <v>96950</v>
      </c>
      <c r="CH444" s="3">
        <v>17.739999999999998</v>
      </c>
      <c r="CI444" s="3">
        <v>17.739999999999998</v>
      </c>
      <c r="CJ444" s="3">
        <v>26.61</v>
      </c>
      <c r="CK444" s="3">
        <v>26.61</v>
      </c>
      <c r="CL444" t="s">
        <v>131</v>
      </c>
      <c r="CM444" t="s">
        <v>670</v>
      </c>
      <c r="CN444" t="s">
        <v>132</v>
      </c>
      <c r="CP444" t="s">
        <v>111</v>
      </c>
      <c r="CQ444" t="s">
        <v>133</v>
      </c>
      <c r="CR444" t="s">
        <v>111</v>
      </c>
      <c r="CS444" t="s">
        <v>133</v>
      </c>
      <c r="CT444" t="s">
        <v>134</v>
      </c>
      <c r="CU444" t="s">
        <v>133</v>
      </c>
      <c r="CV444" t="s">
        <v>134</v>
      </c>
      <c r="CW444" t="s">
        <v>2773</v>
      </c>
      <c r="CX444" s="5">
        <v>16702338066</v>
      </c>
      <c r="CY444" t="s">
        <v>2763</v>
      </c>
      <c r="CZ444" t="s">
        <v>670</v>
      </c>
      <c r="DA444" t="s">
        <v>133</v>
      </c>
      <c r="DB444" t="s">
        <v>111</v>
      </c>
      <c r="DC444" t="s">
        <v>2764</v>
      </c>
      <c r="DD444" t="s">
        <v>2765</v>
      </c>
      <c r="DF444" t="s">
        <v>2768</v>
      </c>
      <c r="DG444" t="s">
        <v>2767</v>
      </c>
    </row>
    <row r="445" spans="1:111" ht="15" customHeight="1" x14ac:dyDescent="0.35">
      <c r="A445" t="s">
        <v>3815</v>
      </c>
      <c r="B445" t="s">
        <v>137</v>
      </c>
      <c r="C445" s="1">
        <v>44517.920622569443</v>
      </c>
      <c r="D445" s="1">
        <v>44559</v>
      </c>
      <c r="E445" t="s">
        <v>110</v>
      </c>
      <c r="G445" t="s">
        <v>111</v>
      </c>
      <c r="H445" t="s">
        <v>111</v>
      </c>
      <c r="I445" t="s">
        <v>111</v>
      </c>
      <c r="J445" t="s">
        <v>2757</v>
      </c>
      <c r="K445" t="s">
        <v>2758</v>
      </c>
      <c r="L445" t="s">
        <v>2759</v>
      </c>
      <c r="N445" t="s">
        <v>115</v>
      </c>
      <c r="O445" t="s">
        <v>117</v>
      </c>
      <c r="P445" s="4">
        <v>96950</v>
      </c>
      <c r="Q445" t="s">
        <v>118</v>
      </c>
      <c r="S445" s="5">
        <v>16702338066</v>
      </c>
      <c r="U445">
        <v>722511</v>
      </c>
      <c r="V445" t="s">
        <v>120</v>
      </c>
      <c r="X445" t="s">
        <v>2760</v>
      </c>
      <c r="Y445" t="s">
        <v>2761</v>
      </c>
      <c r="Z445" t="s">
        <v>2655</v>
      </c>
      <c r="AA445" t="s">
        <v>2656</v>
      </c>
      <c r="AB445" t="s">
        <v>2762</v>
      </c>
      <c r="AD445" t="s">
        <v>115</v>
      </c>
      <c r="AE445" t="s">
        <v>117</v>
      </c>
      <c r="AF445" s="4">
        <v>96950</v>
      </c>
      <c r="AG445" t="s">
        <v>118</v>
      </c>
      <c r="AI445" s="5">
        <v>16702338066</v>
      </c>
      <c r="AK445" t="s">
        <v>2763</v>
      </c>
      <c r="AL445" t="s">
        <v>186</v>
      </c>
      <c r="AM445" t="s">
        <v>2764</v>
      </c>
      <c r="AN445" t="s">
        <v>2765</v>
      </c>
      <c r="AP445" t="s">
        <v>2766</v>
      </c>
      <c r="AR445" t="s">
        <v>115</v>
      </c>
      <c r="AS445" t="s">
        <v>117</v>
      </c>
      <c r="AT445" s="4">
        <v>96950</v>
      </c>
      <c r="AU445" t="s">
        <v>118</v>
      </c>
      <c r="AW445" s="5">
        <v>16702875139</v>
      </c>
      <c r="AY445" t="s">
        <v>2767</v>
      </c>
      <c r="AZ445" t="s">
        <v>2768</v>
      </c>
      <c r="BC445" t="str">
        <f>"35-3031.00"</f>
        <v>35-3031.00</v>
      </c>
      <c r="BD445" t="s">
        <v>192</v>
      </c>
      <c r="BE445" t="s">
        <v>3816</v>
      </c>
      <c r="BF445" t="s">
        <v>3817</v>
      </c>
      <c r="BG445">
        <v>2</v>
      </c>
      <c r="BH445">
        <v>2</v>
      </c>
      <c r="BI445" s="1">
        <v>44593</v>
      </c>
      <c r="BJ445" s="1">
        <v>44957</v>
      </c>
      <c r="BK445" s="1">
        <v>44593</v>
      </c>
      <c r="BL445" s="1">
        <v>44957</v>
      </c>
      <c r="BM445">
        <v>35</v>
      </c>
      <c r="BN445">
        <v>5</v>
      </c>
      <c r="BO445">
        <v>5</v>
      </c>
      <c r="BP445">
        <v>5</v>
      </c>
      <c r="BQ445">
        <v>5</v>
      </c>
      <c r="BR445">
        <v>5</v>
      </c>
      <c r="BS445">
        <v>5</v>
      </c>
      <c r="BT445">
        <v>5</v>
      </c>
      <c r="BU445" t="str">
        <f>"5:00 PM"</f>
        <v>5:00 PM</v>
      </c>
      <c r="BV445" t="str">
        <f>"10:00 PM"</f>
        <v>10:00 PM</v>
      </c>
      <c r="BW445" t="s">
        <v>153</v>
      </c>
      <c r="BX445">
        <v>0</v>
      </c>
      <c r="BY445">
        <v>6</v>
      </c>
      <c r="BZ445" t="s">
        <v>111</v>
      </c>
      <c r="CB445" t="s">
        <v>3818</v>
      </c>
      <c r="CC445" t="s">
        <v>3819</v>
      </c>
      <c r="CE445" t="s">
        <v>115</v>
      </c>
      <c r="CF445" t="s">
        <v>117</v>
      </c>
      <c r="CG445" s="4">
        <v>96950</v>
      </c>
      <c r="CH445" s="3">
        <v>7.78</v>
      </c>
      <c r="CI445" s="3">
        <v>7.78</v>
      </c>
      <c r="CJ445" s="3">
        <v>11.67</v>
      </c>
      <c r="CK445" s="3">
        <v>11.67</v>
      </c>
      <c r="CL445" t="s">
        <v>131</v>
      </c>
      <c r="CM445" t="s">
        <v>670</v>
      </c>
      <c r="CN445" t="s">
        <v>132</v>
      </c>
      <c r="CP445" t="s">
        <v>111</v>
      </c>
      <c r="CQ445" t="s">
        <v>133</v>
      </c>
      <c r="CR445" t="s">
        <v>111</v>
      </c>
      <c r="CS445" t="s">
        <v>133</v>
      </c>
      <c r="CT445" t="s">
        <v>134</v>
      </c>
      <c r="CU445" t="s">
        <v>133</v>
      </c>
      <c r="CV445" t="s">
        <v>134</v>
      </c>
      <c r="CW445" t="s">
        <v>2773</v>
      </c>
      <c r="CX445" s="5">
        <v>16702338066</v>
      </c>
      <c r="CY445" t="s">
        <v>2763</v>
      </c>
      <c r="CZ445" t="s">
        <v>670</v>
      </c>
      <c r="DA445" t="s">
        <v>133</v>
      </c>
      <c r="DB445" t="s">
        <v>111</v>
      </c>
      <c r="DC445" t="s">
        <v>2764</v>
      </c>
      <c r="DD445" t="s">
        <v>2765</v>
      </c>
      <c r="DF445" t="s">
        <v>2768</v>
      </c>
      <c r="DG445" t="s">
        <v>2767</v>
      </c>
    </row>
    <row r="446" spans="1:111" ht="15" customHeight="1" x14ac:dyDescent="0.35">
      <c r="A446" t="s">
        <v>2744</v>
      </c>
      <c r="B446" t="s">
        <v>159</v>
      </c>
      <c r="C446" s="1">
        <v>44506.184835069442</v>
      </c>
      <c r="D446" s="1">
        <v>44559</v>
      </c>
      <c r="E446" t="s">
        <v>110</v>
      </c>
      <c r="G446" t="s">
        <v>111</v>
      </c>
      <c r="H446" t="s">
        <v>111</v>
      </c>
      <c r="I446" t="s">
        <v>111</v>
      </c>
      <c r="J446" t="s">
        <v>2745</v>
      </c>
      <c r="K446" t="s">
        <v>2746</v>
      </c>
      <c r="L446" t="s">
        <v>1114</v>
      </c>
      <c r="N446" t="s">
        <v>115</v>
      </c>
      <c r="O446" t="s">
        <v>117</v>
      </c>
      <c r="P446" s="4">
        <v>96950</v>
      </c>
      <c r="Q446" t="s">
        <v>118</v>
      </c>
      <c r="S446" s="5">
        <v>16702332324</v>
      </c>
      <c r="U446">
        <v>722511</v>
      </c>
      <c r="V446" t="s">
        <v>120</v>
      </c>
      <c r="X446" t="s">
        <v>2747</v>
      </c>
      <c r="Y446" t="s">
        <v>2748</v>
      </c>
      <c r="Z446" t="s">
        <v>134</v>
      </c>
      <c r="AA446" t="s">
        <v>2749</v>
      </c>
      <c r="AB446" t="s">
        <v>1114</v>
      </c>
      <c r="AD446" t="s">
        <v>115</v>
      </c>
      <c r="AE446" t="s">
        <v>117</v>
      </c>
      <c r="AF446" s="4">
        <v>96950</v>
      </c>
      <c r="AG446" t="s">
        <v>118</v>
      </c>
      <c r="AI446" s="5">
        <v>16702332324</v>
      </c>
      <c r="AK446" t="s">
        <v>2750</v>
      </c>
      <c r="BC446" t="str">
        <f>"35-3031.00"</f>
        <v>35-3031.00</v>
      </c>
      <c r="BD446" t="s">
        <v>192</v>
      </c>
      <c r="BE446" t="s">
        <v>2751</v>
      </c>
      <c r="BF446" t="s">
        <v>2752</v>
      </c>
      <c r="BG446">
        <v>1</v>
      </c>
      <c r="BI446" s="1">
        <v>44531</v>
      </c>
      <c r="BJ446" s="1">
        <v>44834</v>
      </c>
      <c r="BM446">
        <v>35</v>
      </c>
      <c r="BN446">
        <v>5</v>
      </c>
      <c r="BO446">
        <v>5</v>
      </c>
      <c r="BP446">
        <v>5</v>
      </c>
      <c r="BQ446">
        <v>5</v>
      </c>
      <c r="BR446">
        <v>5</v>
      </c>
      <c r="BS446">
        <v>5</v>
      </c>
      <c r="BT446">
        <v>5</v>
      </c>
      <c r="BU446" t="str">
        <f>"5:10 PM"</f>
        <v>5:10 PM</v>
      </c>
      <c r="BV446" t="str">
        <f>"9:10 PM"</f>
        <v>9:10 PM</v>
      </c>
      <c r="BW446" t="s">
        <v>150</v>
      </c>
      <c r="BX446">
        <v>0</v>
      </c>
      <c r="BY446">
        <v>12</v>
      </c>
      <c r="BZ446" t="s">
        <v>111</v>
      </c>
      <c r="CB446" t="s">
        <v>2753</v>
      </c>
      <c r="CC446" t="s">
        <v>2754</v>
      </c>
      <c r="CE446" t="s">
        <v>115</v>
      </c>
      <c r="CF446" t="s">
        <v>117</v>
      </c>
      <c r="CG446" s="4">
        <v>96950</v>
      </c>
      <c r="CH446" s="3">
        <v>7.78</v>
      </c>
      <c r="CI446" s="3">
        <v>7.78</v>
      </c>
      <c r="CJ446" s="3">
        <v>11.67</v>
      </c>
      <c r="CK446" s="3">
        <v>11.67</v>
      </c>
      <c r="CL446" t="s">
        <v>131</v>
      </c>
      <c r="CM446" t="s">
        <v>134</v>
      </c>
      <c r="CN446" t="s">
        <v>132</v>
      </c>
      <c r="CP446" t="s">
        <v>111</v>
      </c>
      <c r="CQ446" t="s">
        <v>133</v>
      </c>
      <c r="CR446" t="s">
        <v>111</v>
      </c>
      <c r="CS446" t="s">
        <v>133</v>
      </c>
      <c r="CT446" t="s">
        <v>134</v>
      </c>
      <c r="CU446" t="s">
        <v>133</v>
      </c>
      <c r="CV446" t="s">
        <v>134</v>
      </c>
      <c r="CW446" t="s">
        <v>2755</v>
      </c>
      <c r="CX446" s="5">
        <v>16702332324</v>
      </c>
      <c r="CY446" t="s">
        <v>119</v>
      </c>
      <c r="CZ446" t="s">
        <v>119</v>
      </c>
      <c r="DA446" t="s">
        <v>133</v>
      </c>
      <c r="DB446" t="s">
        <v>111</v>
      </c>
    </row>
    <row r="447" spans="1:111" ht="15" customHeight="1" x14ac:dyDescent="0.35">
      <c r="A447" t="s">
        <v>3454</v>
      </c>
      <c r="B447" t="s">
        <v>159</v>
      </c>
      <c r="C447" s="1">
        <v>44509.162393402781</v>
      </c>
      <c r="D447" s="1">
        <v>44559</v>
      </c>
      <c r="E447" t="s">
        <v>110</v>
      </c>
      <c r="G447" t="s">
        <v>111</v>
      </c>
      <c r="H447" t="s">
        <v>111</v>
      </c>
      <c r="I447" t="s">
        <v>111</v>
      </c>
      <c r="J447" t="s">
        <v>3455</v>
      </c>
      <c r="K447" t="s">
        <v>3456</v>
      </c>
      <c r="L447" t="s">
        <v>3457</v>
      </c>
      <c r="N447" t="s">
        <v>115</v>
      </c>
      <c r="O447" t="s">
        <v>117</v>
      </c>
      <c r="P447" s="4">
        <v>96950</v>
      </c>
      <c r="Q447" t="s">
        <v>118</v>
      </c>
      <c r="S447" s="5">
        <v>16707898261</v>
      </c>
      <c r="U447">
        <v>722515</v>
      </c>
      <c r="V447" t="s">
        <v>120</v>
      </c>
      <c r="X447" t="s">
        <v>3458</v>
      </c>
      <c r="Y447" t="s">
        <v>3459</v>
      </c>
      <c r="Z447" t="s">
        <v>3460</v>
      </c>
      <c r="AA447" t="s">
        <v>606</v>
      </c>
      <c r="AB447" t="s">
        <v>3461</v>
      </c>
      <c r="AC447" t="s">
        <v>3462</v>
      </c>
      <c r="AD447" t="s">
        <v>115</v>
      </c>
      <c r="AE447" t="s">
        <v>117</v>
      </c>
      <c r="AF447" s="4">
        <v>96950</v>
      </c>
      <c r="AG447" t="s">
        <v>118</v>
      </c>
      <c r="AI447" s="5">
        <v>16707898261</v>
      </c>
      <c r="AK447" t="s">
        <v>3463</v>
      </c>
      <c r="BC447" t="str">
        <f>"51-3011.00"</f>
        <v>51-3011.00</v>
      </c>
      <c r="BD447" t="s">
        <v>985</v>
      </c>
      <c r="BE447" t="s">
        <v>3464</v>
      </c>
      <c r="BF447" t="s">
        <v>987</v>
      </c>
      <c r="BG447">
        <v>5</v>
      </c>
      <c r="BI447" s="1">
        <v>44621</v>
      </c>
      <c r="BJ447" s="1">
        <v>44985</v>
      </c>
      <c r="BM447">
        <v>35</v>
      </c>
      <c r="BN447">
        <v>0</v>
      </c>
      <c r="BO447">
        <v>7</v>
      </c>
      <c r="BP447">
        <v>7</v>
      </c>
      <c r="BQ447">
        <v>7</v>
      </c>
      <c r="BR447">
        <v>7</v>
      </c>
      <c r="BS447">
        <v>7</v>
      </c>
      <c r="BT447">
        <v>0</v>
      </c>
      <c r="BU447" t="str">
        <f>"6:00 AM"</f>
        <v>6:00 AM</v>
      </c>
      <c r="BV447" t="str">
        <f>"2:00 PM"</f>
        <v>2:00 PM</v>
      </c>
      <c r="BW447" t="s">
        <v>150</v>
      </c>
      <c r="BX447">
        <v>0</v>
      </c>
      <c r="BY447">
        <v>12</v>
      </c>
      <c r="BZ447" t="s">
        <v>111</v>
      </c>
      <c r="CB447" s="2" t="s">
        <v>3465</v>
      </c>
      <c r="CC447" t="s">
        <v>3466</v>
      </c>
      <c r="CD447" t="s">
        <v>3467</v>
      </c>
      <c r="CE447" t="s">
        <v>115</v>
      </c>
      <c r="CF447" t="s">
        <v>117</v>
      </c>
      <c r="CG447" s="4">
        <v>96950</v>
      </c>
      <c r="CH447" s="3">
        <v>7.96</v>
      </c>
      <c r="CI447" s="3">
        <v>7.96</v>
      </c>
      <c r="CJ447" s="3">
        <v>0</v>
      </c>
      <c r="CK447" s="3">
        <v>0</v>
      </c>
      <c r="CL447" t="s">
        <v>131</v>
      </c>
      <c r="CN447" t="s">
        <v>132</v>
      </c>
      <c r="CP447" t="s">
        <v>111</v>
      </c>
      <c r="CQ447" t="s">
        <v>133</v>
      </c>
      <c r="CR447" t="s">
        <v>111</v>
      </c>
      <c r="CS447" t="s">
        <v>111</v>
      </c>
      <c r="CT447" t="s">
        <v>134</v>
      </c>
      <c r="CU447" t="s">
        <v>133</v>
      </c>
      <c r="CV447" t="s">
        <v>134</v>
      </c>
      <c r="CW447" t="s">
        <v>826</v>
      </c>
      <c r="CX447" s="5">
        <v>16702333777</v>
      </c>
      <c r="CY447" t="s">
        <v>3463</v>
      </c>
      <c r="CZ447" t="s">
        <v>134</v>
      </c>
      <c r="DA447" t="s">
        <v>133</v>
      </c>
      <c r="DB447" t="s">
        <v>111</v>
      </c>
    </row>
    <row r="448" spans="1:111" ht="15" customHeight="1" x14ac:dyDescent="0.35">
      <c r="A448" t="s">
        <v>1941</v>
      </c>
      <c r="B448" t="s">
        <v>159</v>
      </c>
      <c r="C448" s="1">
        <v>44537.976634606479</v>
      </c>
      <c r="D448" s="1">
        <v>44559</v>
      </c>
      <c r="E448" t="s">
        <v>110</v>
      </c>
      <c r="G448" t="s">
        <v>111</v>
      </c>
      <c r="H448" t="s">
        <v>133</v>
      </c>
      <c r="I448" t="s">
        <v>111</v>
      </c>
      <c r="J448" t="s">
        <v>1457</v>
      </c>
      <c r="K448" t="s">
        <v>1458</v>
      </c>
      <c r="L448" t="s">
        <v>1459</v>
      </c>
      <c r="M448" t="s">
        <v>1669</v>
      </c>
      <c r="N448" t="s">
        <v>140</v>
      </c>
      <c r="O448" t="s">
        <v>117</v>
      </c>
      <c r="P448" s="4">
        <v>96950</v>
      </c>
      <c r="Q448" t="s">
        <v>118</v>
      </c>
      <c r="S448" s="5">
        <v>16702854805</v>
      </c>
      <c r="U448">
        <v>238910</v>
      </c>
      <c r="V448" t="s">
        <v>120</v>
      </c>
      <c r="X448" t="s">
        <v>1461</v>
      </c>
      <c r="Y448" t="s">
        <v>1462</v>
      </c>
      <c r="AA448" t="s">
        <v>168</v>
      </c>
      <c r="AB448" t="s">
        <v>1669</v>
      </c>
      <c r="AC448" t="s">
        <v>1459</v>
      </c>
      <c r="AD448" t="s">
        <v>140</v>
      </c>
      <c r="AE448" t="s">
        <v>117</v>
      </c>
      <c r="AF448" s="4">
        <v>96950</v>
      </c>
      <c r="AG448" t="s">
        <v>118</v>
      </c>
      <c r="AI448" s="5">
        <v>16702854805</v>
      </c>
      <c r="AK448" t="s">
        <v>1046</v>
      </c>
      <c r="BC448" t="str">
        <f>"49-9071.00"</f>
        <v>49-9071.00</v>
      </c>
      <c r="BD448" t="s">
        <v>147</v>
      </c>
      <c r="BE448" t="s">
        <v>1670</v>
      </c>
      <c r="BF448" t="s">
        <v>1671</v>
      </c>
      <c r="BG448">
        <v>5</v>
      </c>
      <c r="BI448" s="1">
        <v>44560</v>
      </c>
      <c r="BJ448" s="1">
        <v>44559</v>
      </c>
      <c r="BM448">
        <v>35</v>
      </c>
      <c r="BN448">
        <v>0</v>
      </c>
      <c r="BO448">
        <v>7</v>
      </c>
      <c r="BP448">
        <v>7</v>
      </c>
      <c r="BQ448">
        <v>7</v>
      </c>
      <c r="BR448">
        <v>7</v>
      </c>
      <c r="BS448">
        <v>7</v>
      </c>
      <c r="BT448">
        <v>0</v>
      </c>
      <c r="BU448" t="str">
        <f>"8:00 AM"</f>
        <v>8:00 AM</v>
      </c>
      <c r="BV448" t="str">
        <f>"4:00 PM"</f>
        <v>4:00 PM</v>
      </c>
      <c r="BW448" t="s">
        <v>150</v>
      </c>
      <c r="BX448">
        <v>0</v>
      </c>
      <c r="BY448">
        <v>12</v>
      </c>
      <c r="BZ448" t="s">
        <v>111</v>
      </c>
      <c r="CB448" t="s">
        <v>1672</v>
      </c>
      <c r="CC448" t="s">
        <v>1669</v>
      </c>
      <c r="CD448" t="s">
        <v>1673</v>
      </c>
      <c r="CE448" t="s">
        <v>140</v>
      </c>
      <c r="CF448" t="s">
        <v>117</v>
      </c>
      <c r="CG448" s="4">
        <v>96950</v>
      </c>
      <c r="CH448" s="3">
        <v>8.7200000000000006</v>
      </c>
      <c r="CI448" s="3">
        <v>8.7200000000000006</v>
      </c>
      <c r="CJ448" s="3">
        <v>13.08</v>
      </c>
      <c r="CK448" s="3">
        <v>13.08</v>
      </c>
      <c r="CL448" t="s">
        <v>131</v>
      </c>
      <c r="CM448" t="s">
        <v>1053</v>
      </c>
      <c r="CN448" t="s">
        <v>132</v>
      </c>
      <c r="CP448" t="s">
        <v>111</v>
      </c>
      <c r="CQ448" t="s">
        <v>133</v>
      </c>
      <c r="CR448" t="s">
        <v>133</v>
      </c>
      <c r="CS448" t="s">
        <v>133</v>
      </c>
      <c r="CT448" t="s">
        <v>134</v>
      </c>
      <c r="CU448" t="s">
        <v>133</v>
      </c>
      <c r="CV448" t="s">
        <v>134</v>
      </c>
      <c r="CW448" t="s">
        <v>1054</v>
      </c>
      <c r="CX448" s="5">
        <v>16707837461</v>
      </c>
      <c r="CY448" t="s">
        <v>1046</v>
      </c>
      <c r="CZ448" t="s">
        <v>259</v>
      </c>
      <c r="DA448" t="s">
        <v>133</v>
      </c>
      <c r="DB448" t="s">
        <v>111</v>
      </c>
    </row>
  </sheetData>
  <autoFilter ref="A1:DG448">
    <sortState ref="A2:DG450">
      <sortCondition ref="D1:D450"/>
    </sortState>
  </autoFilter>
  <sortState ref="A2:DH613">
    <sortCondition descending="1" ref="C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CW-1_Disclosure_Data_FY2022_Q1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Rob - ETA</dc:creator>
  <cp:lastModifiedBy>Goodwin, William J - ETA CTR</cp:lastModifiedBy>
  <dcterms:created xsi:type="dcterms:W3CDTF">2022-01-03T15:18:40Z</dcterms:created>
  <dcterms:modified xsi:type="dcterms:W3CDTF">2022-01-13T13:06:56Z</dcterms:modified>
</cp:coreProperties>
</file>